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5070" activeTab="1"/>
  </bookViews>
  <sheets>
    <sheet name="备注" sheetId="11" r:id="rId1"/>
    <sheet name="冒险等级" sheetId="8" r:id="rId2"/>
    <sheet name="角色经验" sheetId="7" r:id="rId3"/>
    <sheet name="5星计算器" sheetId="4" r:id="rId4"/>
    <sheet name="4星计算器" sheetId="6" r:id="rId5"/>
    <sheet name="武器计算器" sheetId="9" r:id="rId6"/>
    <sheet name="测试计算用" sheetId="10" r:id="rId7"/>
    <sheet name="diluke" sheetId="3" r:id="rId8"/>
    <sheet name="keqing" sheetId="1" r:id="rId9"/>
    <sheet name="abeiduo" sheetId="2" r:id="rId10"/>
  </sheets>
  <definedNames>
    <definedName name="等级">OFFSET(武器计算器!XER1048564,0,0,90,1)</definedName>
    <definedName name="数值">OFFSET(武器计算器!XES1048564,0,0,90,1)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0" l="1"/>
  <c r="J33" i="10"/>
  <c r="K33" i="10"/>
  <c r="L33" i="10"/>
  <c r="M33" i="10"/>
  <c r="N33" i="10"/>
  <c r="O33" i="10"/>
  <c r="P33" i="10"/>
  <c r="Q33" i="10"/>
  <c r="R33" i="10"/>
  <c r="I34" i="10"/>
  <c r="J34" i="10"/>
  <c r="K34" i="10"/>
  <c r="L34" i="10"/>
  <c r="M34" i="10"/>
  <c r="N34" i="10"/>
  <c r="O34" i="10"/>
  <c r="P34" i="10"/>
  <c r="Q34" i="10"/>
  <c r="R34" i="10"/>
  <c r="I35" i="10"/>
  <c r="J35" i="10"/>
  <c r="K35" i="10"/>
  <c r="L35" i="10"/>
  <c r="M35" i="10"/>
  <c r="N35" i="10"/>
  <c r="O35" i="10"/>
  <c r="P35" i="10"/>
  <c r="Q35" i="10"/>
  <c r="R35" i="10"/>
  <c r="I36" i="10"/>
  <c r="J36" i="10"/>
  <c r="K36" i="10"/>
  <c r="L36" i="10"/>
  <c r="M36" i="10"/>
  <c r="N36" i="10"/>
  <c r="O36" i="10"/>
  <c r="P36" i="10"/>
  <c r="Q36" i="10"/>
  <c r="R36" i="10"/>
  <c r="I37" i="10"/>
  <c r="J37" i="10"/>
  <c r="K37" i="10"/>
  <c r="L37" i="10"/>
  <c r="M37" i="10"/>
  <c r="N37" i="10"/>
  <c r="O37" i="10"/>
  <c r="P37" i="10"/>
  <c r="Q37" i="10"/>
  <c r="R37" i="10"/>
  <c r="I38" i="10"/>
  <c r="J38" i="10"/>
  <c r="K38" i="10"/>
  <c r="L38" i="10"/>
  <c r="M38" i="10"/>
  <c r="N38" i="10"/>
  <c r="O38" i="10"/>
  <c r="P38" i="10"/>
  <c r="Q38" i="10"/>
  <c r="R38" i="10"/>
  <c r="I39" i="10"/>
  <c r="J39" i="10"/>
  <c r="K39" i="10"/>
  <c r="L39" i="10"/>
  <c r="M39" i="10"/>
  <c r="N39" i="10"/>
  <c r="O39" i="10"/>
  <c r="P39" i="10"/>
  <c r="Q39" i="10"/>
  <c r="R39" i="10"/>
  <c r="J32" i="10"/>
  <c r="K32" i="10"/>
  <c r="L32" i="10"/>
  <c r="M32" i="10"/>
  <c r="N32" i="10"/>
  <c r="O32" i="10"/>
  <c r="P32" i="10"/>
  <c r="Q32" i="10"/>
  <c r="R32" i="10"/>
  <c r="I32" i="10"/>
  <c r="I13" i="10" l="1"/>
  <c r="J13" i="10"/>
  <c r="K13" i="10"/>
  <c r="L13" i="10"/>
  <c r="M13" i="10"/>
  <c r="N13" i="10"/>
  <c r="O13" i="10"/>
  <c r="P13" i="10"/>
  <c r="Q13" i="10"/>
  <c r="R13" i="10"/>
  <c r="I14" i="10"/>
  <c r="J14" i="10"/>
  <c r="K14" i="10"/>
  <c r="L14" i="10"/>
  <c r="M14" i="10"/>
  <c r="N14" i="10"/>
  <c r="O14" i="10"/>
  <c r="P14" i="10"/>
  <c r="Q14" i="10"/>
  <c r="R14" i="10"/>
  <c r="I15" i="10"/>
  <c r="J15" i="10"/>
  <c r="K15" i="10"/>
  <c r="L15" i="10"/>
  <c r="M15" i="10"/>
  <c r="N15" i="10"/>
  <c r="O15" i="10"/>
  <c r="P15" i="10"/>
  <c r="Q15" i="10"/>
  <c r="R15" i="10"/>
  <c r="I16" i="10"/>
  <c r="J16" i="10"/>
  <c r="K16" i="10"/>
  <c r="L16" i="10"/>
  <c r="M16" i="10"/>
  <c r="N16" i="10"/>
  <c r="O16" i="10"/>
  <c r="P16" i="10"/>
  <c r="Q16" i="10"/>
  <c r="R16" i="10"/>
  <c r="I17" i="10"/>
  <c r="J17" i="10"/>
  <c r="K17" i="10"/>
  <c r="L17" i="10"/>
  <c r="M17" i="10"/>
  <c r="N17" i="10"/>
  <c r="O17" i="10"/>
  <c r="P17" i="10"/>
  <c r="Q17" i="10"/>
  <c r="R17" i="10"/>
  <c r="I18" i="10"/>
  <c r="J18" i="10"/>
  <c r="K18" i="10"/>
  <c r="L18" i="10"/>
  <c r="M18" i="10"/>
  <c r="N18" i="10"/>
  <c r="O18" i="10"/>
  <c r="P18" i="10"/>
  <c r="Q18" i="10"/>
  <c r="R18" i="10"/>
  <c r="I19" i="10"/>
  <c r="J19" i="10"/>
  <c r="K19" i="10"/>
  <c r="L19" i="10"/>
  <c r="M19" i="10"/>
  <c r="N19" i="10"/>
  <c r="O19" i="10"/>
  <c r="P19" i="10"/>
  <c r="Q19" i="10"/>
  <c r="R19" i="10"/>
  <c r="I20" i="10"/>
  <c r="J20" i="10"/>
  <c r="K20" i="10"/>
  <c r="L20" i="10"/>
  <c r="M20" i="10"/>
  <c r="N20" i="10"/>
  <c r="O20" i="10"/>
  <c r="P20" i="10"/>
  <c r="Q20" i="10"/>
  <c r="R20" i="10"/>
  <c r="J12" i="10"/>
  <c r="K12" i="10"/>
  <c r="L12" i="10"/>
  <c r="M12" i="10"/>
  <c r="N12" i="10"/>
  <c r="O12" i="10"/>
  <c r="P12" i="10"/>
  <c r="Q12" i="10"/>
  <c r="R12" i="10"/>
  <c r="I12" i="10"/>
  <c r="G11" i="10"/>
  <c r="G9" i="10"/>
  <c r="G10" i="10"/>
  <c r="G8" i="10"/>
  <c r="G7" i="10"/>
  <c r="G6" i="10"/>
  <c r="G5" i="10"/>
  <c r="G4" i="10"/>
  <c r="G3" i="10"/>
  <c r="G2" i="10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C54" i="9"/>
  <c r="C53" i="9"/>
  <c r="C64" i="9" s="1"/>
  <c r="B64" i="9" s="1"/>
  <c r="A53" i="9"/>
  <c r="A64" i="9" s="1"/>
  <c r="A75" i="9" s="1"/>
  <c r="A86" i="9" s="1"/>
  <c r="A97" i="9" s="1"/>
  <c r="C52" i="9"/>
  <c r="B52" i="9" s="1"/>
  <c r="A52" i="9"/>
  <c r="A63" i="9" s="1"/>
  <c r="A74" i="9" s="1"/>
  <c r="A85" i="9" s="1"/>
  <c r="A96" i="9" s="1"/>
  <c r="C51" i="9"/>
  <c r="B51" i="9" s="1"/>
  <c r="A51" i="9"/>
  <c r="A62" i="9" s="1"/>
  <c r="A73" i="9" s="1"/>
  <c r="A84" i="9" s="1"/>
  <c r="A95" i="9" s="1"/>
  <c r="C50" i="9"/>
  <c r="B50" i="9" s="1"/>
  <c r="A50" i="9"/>
  <c r="A61" i="9" s="1"/>
  <c r="A72" i="9" s="1"/>
  <c r="A83" i="9" s="1"/>
  <c r="A94" i="9" s="1"/>
  <c r="C49" i="9"/>
  <c r="C60" i="9" s="1"/>
  <c r="A49" i="9"/>
  <c r="A60" i="9" s="1"/>
  <c r="A71" i="9" s="1"/>
  <c r="A82" i="9" s="1"/>
  <c r="A93" i="9" s="1"/>
  <c r="C48" i="9"/>
  <c r="B48" i="9" s="1"/>
  <c r="A48" i="9"/>
  <c r="A59" i="9" s="1"/>
  <c r="A70" i="9" s="1"/>
  <c r="A81" i="9" s="1"/>
  <c r="A92" i="9" s="1"/>
  <c r="C47" i="9"/>
  <c r="C58" i="9" s="1"/>
  <c r="A47" i="9"/>
  <c r="A58" i="9" s="1"/>
  <c r="A69" i="9" s="1"/>
  <c r="A80" i="9" s="1"/>
  <c r="A91" i="9" s="1"/>
  <c r="C46" i="9"/>
  <c r="B46" i="9" s="1"/>
  <c r="A46" i="9"/>
  <c r="A57" i="9" s="1"/>
  <c r="A68" i="9" s="1"/>
  <c r="A79" i="9" s="1"/>
  <c r="A90" i="9" s="1"/>
  <c r="C45" i="9"/>
  <c r="C56" i="9" s="1"/>
  <c r="A45" i="9"/>
  <c r="A56" i="9" s="1"/>
  <c r="A67" i="9" s="1"/>
  <c r="A78" i="9" s="1"/>
  <c r="A89" i="9" s="1"/>
  <c r="C44" i="9"/>
  <c r="B44" i="9" s="1"/>
  <c r="A44" i="9"/>
  <c r="A55" i="9" s="1"/>
  <c r="A66" i="9" s="1"/>
  <c r="A77" i="9" s="1"/>
  <c r="A88" i="9" s="1"/>
  <c r="B43" i="9"/>
  <c r="A43" i="9"/>
  <c r="A54" i="9" s="1"/>
  <c r="A65" i="9" s="1"/>
  <c r="A76" i="9" s="1"/>
  <c r="A87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19" i="8"/>
  <c r="I20" i="8"/>
  <c r="I21" i="8"/>
  <c r="I18" i="8"/>
  <c r="I17" i="8"/>
  <c r="I9" i="8"/>
  <c r="I10" i="8"/>
  <c r="I11" i="8"/>
  <c r="I12" i="8"/>
  <c r="I13" i="8"/>
  <c r="I14" i="8"/>
  <c r="I15" i="8"/>
  <c r="I16" i="8"/>
  <c r="I4" i="8"/>
  <c r="I5" i="8"/>
  <c r="I6" i="8"/>
  <c r="I7" i="8"/>
  <c r="I8" i="8"/>
  <c r="I3" i="8"/>
  <c r="J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2" i="8"/>
  <c r="D2" i="8"/>
  <c r="F2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F13" i="8" s="1"/>
  <c r="D14" i="8"/>
  <c r="F14" i="8" s="1"/>
  <c r="D15" i="8"/>
  <c r="F15" i="8" s="1"/>
  <c r="D16" i="8"/>
  <c r="F16" i="8" s="1"/>
  <c r="D17" i="8"/>
  <c r="F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27" i="8"/>
  <c r="F27" i="8" s="1"/>
  <c r="D28" i="8"/>
  <c r="F28" i="8" s="1"/>
  <c r="D29" i="8"/>
  <c r="F29" i="8" s="1"/>
  <c r="D30" i="8"/>
  <c r="F3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3" i="8"/>
  <c r="F3" i="8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3" i="8"/>
  <c r="D22" i="9" l="1"/>
  <c r="D23" i="9" s="1"/>
  <c r="D24" i="9" s="1"/>
  <c r="D25" i="9" s="1"/>
  <c r="D26" i="9" s="1"/>
  <c r="B53" i="9"/>
  <c r="B56" i="9"/>
  <c r="B47" i="9"/>
  <c r="B60" i="9"/>
  <c r="B49" i="9"/>
  <c r="B54" i="9"/>
  <c r="B45" i="9"/>
  <c r="C62" i="9"/>
  <c r="B62" i="9" s="1"/>
  <c r="B58" i="9"/>
  <c r="C55" i="9"/>
  <c r="C57" i="9"/>
  <c r="C59" i="9"/>
  <c r="C61" i="9"/>
  <c r="C63" i="9"/>
  <c r="C65" i="9"/>
  <c r="C67" i="9"/>
  <c r="C69" i="9"/>
  <c r="C71" i="9"/>
  <c r="C75" i="9"/>
  <c r="J3" i="8"/>
  <c r="K2" i="8"/>
  <c r="M2" i="8" s="1"/>
  <c r="D27" i="9" l="1"/>
  <c r="C73" i="9"/>
  <c r="C84" i="9" s="1"/>
  <c r="C95" i="9" s="1"/>
  <c r="B59" i="9"/>
  <c r="C70" i="9"/>
  <c r="C78" i="9"/>
  <c r="C89" i="9" s="1"/>
  <c r="B67" i="9"/>
  <c r="B55" i="9"/>
  <c r="C66" i="9"/>
  <c r="C76" i="9"/>
  <c r="C87" i="9" s="1"/>
  <c r="B65" i="9"/>
  <c r="B75" i="9"/>
  <c r="C86" i="9"/>
  <c r="C97" i="9" s="1"/>
  <c r="B63" i="9"/>
  <c r="C74" i="9"/>
  <c r="C72" i="9"/>
  <c r="B61" i="9"/>
  <c r="C82" i="9"/>
  <c r="C93" i="9" s="1"/>
  <c r="B71" i="9"/>
  <c r="B69" i="9"/>
  <c r="C80" i="9"/>
  <c r="C91" i="9" s="1"/>
  <c r="C68" i="9"/>
  <c r="B57" i="9"/>
  <c r="L2" i="8"/>
  <c r="N2" i="8" s="1"/>
  <c r="K3" i="8"/>
  <c r="M3" i="8" s="1"/>
  <c r="J4" i="8"/>
  <c r="D28" i="9" l="1"/>
  <c r="B73" i="9"/>
  <c r="C85" i="9"/>
  <c r="C96" i="9" s="1"/>
  <c r="B74" i="9"/>
  <c r="B72" i="9"/>
  <c r="C83" i="9"/>
  <c r="C94" i="9" s="1"/>
  <c r="B70" i="9"/>
  <c r="C81" i="9"/>
  <c r="C92" i="9" s="1"/>
  <c r="B66" i="9"/>
  <c r="C77" i="9"/>
  <c r="C88" i="9" s="1"/>
  <c r="C79" i="9"/>
  <c r="C90" i="9" s="1"/>
  <c r="B68" i="9"/>
  <c r="L3" i="8"/>
  <c r="N3" i="8" s="1"/>
  <c r="J5" i="8"/>
  <c r="K4" i="8"/>
  <c r="D29" i="9" l="1"/>
  <c r="L4" i="8"/>
  <c r="N4" i="8" s="1"/>
  <c r="M4" i="8"/>
  <c r="K5" i="8"/>
  <c r="M5" i="8" s="1"/>
  <c r="J6" i="8"/>
  <c r="D30" i="9" l="1"/>
  <c r="L5" i="8"/>
  <c r="N5" i="8" s="1"/>
  <c r="K6" i="8"/>
  <c r="M6" i="8" s="1"/>
  <c r="J7" i="8"/>
  <c r="D31" i="9" l="1"/>
  <c r="L6" i="8"/>
  <c r="N6" i="8" s="1"/>
  <c r="K7" i="8"/>
  <c r="M7" i="8" s="1"/>
  <c r="J8" i="8"/>
  <c r="D32" i="9" l="1"/>
  <c r="L7" i="8"/>
  <c r="N7" i="8" s="1"/>
  <c r="J9" i="8"/>
  <c r="K8" i="8"/>
  <c r="M8" i="8" s="1"/>
  <c r="D33" i="9" l="1"/>
  <c r="L8" i="8"/>
  <c r="N8" i="8" s="1"/>
  <c r="J10" i="8"/>
  <c r="K9" i="8"/>
  <c r="M9" i="8" s="1"/>
  <c r="D34" i="9" l="1"/>
  <c r="L9" i="8"/>
  <c r="N9" i="8" s="1"/>
  <c r="J11" i="8"/>
  <c r="K10" i="8"/>
  <c r="D35" i="9" l="1"/>
  <c r="L10" i="8"/>
  <c r="N10" i="8" s="1"/>
  <c r="M10" i="8"/>
  <c r="J12" i="8"/>
  <c r="K11" i="8"/>
  <c r="D36" i="9" l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L11" i="8"/>
  <c r="N11" i="8" s="1"/>
  <c r="M11" i="8"/>
  <c r="K12" i="8"/>
  <c r="J13" i="8"/>
  <c r="L12" i="8" l="1"/>
  <c r="N12" i="8" s="1"/>
  <c r="M12" i="8"/>
  <c r="K13" i="8"/>
  <c r="J14" i="8"/>
  <c r="L13" i="8" l="1"/>
  <c r="N13" i="8" s="1"/>
  <c r="M13" i="8"/>
  <c r="K14" i="8"/>
  <c r="J15" i="8"/>
  <c r="L14" i="8" l="1"/>
  <c r="N14" i="8" s="1"/>
  <c r="M14" i="8"/>
  <c r="J16" i="8"/>
  <c r="K15" i="8"/>
  <c r="L15" i="8" l="1"/>
  <c r="N15" i="8" s="1"/>
  <c r="M15" i="8"/>
  <c r="J17" i="8"/>
  <c r="K16" i="8"/>
  <c r="L16" i="8" l="1"/>
  <c r="N16" i="8" s="1"/>
  <c r="M16" i="8"/>
  <c r="J18" i="8"/>
  <c r="K17" i="8"/>
  <c r="L17" i="8" l="1"/>
  <c r="N17" i="8" s="1"/>
  <c r="M17" i="8"/>
  <c r="K18" i="8"/>
  <c r="J19" i="8"/>
  <c r="L18" i="8" l="1"/>
  <c r="N18" i="8" s="1"/>
  <c r="M18" i="8"/>
  <c r="K19" i="8"/>
  <c r="J20" i="8"/>
  <c r="L19" i="8" l="1"/>
  <c r="N19" i="8" s="1"/>
  <c r="M19" i="8"/>
  <c r="J21" i="8"/>
  <c r="K20" i="8"/>
  <c r="L20" i="8" l="1"/>
  <c r="N20" i="8" s="1"/>
  <c r="M20" i="8"/>
  <c r="J22" i="8"/>
  <c r="K21" i="8"/>
  <c r="L21" i="8" l="1"/>
  <c r="N21" i="8" s="1"/>
  <c r="M21" i="8"/>
  <c r="J23" i="8"/>
  <c r="K22" i="8"/>
  <c r="L22" i="8" l="1"/>
  <c r="N22" i="8" s="1"/>
  <c r="M22" i="8"/>
  <c r="K23" i="8"/>
  <c r="J24" i="8"/>
  <c r="L23" i="8" l="1"/>
  <c r="N23" i="8" s="1"/>
  <c r="M23" i="8"/>
  <c r="K24" i="8"/>
  <c r="J25" i="8"/>
  <c r="L24" i="8" l="1"/>
  <c r="N24" i="8" s="1"/>
  <c r="M24" i="8"/>
  <c r="K25" i="8"/>
  <c r="J26" i="8"/>
  <c r="L25" i="8" l="1"/>
  <c r="N25" i="8" s="1"/>
  <c r="M25" i="8"/>
  <c r="K26" i="8"/>
  <c r="J27" i="8"/>
  <c r="L26" i="8" l="1"/>
  <c r="N26" i="8" s="1"/>
  <c r="M26" i="8"/>
  <c r="J28" i="8"/>
  <c r="K27" i="8"/>
  <c r="L27" i="8" l="1"/>
  <c r="N27" i="8" s="1"/>
  <c r="M27" i="8"/>
  <c r="J29" i="8"/>
  <c r="K28" i="8"/>
  <c r="L28" i="8" l="1"/>
  <c r="N28" i="8" s="1"/>
  <c r="M28" i="8"/>
  <c r="K29" i="8"/>
  <c r="J30" i="8"/>
  <c r="L29" i="8" l="1"/>
  <c r="N29" i="8" s="1"/>
  <c r="M29" i="8"/>
  <c r="K30" i="8"/>
  <c r="J31" i="8"/>
  <c r="L30" i="8" l="1"/>
  <c r="N30" i="8" s="1"/>
  <c r="M30" i="8"/>
  <c r="K31" i="8"/>
  <c r="J32" i="8"/>
  <c r="L31" i="8" l="1"/>
  <c r="N31" i="8" s="1"/>
  <c r="M31" i="8"/>
  <c r="J33" i="8"/>
  <c r="K32" i="8"/>
  <c r="L32" i="8" l="1"/>
  <c r="N32" i="8" s="1"/>
  <c r="M32" i="8"/>
  <c r="J34" i="8"/>
  <c r="K33" i="8"/>
  <c r="L33" i="8" l="1"/>
  <c r="N33" i="8" s="1"/>
  <c r="M33" i="8"/>
  <c r="J35" i="8"/>
  <c r="K34" i="8"/>
  <c r="L34" i="8" l="1"/>
  <c r="N34" i="8" s="1"/>
  <c r="M34" i="8"/>
  <c r="K35" i="8"/>
  <c r="J36" i="8"/>
  <c r="L35" i="8" l="1"/>
  <c r="N35" i="8" s="1"/>
  <c r="M35" i="8"/>
  <c r="K36" i="8"/>
  <c r="J37" i="8"/>
  <c r="L36" i="8" l="1"/>
  <c r="N36" i="8" s="1"/>
  <c r="M36" i="8"/>
  <c r="K37" i="8"/>
  <c r="J38" i="8"/>
  <c r="L37" i="8" l="1"/>
  <c r="N37" i="8" s="1"/>
  <c r="M37" i="8"/>
  <c r="K38" i="8"/>
  <c r="J39" i="8"/>
  <c r="L38" i="8" l="1"/>
  <c r="N38" i="8" s="1"/>
  <c r="M38" i="8"/>
  <c r="J40" i="8"/>
  <c r="K39" i="8"/>
  <c r="L39" i="8" l="1"/>
  <c r="N39" i="8" s="1"/>
  <c r="M39" i="8"/>
  <c r="J41" i="8"/>
  <c r="K40" i="8"/>
  <c r="L40" i="8" l="1"/>
  <c r="N40" i="8" s="1"/>
  <c r="M40" i="8"/>
  <c r="K41" i="8"/>
  <c r="J42" i="8"/>
  <c r="L41" i="8" l="1"/>
  <c r="N41" i="8" s="1"/>
  <c r="M41" i="8"/>
  <c r="K42" i="8"/>
  <c r="J43" i="8"/>
  <c r="L42" i="8" l="1"/>
  <c r="N42" i="8" s="1"/>
  <c r="M42" i="8"/>
  <c r="K43" i="8"/>
  <c r="J44" i="8"/>
  <c r="L43" i="8" l="1"/>
  <c r="N43" i="8" s="1"/>
  <c r="M43" i="8"/>
  <c r="J45" i="8"/>
  <c r="K44" i="8"/>
  <c r="L44" i="8" l="1"/>
  <c r="N44" i="8" s="1"/>
  <c r="M44" i="8"/>
  <c r="J46" i="8"/>
  <c r="K45" i="8"/>
  <c r="L45" i="8" l="1"/>
  <c r="N45" i="8" s="1"/>
  <c r="M45" i="8"/>
  <c r="J47" i="8"/>
  <c r="K46" i="8"/>
  <c r="L46" i="8" l="1"/>
  <c r="N46" i="8" s="1"/>
  <c r="M46" i="8"/>
  <c r="K47" i="8"/>
  <c r="J48" i="8"/>
  <c r="L47" i="8" l="1"/>
  <c r="N47" i="8" s="1"/>
  <c r="M47" i="8"/>
  <c r="K48" i="8"/>
  <c r="J49" i="8"/>
  <c r="L48" i="8" l="1"/>
  <c r="N48" i="8" s="1"/>
  <c r="M48" i="8"/>
  <c r="K49" i="8"/>
  <c r="J50" i="8"/>
  <c r="L49" i="8" l="1"/>
  <c r="N49" i="8" s="1"/>
  <c r="M49" i="8"/>
  <c r="J51" i="8"/>
  <c r="K50" i="8"/>
  <c r="L50" i="8" l="1"/>
  <c r="N50" i="8" s="1"/>
  <c r="M50" i="8"/>
  <c r="J52" i="8"/>
  <c r="K51" i="8"/>
  <c r="L51" i="8" l="1"/>
  <c r="N51" i="8" s="1"/>
  <c r="M51" i="8"/>
  <c r="J53" i="8"/>
  <c r="K52" i="8"/>
  <c r="L52" i="8" l="1"/>
  <c r="N52" i="8" s="1"/>
  <c r="M52" i="8"/>
  <c r="K53" i="8"/>
  <c r="J54" i="8"/>
  <c r="L53" i="8" l="1"/>
  <c r="N53" i="8" s="1"/>
  <c r="M53" i="8"/>
  <c r="K54" i="8"/>
  <c r="J55" i="8"/>
  <c r="L54" i="8" l="1"/>
  <c r="N54" i="8" s="1"/>
  <c r="M54" i="8"/>
  <c r="K55" i="8"/>
  <c r="L55" i="8" l="1"/>
  <c r="N55" i="8" s="1"/>
  <c r="M55" i="8"/>
  <c r="H2" i="7" l="1"/>
  <c r="I2" i="7" s="1"/>
  <c r="O2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F84" i="7"/>
  <c r="F85" i="7"/>
  <c r="F86" i="7"/>
  <c r="F87" i="7"/>
  <c r="F8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P2" i="7" l="1"/>
  <c r="L2" i="7"/>
  <c r="M2" i="7" s="1"/>
  <c r="G23" i="7"/>
  <c r="G22" i="7"/>
  <c r="D79" i="7"/>
  <c r="D73" i="7"/>
  <c r="D77" i="7"/>
  <c r="D71" i="7"/>
  <c r="D65" i="7"/>
  <c r="D59" i="7"/>
  <c r="D53" i="7"/>
  <c r="D47" i="7"/>
  <c r="D35" i="7"/>
  <c r="D67" i="7"/>
  <c r="D61" i="7"/>
  <c r="D55" i="7"/>
  <c r="D49" i="7"/>
  <c r="D43" i="7"/>
  <c r="D37" i="7"/>
  <c r="D31" i="7"/>
  <c r="D25" i="7"/>
  <c r="D2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D34" i="7"/>
  <c r="D41" i="7"/>
  <c r="D69" i="7"/>
  <c r="D57" i="7"/>
  <c r="D33" i="7"/>
  <c r="D78" i="7"/>
  <c r="D72" i="7"/>
  <c r="D66" i="7"/>
  <c r="D60" i="7"/>
  <c r="D54" i="7"/>
  <c r="D48" i="7"/>
  <c r="D42" i="7"/>
  <c r="D36" i="7"/>
  <c r="D30" i="7"/>
  <c r="D64" i="7"/>
  <c r="D52" i="7"/>
  <c r="D46" i="7"/>
  <c r="D40" i="7"/>
  <c r="D28" i="7"/>
  <c r="D76" i="7"/>
  <c r="D80" i="7"/>
  <c r="D74" i="7"/>
  <c r="D68" i="7"/>
  <c r="D62" i="7"/>
  <c r="D56" i="7"/>
  <c r="D50" i="7"/>
  <c r="D44" i="7"/>
  <c r="D38" i="7"/>
  <c r="D32" i="7"/>
  <c r="D26" i="7"/>
  <c r="D70" i="7"/>
  <c r="D58" i="7"/>
  <c r="D75" i="7"/>
  <c r="D63" i="7"/>
  <c r="D51" i="7"/>
  <c r="D45" i="7"/>
  <c r="D39" i="7"/>
  <c r="D27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" i="7"/>
  <c r="S9" i="4"/>
  <c r="S11" i="4" s="1"/>
  <c r="S8" i="4"/>
  <c r="S10" i="4" l="1"/>
  <c r="D22" i="7"/>
  <c r="D16" i="7"/>
  <c r="D10" i="7"/>
  <c r="D14" i="7"/>
  <c r="D8" i="7"/>
  <c r="D23" i="7"/>
  <c r="D17" i="7"/>
  <c r="D11" i="7"/>
  <c r="D5" i="7"/>
  <c r="H22" i="7"/>
  <c r="H23" i="7" s="1"/>
  <c r="D20" i="7"/>
  <c r="D19" i="7"/>
  <c r="D13" i="7"/>
  <c r="I3" i="7"/>
  <c r="O3" i="7" s="1"/>
  <c r="D18" i="7"/>
  <c r="D7" i="7"/>
  <c r="G24" i="7"/>
  <c r="D4" i="7"/>
  <c r="D21" i="7"/>
  <c r="D15" i="7"/>
  <c r="D9" i="7"/>
  <c r="D6" i="7"/>
  <c r="D12" i="7"/>
  <c r="D24" i="7"/>
  <c r="L3" i="6"/>
  <c r="L4" i="6"/>
  <c r="L5" i="6"/>
  <c r="L6" i="6"/>
  <c r="L7" i="6"/>
  <c r="L8" i="6"/>
  <c r="L9" i="6"/>
  <c r="L10" i="6"/>
  <c r="L11" i="6"/>
  <c r="L2" i="6"/>
  <c r="C54" i="6"/>
  <c r="C65" i="6" s="1"/>
  <c r="C76" i="6" s="1"/>
  <c r="C87" i="6" s="1"/>
  <c r="C53" i="6"/>
  <c r="B53" i="6" s="1"/>
  <c r="A53" i="6"/>
  <c r="A64" i="6" s="1"/>
  <c r="A75" i="6" s="1"/>
  <c r="A86" i="6" s="1"/>
  <c r="A97" i="6" s="1"/>
  <c r="C52" i="6"/>
  <c r="A52" i="6"/>
  <c r="A63" i="6" s="1"/>
  <c r="A74" i="6" s="1"/>
  <c r="A85" i="6" s="1"/>
  <c r="A96" i="6" s="1"/>
  <c r="C51" i="6"/>
  <c r="C62" i="6" s="1"/>
  <c r="A51" i="6"/>
  <c r="A62" i="6" s="1"/>
  <c r="A73" i="6" s="1"/>
  <c r="A84" i="6" s="1"/>
  <c r="A95" i="6" s="1"/>
  <c r="C50" i="6"/>
  <c r="A50" i="6"/>
  <c r="A61" i="6" s="1"/>
  <c r="A72" i="6" s="1"/>
  <c r="A83" i="6" s="1"/>
  <c r="A94" i="6" s="1"/>
  <c r="C49" i="6"/>
  <c r="C60" i="6" s="1"/>
  <c r="A49" i="6"/>
  <c r="A60" i="6" s="1"/>
  <c r="A71" i="6" s="1"/>
  <c r="A82" i="6" s="1"/>
  <c r="A93" i="6" s="1"/>
  <c r="C48" i="6"/>
  <c r="C59" i="6" s="1"/>
  <c r="C70" i="6" s="1"/>
  <c r="A48" i="6"/>
  <c r="A59" i="6" s="1"/>
  <c r="A70" i="6" s="1"/>
  <c r="A81" i="6" s="1"/>
  <c r="A92" i="6" s="1"/>
  <c r="C47" i="6"/>
  <c r="C58" i="6" s="1"/>
  <c r="A47" i="6"/>
  <c r="A58" i="6" s="1"/>
  <c r="A69" i="6" s="1"/>
  <c r="A80" i="6" s="1"/>
  <c r="A91" i="6" s="1"/>
  <c r="C46" i="6"/>
  <c r="A46" i="6"/>
  <c r="A57" i="6" s="1"/>
  <c r="A68" i="6" s="1"/>
  <c r="A79" i="6" s="1"/>
  <c r="A90" i="6" s="1"/>
  <c r="C45" i="6"/>
  <c r="B45" i="6" s="1"/>
  <c r="A45" i="6"/>
  <c r="A56" i="6" s="1"/>
  <c r="A67" i="6" s="1"/>
  <c r="A78" i="6" s="1"/>
  <c r="A89" i="6" s="1"/>
  <c r="C44" i="6"/>
  <c r="A44" i="6"/>
  <c r="A55" i="6" s="1"/>
  <c r="A66" i="6" s="1"/>
  <c r="A77" i="6" s="1"/>
  <c r="A88" i="6" s="1"/>
  <c r="B43" i="6"/>
  <c r="A43" i="6"/>
  <c r="A54" i="6" s="1"/>
  <c r="A65" i="6" s="1"/>
  <c r="A76" i="6" s="1"/>
  <c r="A87" i="6" s="1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D20" i="6" s="1"/>
  <c r="B19" i="6"/>
  <c r="F19" i="6" s="1"/>
  <c r="B18" i="6"/>
  <c r="E18" i="6" s="1"/>
  <c r="B17" i="6"/>
  <c r="F17" i="6" s="1"/>
  <c r="B16" i="6"/>
  <c r="D16" i="6" s="1"/>
  <c r="B15" i="6"/>
  <c r="F15" i="6" s="1"/>
  <c r="B14" i="6"/>
  <c r="E14" i="6" s="1"/>
  <c r="B13" i="6"/>
  <c r="D13" i="6" s="1"/>
  <c r="B12" i="6"/>
  <c r="F12" i="6" s="1"/>
  <c r="B11" i="6"/>
  <c r="F11" i="6" s="1"/>
  <c r="B10" i="6"/>
  <c r="E10" i="6" s="1"/>
  <c r="B9" i="6"/>
  <c r="D9" i="6" s="1"/>
  <c r="B8" i="6"/>
  <c r="F8" i="6" s="1"/>
  <c r="B7" i="6"/>
  <c r="F7" i="6" s="1"/>
  <c r="B6" i="6"/>
  <c r="D6" i="6" s="1"/>
  <c r="B5" i="6"/>
  <c r="F5" i="6" s="1"/>
  <c r="B4" i="6"/>
  <c r="E4" i="6" s="1"/>
  <c r="B3" i="6"/>
  <c r="D3" i="6" s="1"/>
  <c r="G2" i="6"/>
  <c r="B2" i="6"/>
  <c r="P3" i="7" l="1"/>
  <c r="L3" i="7"/>
  <c r="M3" i="7" s="1"/>
  <c r="B47" i="6"/>
  <c r="F20" i="6"/>
  <c r="E20" i="6"/>
  <c r="E13" i="6"/>
  <c r="B51" i="6"/>
  <c r="E6" i="6"/>
  <c r="C56" i="6"/>
  <c r="C67" i="6" s="1"/>
  <c r="F10" i="6"/>
  <c r="D14" i="6"/>
  <c r="D8" i="6"/>
  <c r="E8" i="6"/>
  <c r="F14" i="6"/>
  <c r="D18" i="6"/>
  <c r="C64" i="6"/>
  <c r="C75" i="6" s="1"/>
  <c r="D19" i="6"/>
  <c r="F3" i="6"/>
  <c r="E19" i="6"/>
  <c r="F18" i="6"/>
  <c r="B59" i="6"/>
  <c r="J3" i="7"/>
  <c r="H24" i="7"/>
  <c r="I4" i="7"/>
  <c r="O4" i="7" s="1"/>
  <c r="P4" i="7" s="1"/>
  <c r="G25" i="7"/>
  <c r="C81" i="6"/>
  <c r="C92" i="6" s="1"/>
  <c r="C63" i="6"/>
  <c r="B52" i="6"/>
  <c r="D5" i="6"/>
  <c r="F6" i="6"/>
  <c r="E9" i="6"/>
  <c r="D12" i="6"/>
  <c r="F13" i="6"/>
  <c r="C55" i="6"/>
  <c r="B44" i="6"/>
  <c r="C71" i="6"/>
  <c r="B60" i="6"/>
  <c r="E12" i="6"/>
  <c r="C57" i="6"/>
  <c r="B46" i="6"/>
  <c r="C73" i="6"/>
  <c r="B62" i="6"/>
  <c r="E5" i="6"/>
  <c r="D11" i="6"/>
  <c r="D17" i="6"/>
  <c r="F9" i="6"/>
  <c r="E15" i="6"/>
  <c r="D15" i="6"/>
  <c r="D4" i="6"/>
  <c r="D7" i="6"/>
  <c r="F4" i="6"/>
  <c r="E7" i="6"/>
  <c r="E11" i="6"/>
  <c r="E17" i="6"/>
  <c r="E3" i="6"/>
  <c r="D10" i="6"/>
  <c r="F16" i="6"/>
  <c r="E16" i="6"/>
  <c r="F21" i="6"/>
  <c r="F22" i="6" s="1"/>
  <c r="E21" i="6"/>
  <c r="E22" i="6" s="1"/>
  <c r="D21" i="6"/>
  <c r="C61" i="6"/>
  <c r="B50" i="6"/>
  <c r="C69" i="6"/>
  <c r="B58" i="6"/>
  <c r="B48" i="6"/>
  <c r="B54" i="6"/>
  <c r="B49" i="6"/>
  <c r="G2" i="4"/>
  <c r="C49" i="4"/>
  <c r="C60" i="4" s="1"/>
  <c r="C50" i="4"/>
  <c r="B50" i="4" s="1"/>
  <c r="C51" i="4"/>
  <c r="B51" i="4" s="1"/>
  <c r="C52" i="4"/>
  <c r="C63" i="4" s="1"/>
  <c r="C74" i="4" s="1"/>
  <c r="C53" i="4"/>
  <c r="B53" i="4" s="1"/>
  <c r="C46" i="4"/>
  <c r="B46" i="4" s="1"/>
  <c r="B43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22" i="4"/>
  <c r="B3" i="4"/>
  <c r="E3" i="4" s="1"/>
  <c r="B4" i="4"/>
  <c r="F4" i="4" s="1"/>
  <c r="B5" i="4"/>
  <c r="E5" i="4" s="1"/>
  <c r="B6" i="4"/>
  <c r="F6" i="4" s="1"/>
  <c r="B7" i="4"/>
  <c r="E7" i="4" s="1"/>
  <c r="B8" i="4"/>
  <c r="E8" i="4" s="1"/>
  <c r="B9" i="4"/>
  <c r="E9" i="4" s="1"/>
  <c r="B10" i="4"/>
  <c r="F10" i="4" s="1"/>
  <c r="B11" i="4"/>
  <c r="E11" i="4" s="1"/>
  <c r="B12" i="4"/>
  <c r="F12" i="4" s="1"/>
  <c r="B13" i="4"/>
  <c r="E13" i="4" s="1"/>
  <c r="B14" i="4"/>
  <c r="E14" i="4" s="1"/>
  <c r="B15" i="4"/>
  <c r="E15" i="4" s="1"/>
  <c r="B16" i="4"/>
  <c r="F16" i="4" s="1"/>
  <c r="B17" i="4"/>
  <c r="E17" i="4" s="1"/>
  <c r="B18" i="4"/>
  <c r="F18" i="4" s="1"/>
  <c r="B19" i="4"/>
  <c r="E19" i="4" s="1"/>
  <c r="B20" i="4"/>
  <c r="E20" i="4" s="1"/>
  <c r="B21" i="4"/>
  <c r="E21" i="4" s="1"/>
  <c r="E22" i="4" s="1"/>
  <c r="B2" i="4"/>
  <c r="A44" i="4"/>
  <c r="A55" i="4" s="1"/>
  <c r="A66" i="4" s="1"/>
  <c r="A77" i="4" s="1"/>
  <c r="A88" i="4" s="1"/>
  <c r="A45" i="4"/>
  <c r="A56" i="4" s="1"/>
  <c r="A67" i="4" s="1"/>
  <c r="A78" i="4" s="1"/>
  <c r="A89" i="4" s="1"/>
  <c r="A46" i="4"/>
  <c r="A57" i="4" s="1"/>
  <c r="A68" i="4" s="1"/>
  <c r="A79" i="4" s="1"/>
  <c r="A90" i="4" s="1"/>
  <c r="A47" i="4"/>
  <c r="A58" i="4" s="1"/>
  <c r="A69" i="4" s="1"/>
  <c r="A80" i="4" s="1"/>
  <c r="A91" i="4" s="1"/>
  <c r="A48" i="4"/>
  <c r="A59" i="4" s="1"/>
  <c r="A70" i="4" s="1"/>
  <c r="A81" i="4" s="1"/>
  <c r="A92" i="4" s="1"/>
  <c r="A49" i="4"/>
  <c r="A60" i="4" s="1"/>
  <c r="A71" i="4" s="1"/>
  <c r="A82" i="4" s="1"/>
  <c r="A93" i="4" s="1"/>
  <c r="A50" i="4"/>
  <c r="A61" i="4" s="1"/>
  <c r="A72" i="4" s="1"/>
  <c r="A83" i="4" s="1"/>
  <c r="A94" i="4" s="1"/>
  <c r="A51" i="4"/>
  <c r="A62" i="4" s="1"/>
  <c r="A73" i="4" s="1"/>
  <c r="A84" i="4" s="1"/>
  <c r="A95" i="4" s="1"/>
  <c r="A52" i="4"/>
  <c r="A63" i="4" s="1"/>
  <c r="A74" i="4" s="1"/>
  <c r="A85" i="4" s="1"/>
  <c r="A96" i="4" s="1"/>
  <c r="A53" i="4"/>
  <c r="A64" i="4" s="1"/>
  <c r="A75" i="4" s="1"/>
  <c r="A86" i="4" s="1"/>
  <c r="A97" i="4" s="1"/>
  <c r="A43" i="4"/>
  <c r="A54" i="4" s="1"/>
  <c r="A65" i="4" s="1"/>
  <c r="A76" i="4" s="1"/>
  <c r="A87" i="4" s="1"/>
  <c r="C54" i="4"/>
  <c r="C65" i="4" s="1"/>
  <c r="C47" i="4"/>
  <c r="C58" i="4" s="1"/>
  <c r="C69" i="4" s="1"/>
  <c r="C48" i="4"/>
  <c r="C59" i="4" s="1"/>
  <c r="C70" i="4" s="1"/>
  <c r="C44" i="4"/>
  <c r="B44" i="4" s="1"/>
  <c r="C45" i="4"/>
  <c r="C56" i="4" s="1"/>
  <c r="C67" i="4" s="1"/>
  <c r="L4" i="7" l="1"/>
  <c r="M4" i="7" s="1"/>
  <c r="B56" i="6"/>
  <c r="G20" i="6"/>
  <c r="G6" i="6"/>
  <c r="C55" i="4"/>
  <c r="C66" i="4" s="1"/>
  <c r="C77" i="4" s="1"/>
  <c r="C88" i="4" s="1"/>
  <c r="G19" i="6"/>
  <c r="G3" i="6"/>
  <c r="B49" i="4"/>
  <c r="B70" i="6"/>
  <c r="F19" i="4"/>
  <c r="B65" i="6"/>
  <c r="G13" i="6"/>
  <c r="B52" i="4"/>
  <c r="G10" i="6"/>
  <c r="G18" i="6"/>
  <c r="F7" i="4"/>
  <c r="B64" i="6"/>
  <c r="F11" i="4"/>
  <c r="B47" i="4"/>
  <c r="F13" i="4"/>
  <c r="B56" i="4"/>
  <c r="F14" i="4"/>
  <c r="F5" i="4"/>
  <c r="F17" i="4"/>
  <c r="G14" i="6"/>
  <c r="E27" i="4"/>
  <c r="F8" i="4"/>
  <c r="F20" i="4"/>
  <c r="G16" i="6"/>
  <c r="G8" i="6"/>
  <c r="C76" i="4"/>
  <c r="C87" i="4" s="1"/>
  <c r="B54" i="4"/>
  <c r="C64" i="4"/>
  <c r="B74" i="4" s="1"/>
  <c r="D6" i="4"/>
  <c r="D14" i="4"/>
  <c r="F3" i="4"/>
  <c r="F9" i="4"/>
  <c r="F15" i="4"/>
  <c r="F21" i="4"/>
  <c r="F22" i="4" s="1"/>
  <c r="F28" i="4" s="1"/>
  <c r="B59" i="4"/>
  <c r="D4" i="4"/>
  <c r="D8" i="4"/>
  <c r="D10" i="4"/>
  <c r="D12" i="4"/>
  <c r="D16" i="4"/>
  <c r="D18" i="4"/>
  <c r="D20" i="4"/>
  <c r="B48" i="4"/>
  <c r="B58" i="4"/>
  <c r="E4" i="4"/>
  <c r="E6" i="4"/>
  <c r="E10" i="4"/>
  <c r="E12" i="4"/>
  <c r="E16" i="4"/>
  <c r="E18" i="4"/>
  <c r="C57" i="4"/>
  <c r="C68" i="4" s="1"/>
  <c r="C79" i="4" s="1"/>
  <c r="B45" i="4"/>
  <c r="D3" i="4"/>
  <c r="D5" i="4"/>
  <c r="D7" i="4"/>
  <c r="D9" i="4"/>
  <c r="D11" i="4"/>
  <c r="D13" i="4"/>
  <c r="D15" i="4"/>
  <c r="D17" i="4"/>
  <c r="D19" i="4"/>
  <c r="D21" i="4"/>
  <c r="D22" i="4" s="1"/>
  <c r="D26" i="4" s="1"/>
  <c r="H25" i="7"/>
  <c r="J4" i="7"/>
  <c r="K4" i="7" s="1"/>
  <c r="I5" i="7"/>
  <c r="O5" i="7" s="1"/>
  <c r="G26" i="7"/>
  <c r="G11" i="6"/>
  <c r="G4" i="6"/>
  <c r="G15" i="6"/>
  <c r="G9" i="6"/>
  <c r="E38" i="6"/>
  <c r="E32" i="6"/>
  <c r="E26" i="6"/>
  <c r="E39" i="6"/>
  <c r="E33" i="6"/>
  <c r="E27" i="6"/>
  <c r="E40" i="6"/>
  <c r="E34" i="6"/>
  <c r="E28" i="6"/>
  <c r="E42" i="6"/>
  <c r="E43" i="6" s="1"/>
  <c r="E36" i="6"/>
  <c r="E30" i="6"/>
  <c r="E24" i="6"/>
  <c r="E31" i="6"/>
  <c r="E41" i="6"/>
  <c r="E23" i="6"/>
  <c r="E25" i="6"/>
  <c r="E35" i="6"/>
  <c r="E37" i="6"/>
  <c r="E29" i="6"/>
  <c r="B67" i="6"/>
  <c r="C78" i="6"/>
  <c r="C89" i="6" s="1"/>
  <c r="F39" i="6"/>
  <c r="F33" i="6"/>
  <c r="F27" i="6"/>
  <c r="F40" i="6"/>
  <c r="F34" i="6"/>
  <c r="F28" i="6"/>
  <c r="F41" i="6"/>
  <c r="F35" i="6"/>
  <c r="F29" i="6"/>
  <c r="F23" i="6"/>
  <c r="F37" i="6"/>
  <c r="F31" i="6"/>
  <c r="F25" i="6"/>
  <c r="F36" i="6"/>
  <c r="F38" i="6"/>
  <c r="F26" i="6"/>
  <c r="F30" i="6"/>
  <c r="F32" i="6"/>
  <c r="F42" i="6"/>
  <c r="F43" i="6" s="1"/>
  <c r="F24" i="6"/>
  <c r="C86" i="6"/>
  <c r="C97" i="6" s="1"/>
  <c r="B75" i="6"/>
  <c r="G12" i="6"/>
  <c r="C66" i="6"/>
  <c r="B55" i="6"/>
  <c r="C80" i="6"/>
  <c r="C91" i="6" s="1"/>
  <c r="B69" i="6"/>
  <c r="B73" i="6"/>
  <c r="C84" i="6"/>
  <c r="C95" i="6" s="1"/>
  <c r="B63" i="6"/>
  <c r="C74" i="6"/>
  <c r="D22" i="6"/>
  <c r="G21" i="6"/>
  <c r="C82" i="6"/>
  <c r="C93" i="6" s="1"/>
  <c r="B71" i="6"/>
  <c r="C72" i="6"/>
  <c r="B61" i="6"/>
  <c r="G7" i="6"/>
  <c r="G17" i="6"/>
  <c r="C68" i="6"/>
  <c r="B57" i="6"/>
  <c r="G5" i="6"/>
  <c r="E38" i="4"/>
  <c r="E32" i="4"/>
  <c r="E26" i="4"/>
  <c r="E23" i="4"/>
  <c r="E37" i="4"/>
  <c r="E31" i="4"/>
  <c r="E25" i="4"/>
  <c r="F39" i="4"/>
  <c r="E42" i="4"/>
  <c r="E43" i="4" s="1"/>
  <c r="E36" i="4"/>
  <c r="E30" i="4"/>
  <c r="E24" i="4"/>
  <c r="E41" i="4"/>
  <c r="E35" i="4"/>
  <c r="E29" i="4"/>
  <c r="E40" i="4"/>
  <c r="E34" i="4"/>
  <c r="E28" i="4"/>
  <c r="E39" i="4"/>
  <c r="E33" i="4"/>
  <c r="C71" i="4"/>
  <c r="B60" i="4"/>
  <c r="C62" i="4"/>
  <c r="B63" i="4"/>
  <c r="C61" i="4"/>
  <c r="C81" i="4"/>
  <c r="C78" i="4"/>
  <c r="C80" i="4"/>
  <c r="C85" i="4"/>
  <c r="P5" i="7" l="1"/>
  <c r="F23" i="4"/>
  <c r="G19" i="4"/>
  <c r="F34" i="4"/>
  <c r="D31" i="4"/>
  <c r="D41" i="4"/>
  <c r="D35" i="4"/>
  <c r="D34" i="4"/>
  <c r="D38" i="4"/>
  <c r="D23" i="4"/>
  <c r="D27" i="4"/>
  <c r="G21" i="4"/>
  <c r="F42" i="4"/>
  <c r="F43" i="4" s="1"/>
  <c r="F45" i="4" s="1"/>
  <c r="G9" i="4"/>
  <c r="B57" i="4"/>
  <c r="F27" i="4"/>
  <c r="G12" i="4"/>
  <c r="F41" i="4"/>
  <c r="F32" i="4"/>
  <c r="F29" i="4"/>
  <c r="B64" i="4"/>
  <c r="F37" i="4"/>
  <c r="F38" i="4"/>
  <c r="F33" i="4"/>
  <c r="G15" i="4"/>
  <c r="B55" i="4"/>
  <c r="G22" i="4"/>
  <c r="D39" i="4"/>
  <c r="G39" i="4" s="1"/>
  <c r="D36" i="4"/>
  <c r="F24" i="4"/>
  <c r="F40" i="4"/>
  <c r="B71" i="4"/>
  <c r="F30" i="4"/>
  <c r="F25" i="4"/>
  <c r="G7" i="4"/>
  <c r="B69" i="4"/>
  <c r="F35" i="4"/>
  <c r="F36" i="4"/>
  <c r="F31" i="4"/>
  <c r="F26" i="4"/>
  <c r="G26" i="4" s="1"/>
  <c r="G16" i="4"/>
  <c r="G3" i="4"/>
  <c r="G17" i="4"/>
  <c r="G10" i="4"/>
  <c r="G18" i="4"/>
  <c r="G6" i="4"/>
  <c r="G5" i="4"/>
  <c r="B68" i="4"/>
  <c r="D33" i="4"/>
  <c r="D24" i="4"/>
  <c r="D28" i="4"/>
  <c r="G28" i="4" s="1"/>
  <c r="G11" i="4"/>
  <c r="D42" i="4"/>
  <c r="D30" i="4"/>
  <c r="D29" i="4"/>
  <c r="D32" i="4"/>
  <c r="D40" i="4"/>
  <c r="D25" i="4"/>
  <c r="D37" i="4"/>
  <c r="G8" i="4"/>
  <c r="B66" i="4"/>
  <c r="B67" i="4"/>
  <c r="G13" i="4"/>
  <c r="G20" i="4"/>
  <c r="G4" i="4"/>
  <c r="G14" i="4"/>
  <c r="H26" i="7"/>
  <c r="C75" i="4"/>
  <c r="B70" i="4"/>
  <c r="B65" i="4"/>
  <c r="J5" i="7"/>
  <c r="K5" i="7" s="1"/>
  <c r="L5" i="7"/>
  <c r="M5" i="7" s="1"/>
  <c r="I6" i="7"/>
  <c r="O6" i="7" s="1"/>
  <c r="P6" i="7" s="1"/>
  <c r="G27" i="7"/>
  <c r="B74" i="6"/>
  <c r="C85" i="6"/>
  <c r="C96" i="6" s="1"/>
  <c r="B72" i="6"/>
  <c r="C83" i="6"/>
  <c r="C94" i="6" s="1"/>
  <c r="B66" i="6"/>
  <c r="C77" i="6"/>
  <c r="C88" i="6" s="1"/>
  <c r="E53" i="6"/>
  <c r="E54" i="6" s="1"/>
  <c r="E47" i="6"/>
  <c r="E52" i="6"/>
  <c r="E46" i="6"/>
  <c r="E51" i="6"/>
  <c r="E45" i="6"/>
  <c r="E49" i="6"/>
  <c r="E48" i="6"/>
  <c r="E44" i="6"/>
  <c r="E50" i="6"/>
  <c r="D37" i="6"/>
  <c r="G37" i="6" s="1"/>
  <c r="D31" i="6"/>
  <c r="G31" i="6" s="1"/>
  <c r="D25" i="6"/>
  <c r="G25" i="6" s="1"/>
  <c r="G22" i="6"/>
  <c r="D38" i="6"/>
  <c r="G38" i="6" s="1"/>
  <c r="D32" i="6"/>
  <c r="G32" i="6" s="1"/>
  <c r="D26" i="6"/>
  <c r="G26" i="6" s="1"/>
  <c r="D39" i="6"/>
  <c r="G39" i="6" s="1"/>
  <c r="D33" i="6"/>
  <c r="G33" i="6" s="1"/>
  <c r="D27" i="6"/>
  <c r="G27" i="6" s="1"/>
  <c r="D41" i="6"/>
  <c r="G41" i="6" s="1"/>
  <c r="D35" i="6"/>
  <c r="G35" i="6" s="1"/>
  <c r="D29" i="6"/>
  <c r="G29" i="6" s="1"/>
  <c r="D23" i="6"/>
  <c r="G23" i="6" s="1"/>
  <c r="D42" i="6"/>
  <c r="D36" i="6"/>
  <c r="G36" i="6" s="1"/>
  <c r="D28" i="6"/>
  <c r="G28" i="6" s="1"/>
  <c r="D40" i="6"/>
  <c r="G40" i="6" s="1"/>
  <c r="D30" i="6"/>
  <c r="G30" i="6" s="1"/>
  <c r="D34" i="6"/>
  <c r="G34" i="6" s="1"/>
  <c r="D24" i="6"/>
  <c r="G24" i="6" s="1"/>
  <c r="F52" i="6"/>
  <c r="F46" i="6"/>
  <c r="F51" i="6"/>
  <c r="F45" i="6"/>
  <c r="F50" i="6"/>
  <c r="F44" i="6"/>
  <c r="F48" i="6"/>
  <c r="F53" i="6"/>
  <c r="F54" i="6" s="1"/>
  <c r="F49" i="6"/>
  <c r="F47" i="6"/>
  <c r="B68" i="6"/>
  <c r="C79" i="6"/>
  <c r="C90" i="6" s="1"/>
  <c r="E50" i="4"/>
  <c r="E44" i="4"/>
  <c r="E49" i="4"/>
  <c r="E48" i="4"/>
  <c r="E53" i="4"/>
  <c r="E54" i="4" s="1"/>
  <c r="E47" i="4"/>
  <c r="E52" i="4"/>
  <c r="E46" i="4"/>
  <c r="E51" i="4"/>
  <c r="E45" i="4"/>
  <c r="C73" i="4"/>
  <c r="B73" i="4" s="1"/>
  <c r="B62" i="4"/>
  <c r="C82" i="4"/>
  <c r="C72" i="4"/>
  <c r="B72" i="4" s="1"/>
  <c r="B61" i="4"/>
  <c r="C96" i="4"/>
  <c r="C89" i="4"/>
  <c r="C90" i="4"/>
  <c r="C91" i="4"/>
  <c r="C92" i="4"/>
  <c r="G25" i="4" l="1"/>
  <c r="G35" i="4"/>
  <c r="G23" i="4"/>
  <c r="G41" i="4"/>
  <c r="G34" i="4"/>
  <c r="G29" i="4"/>
  <c r="G31" i="4"/>
  <c r="G38" i="4"/>
  <c r="F53" i="4"/>
  <c r="F54" i="4" s="1"/>
  <c r="F59" i="4" s="1"/>
  <c r="F51" i="4"/>
  <c r="G24" i="4"/>
  <c r="G37" i="4"/>
  <c r="G36" i="4"/>
  <c r="G27" i="4"/>
  <c r="F52" i="4"/>
  <c r="F48" i="4"/>
  <c r="F49" i="4"/>
  <c r="F50" i="4"/>
  <c r="F46" i="4"/>
  <c r="G42" i="4"/>
  <c r="F44" i="4"/>
  <c r="F47" i="4"/>
  <c r="G32" i="4"/>
  <c r="G33" i="4"/>
  <c r="G40" i="4"/>
  <c r="H27" i="7"/>
  <c r="G30" i="4"/>
  <c r="D43" i="4"/>
  <c r="G43" i="4" s="1"/>
  <c r="B75" i="4"/>
  <c r="C86" i="4"/>
  <c r="C97" i="4" s="1"/>
  <c r="J6" i="7"/>
  <c r="K6" i="7" s="1"/>
  <c r="L6" i="7"/>
  <c r="M6" i="7" s="1"/>
  <c r="I7" i="7"/>
  <c r="O7" i="7" s="1"/>
  <c r="P7" i="7" s="1"/>
  <c r="G28" i="7"/>
  <c r="F64" i="6"/>
  <c r="F65" i="6" s="1"/>
  <c r="F58" i="6"/>
  <c r="F63" i="6"/>
  <c r="F57" i="6"/>
  <c r="F62" i="6"/>
  <c r="F56" i="6"/>
  <c r="F60" i="6"/>
  <c r="F55" i="6"/>
  <c r="F59" i="6"/>
  <c r="F61" i="6"/>
  <c r="G42" i="6"/>
  <c r="D43" i="6"/>
  <c r="E59" i="6"/>
  <c r="E64" i="6"/>
  <c r="E65" i="6" s="1"/>
  <c r="E58" i="6"/>
  <c r="E63" i="6"/>
  <c r="E57" i="6"/>
  <c r="E61" i="6"/>
  <c r="E55" i="6"/>
  <c r="E60" i="6"/>
  <c r="E62" i="6"/>
  <c r="E56" i="6"/>
  <c r="E57" i="4"/>
  <c r="E56" i="4"/>
  <c r="E61" i="4"/>
  <c r="E55" i="4"/>
  <c r="E60" i="4"/>
  <c r="E59" i="4"/>
  <c r="E64" i="4"/>
  <c r="E65" i="4" s="1"/>
  <c r="E58" i="4"/>
  <c r="E63" i="4"/>
  <c r="E62" i="4"/>
  <c r="C83" i="4"/>
  <c r="C84" i="4"/>
  <c r="C93" i="4"/>
  <c r="F60" i="4" l="1"/>
  <c r="F58" i="4"/>
  <c r="F64" i="4"/>
  <c r="F65" i="4" s="1"/>
  <c r="F73" i="4" s="1"/>
  <c r="F55" i="4"/>
  <c r="F56" i="4"/>
  <c r="F57" i="4"/>
  <c r="F61" i="4"/>
  <c r="F63" i="4"/>
  <c r="F62" i="4"/>
  <c r="H28" i="7"/>
  <c r="D52" i="4"/>
  <c r="G52" i="4" s="1"/>
  <c r="D47" i="4"/>
  <c r="G47" i="4" s="1"/>
  <c r="D48" i="4"/>
  <c r="G48" i="4" s="1"/>
  <c r="D44" i="4"/>
  <c r="G44" i="4" s="1"/>
  <c r="D50" i="4"/>
  <c r="G50" i="4" s="1"/>
  <c r="D53" i="4"/>
  <c r="G53" i="4" s="1"/>
  <c r="D46" i="4"/>
  <c r="G46" i="4" s="1"/>
  <c r="D45" i="4"/>
  <c r="G45" i="4" s="1"/>
  <c r="D49" i="4"/>
  <c r="G49" i="4" s="1"/>
  <c r="D51" i="4"/>
  <c r="G51" i="4" s="1"/>
  <c r="I8" i="7"/>
  <c r="O8" i="7" s="1"/>
  <c r="J7" i="7"/>
  <c r="K7" i="7" s="1"/>
  <c r="L7" i="7"/>
  <c r="M7" i="7" s="1"/>
  <c r="G29" i="7"/>
  <c r="D48" i="6"/>
  <c r="G48" i="6" s="1"/>
  <c r="D53" i="6"/>
  <c r="D47" i="6"/>
  <c r="G47" i="6" s="1"/>
  <c r="D52" i="6"/>
  <c r="G52" i="6" s="1"/>
  <c r="D46" i="6"/>
  <c r="G46" i="6" s="1"/>
  <c r="G43" i="6"/>
  <c r="D50" i="6"/>
  <c r="G50" i="6" s="1"/>
  <c r="D44" i="6"/>
  <c r="G44" i="6" s="1"/>
  <c r="D51" i="6"/>
  <c r="G51" i="6" s="1"/>
  <c r="D45" i="6"/>
  <c r="G45" i="6" s="1"/>
  <c r="D49" i="6"/>
  <c r="G49" i="6" s="1"/>
  <c r="E71" i="6"/>
  <c r="E70" i="6"/>
  <c r="E75" i="6"/>
  <c r="E76" i="6" s="1"/>
  <c r="E69" i="6"/>
  <c r="E73" i="6"/>
  <c r="E67" i="6"/>
  <c r="E68" i="6"/>
  <c r="E72" i="6"/>
  <c r="E74" i="6"/>
  <c r="E66" i="6"/>
  <c r="F70" i="6"/>
  <c r="F75" i="6"/>
  <c r="F76" i="6" s="1"/>
  <c r="F69" i="6"/>
  <c r="F74" i="6"/>
  <c r="F68" i="6"/>
  <c r="F72" i="6"/>
  <c r="F66" i="6"/>
  <c r="F73" i="6"/>
  <c r="F67" i="6"/>
  <c r="F71" i="6"/>
  <c r="E75" i="4"/>
  <c r="E76" i="4" s="1"/>
  <c r="E69" i="4"/>
  <c r="E74" i="4"/>
  <c r="E68" i="4"/>
  <c r="E73" i="4"/>
  <c r="E67" i="4"/>
  <c r="E72" i="4"/>
  <c r="E66" i="4"/>
  <c r="E71" i="4"/>
  <c r="E70" i="4"/>
  <c r="C95" i="4"/>
  <c r="C94" i="4"/>
  <c r="P8" i="7" l="1"/>
  <c r="F74" i="4"/>
  <c r="F70" i="4"/>
  <c r="F69" i="4"/>
  <c r="F72" i="4"/>
  <c r="F71" i="4"/>
  <c r="F67" i="4"/>
  <c r="F68" i="4"/>
  <c r="F66" i="4"/>
  <c r="F75" i="4"/>
  <c r="F76" i="4" s="1"/>
  <c r="F84" i="4" s="1"/>
  <c r="H29" i="7"/>
  <c r="D54" i="4"/>
  <c r="D62" i="4" s="1"/>
  <c r="G62" i="4" s="1"/>
  <c r="J8" i="7"/>
  <c r="K8" i="7" s="1"/>
  <c r="L8" i="7"/>
  <c r="M8" i="7" s="1"/>
  <c r="I9" i="7"/>
  <c r="O9" i="7" s="1"/>
  <c r="P9" i="7" s="1"/>
  <c r="G30" i="7"/>
  <c r="F86" i="6"/>
  <c r="F87" i="6" s="1"/>
  <c r="F85" i="6"/>
  <c r="F84" i="6"/>
  <c r="F83" i="6"/>
  <c r="F82" i="6"/>
  <c r="F81" i="6"/>
  <c r="F80" i="6"/>
  <c r="F79" i="6"/>
  <c r="F78" i="6"/>
  <c r="F77" i="6"/>
  <c r="E86" i="6"/>
  <c r="E87" i="6" s="1"/>
  <c r="E85" i="6"/>
  <c r="E84" i="6"/>
  <c r="E83" i="6"/>
  <c r="E82" i="6"/>
  <c r="E81" i="6"/>
  <c r="E80" i="6"/>
  <c r="E79" i="6"/>
  <c r="E78" i="6"/>
  <c r="E77" i="6"/>
  <c r="D54" i="6"/>
  <c r="G53" i="6"/>
  <c r="E82" i="4"/>
  <c r="E81" i="4"/>
  <c r="E86" i="4"/>
  <c r="E87" i="4" s="1"/>
  <c r="E80" i="4"/>
  <c r="E85" i="4"/>
  <c r="E79" i="4"/>
  <c r="E84" i="4"/>
  <c r="E78" i="4"/>
  <c r="E83" i="4"/>
  <c r="E77" i="4"/>
  <c r="F85" i="4" l="1"/>
  <c r="F80" i="4"/>
  <c r="F86" i="4"/>
  <c r="F87" i="4" s="1"/>
  <c r="F88" i="4" s="1"/>
  <c r="F81" i="4"/>
  <c r="F82" i="4"/>
  <c r="F78" i="4"/>
  <c r="F77" i="4"/>
  <c r="F79" i="4"/>
  <c r="F83" i="4"/>
  <c r="D61" i="4"/>
  <c r="G61" i="4" s="1"/>
  <c r="H30" i="7"/>
  <c r="D56" i="4"/>
  <c r="G56" i="4" s="1"/>
  <c r="D60" i="4"/>
  <c r="G60" i="4" s="1"/>
  <c r="D63" i="4"/>
  <c r="G63" i="4" s="1"/>
  <c r="G54" i="4"/>
  <c r="D57" i="4"/>
  <c r="G57" i="4" s="1"/>
  <c r="D59" i="4"/>
  <c r="G59" i="4" s="1"/>
  <c r="D64" i="4"/>
  <c r="D65" i="4" s="1"/>
  <c r="D55" i="4"/>
  <c r="G55" i="4" s="1"/>
  <c r="D58" i="4"/>
  <c r="G58" i="4" s="1"/>
  <c r="L9" i="7"/>
  <c r="M9" i="7" s="1"/>
  <c r="J9" i="7"/>
  <c r="K9" i="7" s="1"/>
  <c r="I10" i="7"/>
  <c r="O10" i="7" s="1"/>
  <c r="P10" i="7" s="1"/>
  <c r="G31" i="7"/>
  <c r="D60" i="6"/>
  <c r="G60" i="6" s="1"/>
  <c r="D59" i="6"/>
  <c r="G59" i="6" s="1"/>
  <c r="D64" i="6"/>
  <c r="D58" i="6"/>
  <c r="G58" i="6" s="1"/>
  <c r="D62" i="6"/>
  <c r="G62" i="6" s="1"/>
  <c r="D56" i="6"/>
  <c r="G56" i="6" s="1"/>
  <c r="D63" i="6"/>
  <c r="G63" i="6" s="1"/>
  <c r="D55" i="6"/>
  <c r="G55" i="6" s="1"/>
  <c r="D57" i="6"/>
  <c r="G57" i="6" s="1"/>
  <c r="G54" i="6"/>
  <c r="D61" i="6"/>
  <c r="G61" i="6" s="1"/>
  <c r="E97" i="6"/>
  <c r="E96" i="6"/>
  <c r="E95" i="6"/>
  <c r="E94" i="6"/>
  <c r="E93" i="6"/>
  <c r="E92" i="6"/>
  <c r="E91" i="6"/>
  <c r="E90" i="6"/>
  <c r="E89" i="6"/>
  <c r="E88" i="6"/>
  <c r="F97" i="6"/>
  <c r="F96" i="6"/>
  <c r="F95" i="6"/>
  <c r="F94" i="6"/>
  <c r="F93" i="6"/>
  <c r="F92" i="6"/>
  <c r="F91" i="6"/>
  <c r="F90" i="6"/>
  <c r="F89" i="6"/>
  <c r="F88" i="6"/>
  <c r="E96" i="4"/>
  <c r="E95" i="4"/>
  <c r="E89" i="4"/>
  <c r="E94" i="4"/>
  <c r="E88" i="4"/>
  <c r="E93" i="4"/>
  <c r="E92" i="4"/>
  <c r="E97" i="4"/>
  <c r="E91" i="4"/>
  <c r="E90" i="4"/>
  <c r="F91" i="4" l="1"/>
  <c r="F97" i="4"/>
  <c r="F92" i="4"/>
  <c r="F94" i="4"/>
  <c r="F96" i="4"/>
  <c r="F93" i="4"/>
  <c r="F89" i="4"/>
  <c r="F95" i="4"/>
  <c r="F90" i="4"/>
  <c r="G64" i="4"/>
  <c r="H31" i="7"/>
  <c r="I11" i="7"/>
  <c r="O11" i="7" s="1"/>
  <c r="P11" i="7" s="1"/>
  <c r="L10" i="7"/>
  <c r="M10" i="7" s="1"/>
  <c r="J10" i="7"/>
  <c r="K10" i="7" s="1"/>
  <c r="G32" i="7"/>
  <c r="D65" i="6"/>
  <c r="G64" i="6"/>
  <c r="G65" i="4"/>
  <c r="D74" i="4"/>
  <c r="G74" i="4" s="1"/>
  <c r="D71" i="4"/>
  <c r="G71" i="4" s="1"/>
  <c r="D72" i="4"/>
  <c r="G72" i="4" s="1"/>
  <c r="D75" i="4"/>
  <c r="D68" i="4"/>
  <c r="G68" i="4" s="1"/>
  <c r="D67" i="4"/>
  <c r="G67" i="4" s="1"/>
  <c r="D73" i="4"/>
  <c r="G73" i="4" s="1"/>
  <c r="D70" i="4"/>
  <c r="G70" i="4" s="1"/>
  <c r="D69" i="4"/>
  <c r="G69" i="4" s="1"/>
  <c r="D66" i="4"/>
  <c r="G66" i="4" s="1"/>
  <c r="H32" i="7" l="1"/>
  <c r="L11" i="7"/>
  <c r="M11" i="7" s="1"/>
  <c r="N2" i="7" s="1"/>
  <c r="J11" i="7"/>
  <c r="K11" i="7" s="1"/>
  <c r="I12" i="7"/>
  <c r="O12" i="7" s="1"/>
  <c r="P12" i="7" s="1"/>
  <c r="G33" i="7"/>
  <c r="D72" i="6"/>
  <c r="G72" i="6" s="1"/>
  <c r="D66" i="6"/>
  <c r="G66" i="6" s="1"/>
  <c r="D71" i="6"/>
  <c r="G71" i="6" s="1"/>
  <c r="D70" i="6"/>
  <c r="G70" i="6" s="1"/>
  <c r="D74" i="6"/>
  <c r="G74" i="6" s="1"/>
  <c r="D68" i="6"/>
  <c r="G68" i="6" s="1"/>
  <c r="G65" i="6"/>
  <c r="D73" i="6"/>
  <c r="G73" i="6" s="1"/>
  <c r="D75" i="6"/>
  <c r="D67" i="6"/>
  <c r="G67" i="6" s="1"/>
  <c r="D69" i="6"/>
  <c r="G69" i="6" s="1"/>
  <c r="D76" i="4"/>
  <c r="G75" i="4"/>
  <c r="H33" i="7" l="1"/>
  <c r="L12" i="7"/>
  <c r="M12" i="7" s="1"/>
  <c r="J12" i="7"/>
  <c r="K12" i="7" s="1"/>
  <c r="I13" i="7"/>
  <c r="O13" i="7" s="1"/>
  <c r="P13" i="7" s="1"/>
  <c r="G34" i="7"/>
  <c r="G75" i="6"/>
  <c r="D76" i="6"/>
  <c r="D81" i="4"/>
  <c r="G81" i="4" s="1"/>
  <c r="D83" i="4"/>
  <c r="G83" i="4" s="1"/>
  <c r="G76" i="4"/>
  <c r="D80" i="4"/>
  <c r="G80" i="4" s="1"/>
  <c r="D77" i="4"/>
  <c r="G77" i="4" s="1"/>
  <c r="D86" i="4"/>
  <c r="D82" i="4"/>
  <c r="G82" i="4" s="1"/>
  <c r="D79" i="4"/>
  <c r="G79" i="4" s="1"/>
  <c r="D84" i="4"/>
  <c r="G84" i="4" s="1"/>
  <c r="D85" i="4"/>
  <c r="G85" i="4" s="1"/>
  <c r="D78" i="4"/>
  <c r="G78" i="4" s="1"/>
  <c r="H34" i="7" l="1"/>
  <c r="J13" i="7"/>
  <c r="K13" i="7" s="1"/>
  <c r="L13" i="7"/>
  <c r="M13" i="7" s="1"/>
  <c r="I14" i="7"/>
  <c r="O14" i="7" s="1"/>
  <c r="P14" i="7" s="1"/>
  <c r="G35" i="7"/>
  <c r="G76" i="6"/>
  <c r="D85" i="6"/>
  <c r="G85" i="6" s="1"/>
  <c r="D82" i="6"/>
  <c r="G82" i="6" s="1"/>
  <c r="D79" i="6"/>
  <c r="G79" i="6" s="1"/>
  <c r="D84" i="6"/>
  <c r="G84" i="6" s="1"/>
  <c r="D81" i="6"/>
  <c r="G81" i="6" s="1"/>
  <c r="D78" i="6"/>
  <c r="G78" i="6" s="1"/>
  <c r="D86" i="6"/>
  <c r="D83" i="6"/>
  <c r="G83" i="6" s="1"/>
  <c r="D80" i="6"/>
  <c r="G80" i="6" s="1"/>
  <c r="D77" i="6"/>
  <c r="G77" i="6" s="1"/>
  <c r="G86" i="4"/>
  <c r="D87" i="4"/>
  <c r="H35" i="7" l="1"/>
  <c r="I15" i="7"/>
  <c r="O15" i="7" s="1"/>
  <c r="P15" i="7" s="1"/>
  <c r="J14" i="7"/>
  <c r="K14" i="7" s="1"/>
  <c r="L14" i="7"/>
  <c r="M14" i="7" s="1"/>
  <c r="G36" i="7"/>
  <c r="G86" i="6"/>
  <c r="D87" i="6"/>
  <c r="G87" i="4"/>
  <c r="D89" i="4"/>
  <c r="G89" i="4" s="1"/>
  <c r="D91" i="4"/>
  <c r="G91" i="4" s="1"/>
  <c r="D94" i="4"/>
  <c r="G94" i="4" s="1"/>
  <c r="D90" i="4"/>
  <c r="G90" i="4" s="1"/>
  <c r="D95" i="4"/>
  <c r="G95" i="4" s="1"/>
  <c r="D96" i="4"/>
  <c r="G96" i="4" s="1"/>
  <c r="D93" i="4"/>
  <c r="G93" i="4" s="1"/>
  <c r="D92" i="4"/>
  <c r="G92" i="4" s="1"/>
  <c r="D88" i="4"/>
  <c r="G88" i="4" s="1"/>
  <c r="D97" i="4"/>
  <c r="G97" i="4" s="1"/>
  <c r="H36" i="7" l="1"/>
  <c r="J15" i="7"/>
  <c r="K15" i="7" s="1"/>
  <c r="L15" i="7"/>
  <c r="M15" i="7" s="1"/>
  <c r="I16" i="7"/>
  <c r="O16" i="7" s="1"/>
  <c r="P16" i="7" s="1"/>
  <c r="G37" i="7"/>
  <c r="G87" i="6"/>
  <c r="D97" i="6"/>
  <c r="G97" i="6" s="1"/>
  <c r="D94" i="6"/>
  <c r="G94" i="6" s="1"/>
  <c r="D91" i="6"/>
  <c r="G91" i="6" s="1"/>
  <c r="D88" i="6"/>
  <c r="G88" i="6" s="1"/>
  <c r="D96" i="6"/>
  <c r="G96" i="6" s="1"/>
  <c r="D93" i="6"/>
  <c r="G93" i="6" s="1"/>
  <c r="D90" i="6"/>
  <c r="G90" i="6" s="1"/>
  <c r="D95" i="6"/>
  <c r="G95" i="6" s="1"/>
  <c r="D92" i="6"/>
  <c r="G92" i="6" s="1"/>
  <c r="D89" i="6"/>
  <c r="G89" i="6" s="1"/>
  <c r="G15" i="3"/>
  <c r="G13" i="3"/>
  <c r="G11" i="3"/>
  <c r="G9" i="3"/>
  <c r="G7" i="3"/>
  <c r="G5" i="3"/>
  <c r="G3" i="3"/>
  <c r="G15" i="2"/>
  <c r="G13" i="2"/>
  <c r="G11" i="2"/>
  <c r="G9" i="2"/>
  <c r="G7" i="2"/>
  <c r="G5" i="2"/>
  <c r="G3" i="2"/>
  <c r="G15" i="1"/>
  <c r="G13" i="1"/>
  <c r="G11" i="1"/>
  <c r="G9" i="1"/>
  <c r="G7" i="1"/>
  <c r="G5" i="1"/>
  <c r="G3" i="1"/>
  <c r="H37" i="7" l="1"/>
  <c r="L16" i="7"/>
  <c r="M16" i="7" s="1"/>
  <c r="J16" i="7"/>
  <c r="K16" i="7" s="1"/>
  <c r="I17" i="7"/>
  <c r="O17" i="7" s="1"/>
  <c r="P17" i="7" s="1"/>
  <c r="G38" i="7"/>
  <c r="H38" i="7" l="1"/>
  <c r="J17" i="7"/>
  <c r="K17" i="7" s="1"/>
  <c r="L17" i="7"/>
  <c r="M17" i="7" s="1"/>
  <c r="I18" i="7"/>
  <c r="O18" i="7" s="1"/>
  <c r="P18" i="7" s="1"/>
  <c r="G39" i="7"/>
  <c r="H39" i="7" l="1"/>
  <c r="J18" i="7"/>
  <c r="K18" i="7" s="1"/>
  <c r="L18" i="7"/>
  <c r="M18" i="7" s="1"/>
  <c r="I19" i="7"/>
  <c r="O19" i="7" s="1"/>
  <c r="P19" i="7" s="1"/>
  <c r="G40" i="7"/>
  <c r="H40" i="7" l="1"/>
  <c r="J19" i="7"/>
  <c r="K19" i="7" s="1"/>
  <c r="L19" i="7"/>
  <c r="M19" i="7" s="1"/>
  <c r="I20" i="7"/>
  <c r="O20" i="7" s="1"/>
  <c r="P20" i="7" s="1"/>
  <c r="G41" i="7"/>
  <c r="G43" i="7" l="1"/>
  <c r="G42" i="7"/>
  <c r="H41" i="7"/>
  <c r="I21" i="7"/>
  <c r="O21" i="7" s="1"/>
  <c r="P21" i="7" s="1"/>
  <c r="J20" i="7"/>
  <c r="K20" i="7" s="1"/>
  <c r="L20" i="7"/>
  <c r="M20" i="7" s="1"/>
  <c r="H42" i="7" l="1"/>
  <c r="H43" i="7" s="1"/>
  <c r="J21" i="7"/>
  <c r="K21" i="7" s="1"/>
  <c r="L21" i="7"/>
  <c r="M21" i="7" s="1"/>
  <c r="N12" i="7" s="1"/>
  <c r="I22" i="7"/>
  <c r="O22" i="7" s="1"/>
  <c r="P22" i="7" s="1"/>
  <c r="G44" i="7"/>
  <c r="H44" i="7" l="1"/>
  <c r="J22" i="7"/>
  <c r="K22" i="7" s="1"/>
  <c r="L22" i="7"/>
  <c r="M22" i="7" s="1"/>
  <c r="I23" i="7"/>
  <c r="O23" i="7" s="1"/>
  <c r="P23" i="7" s="1"/>
  <c r="G45" i="7"/>
  <c r="H45" i="7" l="1"/>
  <c r="J23" i="7"/>
  <c r="K23" i="7" s="1"/>
  <c r="L23" i="7"/>
  <c r="M23" i="7" s="1"/>
  <c r="I24" i="7"/>
  <c r="O24" i="7" s="1"/>
  <c r="P24" i="7" s="1"/>
  <c r="G46" i="7"/>
  <c r="H46" i="7" l="1"/>
  <c r="J24" i="7"/>
  <c r="K24" i="7" s="1"/>
  <c r="L24" i="7"/>
  <c r="M24" i="7" s="1"/>
  <c r="I25" i="7"/>
  <c r="O25" i="7" s="1"/>
  <c r="P25" i="7" s="1"/>
  <c r="G47" i="7"/>
  <c r="H47" i="7" l="1"/>
  <c r="J25" i="7"/>
  <c r="K25" i="7" s="1"/>
  <c r="L25" i="7"/>
  <c r="M25" i="7" s="1"/>
  <c r="I26" i="7"/>
  <c r="O26" i="7" s="1"/>
  <c r="P26" i="7" s="1"/>
  <c r="G48" i="7"/>
  <c r="H48" i="7" l="1"/>
  <c r="J26" i="7"/>
  <c r="K26" i="7" s="1"/>
  <c r="L26" i="7"/>
  <c r="M26" i="7" s="1"/>
  <c r="I27" i="7"/>
  <c r="O27" i="7" s="1"/>
  <c r="P27" i="7" s="1"/>
  <c r="G49" i="7"/>
  <c r="H49" i="7" l="1"/>
  <c r="J27" i="7"/>
  <c r="K27" i="7" s="1"/>
  <c r="L27" i="7"/>
  <c r="M27" i="7" s="1"/>
  <c r="I28" i="7"/>
  <c r="O28" i="7" s="1"/>
  <c r="P28" i="7" s="1"/>
  <c r="G50" i="7"/>
  <c r="H50" i="7" l="1"/>
  <c r="J28" i="7"/>
  <c r="K28" i="7" s="1"/>
  <c r="L28" i="7"/>
  <c r="M28" i="7" s="1"/>
  <c r="I29" i="7"/>
  <c r="O29" i="7" s="1"/>
  <c r="P29" i="7" s="1"/>
  <c r="G51" i="7"/>
  <c r="G53" i="7" l="1"/>
  <c r="G52" i="7"/>
  <c r="H51" i="7"/>
  <c r="J29" i="7"/>
  <c r="K29" i="7" s="1"/>
  <c r="L29" i="7"/>
  <c r="M29" i="7" s="1"/>
  <c r="I30" i="7"/>
  <c r="O30" i="7" s="1"/>
  <c r="P30" i="7" s="1"/>
  <c r="H52" i="7" l="1"/>
  <c r="H53" i="7" s="1"/>
  <c r="I31" i="7"/>
  <c r="O31" i="7" s="1"/>
  <c r="P31" i="7" s="1"/>
  <c r="J30" i="7"/>
  <c r="K30" i="7" s="1"/>
  <c r="L30" i="7"/>
  <c r="M30" i="7" s="1"/>
  <c r="G54" i="7"/>
  <c r="H54" i="7" l="1"/>
  <c r="J31" i="7"/>
  <c r="K31" i="7" s="1"/>
  <c r="L31" i="7"/>
  <c r="M31" i="7" s="1"/>
  <c r="N22" i="7" s="1"/>
  <c r="I32" i="7"/>
  <c r="O32" i="7" s="1"/>
  <c r="P32" i="7" s="1"/>
  <c r="G55" i="7"/>
  <c r="H55" i="7" l="1"/>
  <c r="J32" i="7"/>
  <c r="K32" i="7" s="1"/>
  <c r="L32" i="7"/>
  <c r="M32" i="7" s="1"/>
  <c r="I33" i="7"/>
  <c r="O33" i="7" s="1"/>
  <c r="P33" i="7" s="1"/>
  <c r="G56" i="7"/>
  <c r="H56" i="7" l="1"/>
  <c r="J33" i="7"/>
  <c r="K33" i="7" s="1"/>
  <c r="L33" i="7"/>
  <c r="M33" i="7" s="1"/>
  <c r="I34" i="7"/>
  <c r="O34" i="7" s="1"/>
  <c r="P34" i="7" s="1"/>
  <c r="G57" i="7"/>
  <c r="H57" i="7" l="1"/>
  <c r="J34" i="7"/>
  <c r="K34" i="7" s="1"/>
  <c r="L34" i="7"/>
  <c r="M34" i="7" s="1"/>
  <c r="I35" i="7"/>
  <c r="O35" i="7" s="1"/>
  <c r="P35" i="7" s="1"/>
  <c r="G58" i="7"/>
  <c r="H58" i="7" l="1"/>
  <c r="J35" i="7"/>
  <c r="K35" i="7" s="1"/>
  <c r="L35" i="7"/>
  <c r="M35" i="7" s="1"/>
  <c r="I36" i="7"/>
  <c r="O36" i="7" s="1"/>
  <c r="P36" i="7" s="1"/>
  <c r="G59" i="7"/>
  <c r="H59" i="7" l="1"/>
  <c r="J36" i="7"/>
  <c r="K36" i="7" s="1"/>
  <c r="L36" i="7"/>
  <c r="M36" i="7" s="1"/>
  <c r="I37" i="7"/>
  <c r="O37" i="7" s="1"/>
  <c r="P37" i="7" s="1"/>
  <c r="G60" i="7"/>
  <c r="H60" i="7" l="1"/>
  <c r="J37" i="7"/>
  <c r="K37" i="7" s="1"/>
  <c r="L37" i="7"/>
  <c r="M37" i="7" s="1"/>
  <c r="I38" i="7"/>
  <c r="O38" i="7" s="1"/>
  <c r="P38" i="7" s="1"/>
  <c r="G61" i="7"/>
  <c r="G63" i="7" l="1"/>
  <c r="G62" i="7"/>
  <c r="H61" i="7"/>
  <c r="J38" i="7"/>
  <c r="K38" i="7" s="1"/>
  <c r="L38" i="7"/>
  <c r="M38" i="7" s="1"/>
  <c r="I39" i="7"/>
  <c r="O39" i="7" s="1"/>
  <c r="P39" i="7" s="1"/>
  <c r="H62" i="7" l="1"/>
  <c r="H63" i="7" s="1"/>
  <c r="I40" i="7"/>
  <c r="O40" i="7" s="1"/>
  <c r="P40" i="7" s="1"/>
  <c r="J39" i="7"/>
  <c r="K39" i="7" s="1"/>
  <c r="L39" i="7"/>
  <c r="M39" i="7" s="1"/>
  <c r="G64" i="7"/>
  <c r="H64" i="7" l="1"/>
  <c r="J40" i="7"/>
  <c r="K40" i="7" s="1"/>
  <c r="L40" i="7"/>
  <c r="M40" i="7" s="1"/>
  <c r="I41" i="7"/>
  <c r="O41" i="7" s="1"/>
  <c r="P41" i="7" s="1"/>
  <c r="G65" i="7"/>
  <c r="H65" i="7" l="1"/>
  <c r="L41" i="7"/>
  <c r="M41" i="7" s="1"/>
  <c r="N32" i="7" s="1"/>
  <c r="J41" i="7"/>
  <c r="K41" i="7" s="1"/>
  <c r="I42" i="7"/>
  <c r="O42" i="7" s="1"/>
  <c r="P42" i="7" s="1"/>
  <c r="G66" i="7"/>
  <c r="H66" i="7" l="1"/>
  <c r="J42" i="7"/>
  <c r="K42" i="7" s="1"/>
  <c r="L42" i="7"/>
  <c r="M42" i="7" s="1"/>
  <c r="I43" i="7"/>
  <c r="O43" i="7" s="1"/>
  <c r="P43" i="7" s="1"/>
  <c r="G67" i="7"/>
  <c r="H67" i="7" l="1"/>
  <c r="J43" i="7"/>
  <c r="K43" i="7" s="1"/>
  <c r="L43" i="7"/>
  <c r="M43" i="7" s="1"/>
  <c r="I44" i="7"/>
  <c r="O44" i="7" s="1"/>
  <c r="P44" i="7" s="1"/>
  <c r="G68" i="7"/>
  <c r="H68" i="7" l="1"/>
  <c r="J44" i="7"/>
  <c r="K44" i="7" s="1"/>
  <c r="L44" i="7"/>
  <c r="M44" i="7" s="1"/>
  <c r="I45" i="7"/>
  <c r="O45" i="7" s="1"/>
  <c r="P45" i="7" s="1"/>
  <c r="G69" i="7"/>
  <c r="H69" i="7" l="1"/>
  <c r="J45" i="7"/>
  <c r="K45" i="7" s="1"/>
  <c r="L45" i="7"/>
  <c r="M45" i="7" s="1"/>
  <c r="I46" i="7"/>
  <c r="O46" i="7" s="1"/>
  <c r="P46" i="7" s="1"/>
  <c r="G70" i="7"/>
  <c r="H70" i="7" l="1"/>
  <c r="J46" i="7"/>
  <c r="K46" i="7" s="1"/>
  <c r="L46" i="7"/>
  <c r="M46" i="7" s="1"/>
  <c r="I47" i="7"/>
  <c r="O47" i="7" s="1"/>
  <c r="P47" i="7" s="1"/>
  <c r="G71" i="7"/>
  <c r="G73" i="7" l="1"/>
  <c r="G72" i="7"/>
  <c r="H71" i="7"/>
  <c r="J47" i="7"/>
  <c r="K47" i="7" s="1"/>
  <c r="L47" i="7"/>
  <c r="M47" i="7" s="1"/>
  <c r="I48" i="7"/>
  <c r="O48" i="7" s="1"/>
  <c r="P48" i="7" s="1"/>
  <c r="H72" i="7" l="1"/>
  <c r="H73" i="7" s="1"/>
  <c r="J48" i="7"/>
  <c r="K48" i="7" s="1"/>
  <c r="L48" i="7"/>
  <c r="M48" i="7" s="1"/>
  <c r="I49" i="7"/>
  <c r="O49" i="7" s="1"/>
  <c r="P49" i="7" s="1"/>
  <c r="G74" i="7"/>
  <c r="H74" i="7" l="1"/>
  <c r="J49" i="7"/>
  <c r="K49" i="7" s="1"/>
  <c r="L49" i="7"/>
  <c r="M49" i="7" s="1"/>
  <c r="I50" i="7"/>
  <c r="O50" i="7" s="1"/>
  <c r="P50" i="7" s="1"/>
  <c r="G75" i="7"/>
  <c r="H75" i="7" l="1"/>
  <c r="J50" i="7"/>
  <c r="K50" i="7" s="1"/>
  <c r="L50" i="7"/>
  <c r="M50" i="7" s="1"/>
  <c r="I51" i="7"/>
  <c r="O51" i="7" s="1"/>
  <c r="P51" i="7" s="1"/>
  <c r="G76" i="7"/>
  <c r="H76" i="7" l="1"/>
  <c r="J51" i="7"/>
  <c r="K51" i="7" s="1"/>
  <c r="L51" i="7"/>
  <c r="M51" i="7" s="1"/>
  <c r="N42" i="7" s="1"/>
  <c r="I52" i="7"/>
  <c r="O52" i="7" s="1"/>
  <c r="P52" i="7" s="1"/>
  <c r="G77" i="7"/>
  <c r="H77" i="7" l="1"/>
  <c r="J52" i="7"/>
  <c r="K52" i="7" s="1"/>
  <c r="L52" i="7"/>
  <c r="M52" i="7" s="1"/>
  <c r="I53" i="7"/>
  <c r="O53" i="7" s="1"/>
  <c r="P53" i="7" s="1"/>
  <c r="G78" i="7"/>
  <c r="H78" i="7" l="1"/>
  <c r="J53" i="7"/>
  <c r="K53" i="7" s="1"/>
  <c r="L53" i="7"/>
  <c r="M53" i="7" s="1"/>
  <c r="I54" i="7"/>
  <c r="O54" i="7" s="1"/>
  <c r="P54" i="7" s="1"/>
  <c r="G79" i="7"/>
  <c r="H79" i="7" l="1"/>
  <c r="J54" i="7"/>
  <c r="K54" i="7" s="1"/>
  <c r="L54" i="7"/>
  <c r="M54" i="7" s="1"/>
  <c r="I55" i="7"/>
  <c r="O55" i="7" s="1"/>
  <c r="P55" i="7" s="1"/>
  <c r="G80" i="7"/>
  <c r="H80" i="7" l="1"/>
  <c r="J55" i="7"/>
  <c r="K55" i="7" s="1"/>
  <c r="L55" i="7"/>
  <c r="M55" i="7" s="1"/>
  <c r="I56" i="7"/>
  <c r="O56" i="7" s="1"/>
  <c r="P56" i="7" s="1"/>
  <c r="J56" i="7" l="1"/>
  <c r="K56" i="7" s="1"/>
  <c r="L56" i="7"/>
  <c r="M56" i="7" s="1"/>
  <c r="I57" i="7"/>
  <c r="O57" i="7" s="1"/>
  <c r="P57" i="7" s="1"/>
  <c r="J57" i="7" l="1"/>
  <c r="K57" i="7" s="1"/>
  <c r="L57" i="7"/>
  <c r="M57" i="7" s="1"/>
  <c r="I58" i="7"/>
  <c r="O58" i="7" s="1"/>
  <c r="P58" i="7" s="1"/>
  <c r="I59" i="7" l="1"/>
  <c r="O59" i="7" s="1"/>
  <c r="P59" i="7" s="1"/>
  <c r="J58" i="7"/>
  <c r="K58" i="7" s="1"/>
  <c r="L58" i="7"/>
  <c r="M58" i="7" s="1"/>
  <c r="J59" i="7" l="1"/>
  <c r="K59" i="7" s="1"/>
  <c r="L59" i="7"/>
  <c r="M59" i="7" s="1"/>
  <c r="I60" i="7"/>
  <c r="O60" i="7" s="1"/>
  <c r="P60" i="7" s="1"/>
  <c r="I61" i="7" l="1"/>
  <c r="O61" i="7" s="1"/>
  <c r="P61" i="7" s="1"/>
  <c r="J60" i="7"/>
  <c r="K60" i="7" s="1"/>
  <c r="L60" i="7"/>
  <c r="M60" i="7" s="1"/>
  <c r="J61" i="7" l="1"/>
  <c r="K61" i="7" s="1"/>
  <c r="L61" i="7"/>
  <c r="M61" i="7" s="1"/>
  <c r="N52" i="7" s="1"/>
  <c r="I62" i="7"/>
  <c r="O62" i="7" s="1"/>
  <c r="P62" i="7" s="1"/>
  <c r="J62" i="7" l="1"/>
  <c r="K62" i="7" s="1"/>
  <c r="L62" i="7"/>
  <c r="M62" i="7" s="1"/>
  <c r="I63" i="7"/>
  <c r="O63" i="7" s="1"/>
  <c r="P63" i="7" s="1"/>
  <c r="J63" i="7" l="1"/>
  <c r="K63" i="7" s="1"/>
  <c r="L63" i="7"/>
  <c r="M63" i="7" s="1"/>
  <c r="I64" i="7"/>
  <c r="O64" i="7" s="1"/>
  <c r="P64" i="7" s="1"/>
  <c r="J64" i="7" l="1"/>
  <c r="K64" i="7" s="1"/>
  <c r="L64" i="7"/>
  <c r="M64" i="7" s="1"/>
  <c r="I65" i="7"/>
  <c r="O65" i="7" s="1"/>
  <c r="P65" i="7" s="1"/>
  <c r="J65" i="7" l="1"/>
  <c r="K65" i="7" s="1"/>
  <c r="L65" i="7"/>
  <c r="M65" i="7" s="1"/>
  <c r="I66" i="7"/>
  <c r="O66" i="7" s="1"/>
  <c r="P66" i="7" s="1"/>
  <c r="I67" i="7" l="1"/>
  <c r="O67" i="7" s="1"/>
  <c r="P67" i="7" s="1"/>
  <c r="J66" i="7"/>
  <c r="K66" i="7" s="1"/>
  <c r="L66" i="7"/>
  <c r="M66" i="7" s="1"/>
  <c r="J67" i="7" l="1"/>
  <c r="K67" i="7" s="1"/>
  <c r="L67" i="7"/>
  <c r="M67" i="7" s="1"/>
  <c r="I68" i="7"/>
  <c r="O68" i="7" s="1"/>
  <c r="P68" i="7" s="1"/>
  <c r="J68" i="7" l="1"/>
  <c r="K68" i="7" s="1"/>
  <c r="L68" i="7"/>
  <c r="M68" i="7" s="1"/>
  <c r="I69" i="7"/>
  <c r="O69" i="7" s="1"/>
  <c r="P69" i="7" s="1"/>
  <c r="L69" i="7" l="1"/>
  <c r="M69" i="7" s="1"/>
  <c r="J69" i="7"/>
  <c r="K69" i="7" s="1"/>
  <c r="I70" i="7"/>
  <c r="O70" i="7" s="1"/>
  <c r="P70" i="7" s="1"/>
  <c r="J70" i="7" l="1"/>
  <c r="K70" i="7" s="1"/>
  <c r="L70" i="7"/>
  <c r="M70" i="7" s="1"/>
  <c r="I71" i="7"/>
  <c r="O71" i="7" s="1"/>
  <c r="P71" i="7" s="1"/>
  <c r="J71" i="7" l="1"/>
  <c r="K71" i="7" s="1"/>
  <c r="L71" i="7"/>
  <c r="M71" i="7" s="1"/>
  <c r="N62" i="7" s="1"/>
  <c r="I72" i="7"/>
  <c r="O72" i="7" s="1"/>
  <c r="P72" i="7" s="1"/>
  <c r="L72" i="7" l="1"/>
  <c r="M72" i="7" s="1"/>
  <c r="J72" i="7"/>
  <c r="K72" i="7" s="1"/>
  <c r="I73" i="7"/>
  <c r="O73" i="7" s="1"/>
  <c r="P73" i="7" s="1"/>
  <c r="L73" i="7" l="1"/>
  <c r="M73" i="7" s="1"/>
  <c r="J73" i="7"/>
  <c r="K73" i="7" s="1"/>
  <c r="I74" i="7"/>
  <c r="O74" i="7" s="1"/>
  <c r="P74" i="7" s="1"/>
  <c r="I75" i="7" l="1"/>
  <c r="O75" i="7" s="1"/>
  <c r="P75" i="7" s="1"/>
  <c r="J74" i="7"/>
  <c r="K74" i="7" s="1"/>
  <c r="L74" i="7"/>
  <c r="M74" i="7" s="1"/>
  <c r="J75" i="7" l="1"/>
  <c r="K75" i="7" s="1"/>
  <c r="L75" i="7"/>
  <c r="M75" i="7" s="1"/>
  <c r="I76" i="7"/>
  <c r="O76" i="7" s="1"/>
  <c r="P76" i="7" s="1"/>
  <c r="J76" i="7" l="1"/>
  <c r="K76" i="7" s="1"/>
  <c r="L76" i="7"/>
  <c r="M76" i="7" s="1"/>
  <c r="I77" i="7"/>
  <c r="O77" i="7" s="1"/>
  <c r="P77" i="7" s="1"/>
  <c r="J77" i="7" l="1"/>
  <c r="K77" i="7" s="1"/>
  <c r="L77" i="7"/>
  <c r="M77" i="7" s="1"/>
  <c r="I78" i="7"/>
  <c r="O78" i="7" s="1"/>
  <c r="P78" i="7" s="1"/>
  <c r="J78" i="7" l="1"/>
  <c r="K78" i="7" s="1"/>
  <c r="L78" i="7"/>
  <c r="M78" i="7" s="1"/>
  <c r="I80" i="7"/>
  <c r="O80" i="7" s="1"/>
  <c r="I79" i="7"/>
  <c r="O79" i="7" s="1"/>
  <c r="P79" i="7" s="1"/>
  <c r="P80" i="7" l="1"/>
  <c r="O81" i="7"/>
  <c r="P81" i="7" s="1"/>
  <c r="J79" i="7"/>
  <c r="K79" i="7" s="1"/>
  <c r="L79" i="7"/>
  <c r="M79" i="7" s="1"/>
  <c r="L80" i="7"/>
  <c r="M80" i="7" s="1"/>
  <c r="J80" i="7"/>
  <c r="K80" i="7" l="1"/>
  <c r="N72" i="7"/>
  <c r="J56" i="8"/>
  <c r="K56" i="8" s="1"/>
  <c r="L56" i="8" l="1"/>
  <c r="N56" i="8" s="1"/>
  <c r="M56" i="8"/>
</calcChain>
</file>

<file path=xl/sharedStrings.xml><?xml version="1.0" encoding="utf-8"?>
<sst xmlns="http://schemas.openxmlformats.org/spreadsheetml/2006/main" count="202" uniqueCount="131">
  <si>
    <t>lv</t>
    <phoneticPr fontId="1" type="noConversion"/>
  </si>
  <si>
    <t>hp</t>
    <phoneticPr fontId="1" type="noConversion"/>
  </si>
  <si>
    <t>atk</t>
    <phoneticPr fontId="1" type="noConversion"/>
  </si>
  <si>
    <t>def</t>
    <phoneticPr fontId="1" type="noConversion"/>
  </si>
  <si>
    <t>crit_dmg</t>
    <phoneticPr fontId="1" type="noConversion"/>
  </si>
  <si>
    <t>crit_rate</t>
    <phoneticPr fontId="1" type="noConversion"/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</si>
  <si>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</si>
  <si>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</si>
  <si>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</si>
  <si>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</si>
  <si>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</si>
  <si>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</si>
  <si>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突破</t>
    <phoneticPr fontId="1" type="noConversion"/>
  </si>
  <si>
    <t>等级差</t>
    <phoneticPr fontId="1" type="noConversion"/>
  </si>
  <si>
    <t>每级成长率</t>
    <phoneticPr fontId="1" type="noConversion"/>
  </si>
  <si>
    <t>1破属性附加</t>
    <phoneticPr fontId="1" type="noConversion"/>
  </si>
  <si>
    <t>2破属性附加</t>
  </si>
  <si>
    <t>3破属性附加</t>
  </si>
  <si>
    <t>4破属性附加</t>
  </si>
  <si>
    <t>5破属性附加</t>
  </si>
  <si>
    <t>6破属性附加</t>
  </si>
  <si>
    <t>hp突破额外成长率</t>
    <phoneticPr fontId="1" type="noConversion"/>
  </si>
  <si>
    <t>atk突破额外成长率</t>
    <phoneticPr fontId="1" type="noConversion"/>
  </si>
  <si>
    <t>def突破额外成长率</t>
    <phoneticPr fontId="1" type="noConversion"/>
  </si>
  <si>
    <t>战力</t>
    <phoneticPr fontId="1" type="noConversion"/>
  </si>
  <si>
    <t>相对5星成长差距</t>
    <phoneticPr fontId="1" type="noConversion"/>
  </si>
  <si>
    <t>hp</t>
    <phoneticPr fontId="1" type="noConversion"/>
  </si>
  <si>
    <t>atk</t>
    <phoneticPr fontId="1" type="noConversion"/>
  </si>
  <si>
    <t>def</t>
    <phoneticPr fontId="1" type="noConversion"/>
  </si>
  <si>
    <t>1点atk=16点hp</t>
    <phoneticPr fontId="1" type="noConversion"/>
  </si>
  <si>
    <t>1点def=10点hp</t>
    <phoneticPr fontId="1" type="noConversion"/>
  </si>
  <si>
    <t>模板</t>
    <phoneticPr fontId="1" type="noConversion"/>
  </si>
  <si>
    <t>5星远程</t>
    <phoneticPr fontId="1" type="noConversion"/>
  </si>
  <si>
    <t>4星近战主c</t>
    <phoneticPr fontId="1" type="noConversion"/>
  </si>
  <si>
    <t>4星近战副c</t>
    <phoneticPr fontId="1" type="noConversion"/>
  </si>
  <si>
    <t>4星远程</t>
    <phoneticPr fontId="1" type="noConversion"/>
  </si>
  <si>
    <t>相比近战比例</t>
    <phoneticPr fontId="1" type="noConversion"/>
  </si>
  <si>
    <t>相比主c比例</t>
    <phoneticPr fontId="1" type="noConversion"/>
  </si>
  <si>
    <t>相比高星比例</t>
    <phoneticPr fontId="1" type="noConversion"/>
  </si>
  <si>
    <t>5星近战（以90级角色为模板）</t>
    <phoneticPr fontId="1" type="noConversion"/>
  </si>
  <si>
    <t>基础模板：</t>
    <phoneticPr fontId="1" type="noConversion"/>
  </si>
  <si>
    <t>等级</t>
    <phoneticPr fontId="1" type="noConversion"/>
  </si>
  <si>
    <t>升级需要经验</t>
    <phoneticPr fontId="1" type="noConversion"/>
  </si>
  <si>
    <t>经验差</t>
    <phoneticPr fontId="1" type="noConversion"/>
  </si>
  <si>
    <t>经验差差</t>
    <phoneticPr fontId="1" type="noConversion"/>
  </si>
  <si>
    <t>初始值</t>
    <phoneticPr fontId="1" type="noConversion"/>
  </si>
  <si>
    <t>初始成长值</t>
    <phoneticPr fontId="1" type="noConversion"/>
  </si>
  <si>
    <t>1-10成长值</t>
    <phoneticPr fontId="1" type="noConversion"/>
  </si>
  <si>
    <t>11-20成长值</t>
    <phoneticPr fontId="1" type="noConversion"/>
  </si>
  <si>
    <t>21-30成长值</t>
    <phoneticPr fontId="1" type="noConversion"/>
  </si>
  <si>
    <t>31-40成长值</t>
    <phoneticPr fontId="1" type="noConversion"/>
  </si>
  <si>
    <t>41-50成长值</t>
    <phoneticPr fontId="1" type="noConversion"/>
  </si>
  <si>
    <t>51-60成长值</t>
    <phoneticPr fontId="1" type="noConversion"/>
  </si>
  <si>
    <t>61-70成长值</t>
    <phoneticPr fontId="1" type="noConversion"/>
  </si>
  <si>
    <t>71-80成长值</t>
    <phoneticPr fontId="1" type="noConversion"/>
  </si>
  <si>
    <t>20-21突破额外值</t>
    <phoneticPr fontId="1" type="noConversion"/>
  </si>
  <si>
    <t>40-41突破额外值</t>
    <phoneticPr fontId="1" type="noConversion"/>
  </si>
  <si>
    <t>50-51突破额外值</t>
    <phoneticPr fontId="1" type="noConversion"/>
  </si>
  <si>
    <t>60-61突破额外值</t>
    <phoneticPr fontId="1" type="noConversion"/>
  </si>
  <si>
    <t>70-71突破额外值</t>
    <phoneticPr fontId="1" type="noConversion"/>
  </si>
  <si>
    <t>模拟经验平滑</t>
    <phoneticPr fontId="1" type="noConversion"/>
  </si>
  <si>
    <t>模拟经验差</t>
    <phoneticPr fontId="1" type="noConversion"/>
  </si>
  <si>
    <t>与真实差</t>
    <phoneticPr fontId="1" type="noConversion"/>
  </si>
  <si>
    <t>差平方</t>
    <phoneticPr fontId="1" type="noConversion"/>
  </si>
  <si>
    <t>方差</t>
    <phoneticPr fontId="1" type="noConversion"/>
  </si>
  <si>
    <t>模拟经验1</t>
    <phoneticPr fontId="1" type="noConversion"/>
  </si>
  <si>
    <t>19-22加成</t>
    <phoneticPr fontId="1" type="noConversion"/>
  </si>
  <si>
    <t>39-42加成</t>
    <phoneticPr fontId="1" type="noConversion"/>
  </si>
  <si>
    <t>49-52加成</t>
    <phoneticPr fontId="1" type="noConversion"/>
  </si>
  <si>
    <t>59-62加成</t>
    <phoneticPr fontId="1" type="noConversion"/>
  </si>
  <si>
    <t>69-72加成</t>
    <phoneticPr fontId="1" type="noConversion"/>
  </si>
  <si>
    <t>51-60经验获得效率</t>
    <phoneticPr fontId="1" type="noConversion"/>
  </si>
  <si>
    <t>61-70经验获得效率</t>
    <phoneticPr fontId="1" type="noConversion"/>
  </si>
  <si>
    <t>71-80经验获得效率</t>
    <phoneticPr fontId="1" type="noConversion"/>
  </si>
  <si>
    <t>1-50经验获得效率</t>
    <phoneticPr fontId="1" type="noConversion"/>
  </si>
  <si>
    <t>1个角色需要多少天达到</t>
    <phoneticPr fontId="1" type="noConversion"/>
  </si>
  <si>
    <t>4个角色需要多少天达到</t>
    <phoneticPr fontId="1" type="noConversion"/>
  </si>
  <si>
    <t>世界等级</t>
    <phoneticPr fontId="1" type="noConversion"/>
  </si>
  <si>
    <t>冒险等级前</t>
    <phoneticPr fontId="1" type="noConversion"/>
  </si>
  <si>
    <t>冒险等级后</t>
    <phoneticPr fontId="1" type="noConversion"/>
  </si>
  <si>
    <t>解锁上限</t>
    <phoneticPr fontId="1" type="noConversion"/>
  </si>
  <si>
    <t>所在等级</t>
    <phoneticPr fontId="1" type="noConversion"/>
  </si>
  <si>
    <t>到下一级需求</t>
    <phoneticPr fontId="1" type="noConversion"/>
  </si>
  <si>
    <t>差值</t>
    <phoneticPr fontId="1" type="noConversion"/>
  </si>
  <si>
    <t>累积</t>
    <phoneticPr fontId="1" type="noConversion"/>
  </si>
  <si>
    <t>每级所需天数</t>
    <phoneticPr fontId="1" type="noConversion"/>
  </si>
  <si>
    <t>总天数</t>
    <phoneticPr fontId="1" type="noConversion"/>
  </si>
  <si>
    <t>初始需求</t>
    <phoneticPr fontId="1" type="noConversion"/>
  </si>
  <si>
    <t>1-15差值</t>
    <phoneticPr fontId="1" type="noConversion"/>
  </si>
  <si>
    <t>16-20差值</t>
    <phoneticPr fontId="1" type="noConversion"/>
  </si>
  <si>
    <t>22-40差值</t>
    <phoneticPr fontId="1" type="noConversion"/>
  </si>
  <si>
    <t>40-50差值</t>
    <phoneticPr fontId="1" type="noConversion"/>
  </si>
  <si>
    <t>50-55差值</t>
    <phoneticPr fontId="1" type="noConversion"/>
  </si>
  <si>
    <t>15-16突破</t>
    <phoneticPr fontId="1" type="noConversion"/>
  </si>
  <si>
    <t>20-21突破</t>
    <phoneticPr fontId="1" type="noConversion"/>
  </si>
  <si>
    <t>40-41突破</t>
    <phoneticPr fontId="1" type="noConversion"/>
  </si>
  <si>
    <t>50-51突破</t>
    <phoneticPr fontId="1" type="noConversion"/>
  </si>
  <si>
    <t>模拟差值</t>
    <phoneticPr fontId="1" type="noConversion"/>
  </si>
  <si>
    <t>模拟到下一级需求</t>
    <phoneticPr fontId="1" type="noConversion"/>
  </si>
  <si>
    <t>模拟到下一级需求平滑</t>
    <phoneticPr fontId="1" type="noConversion"/>
  </si>
  <si>
    <t>模拟累积</t>
    <phoneticPr fontId="1" type="noConversion"/>
  </si>
  <si>
    <t>模拟累积与真实差值</t>
    <phoneticPr fontId="1" type="noConversion"/>
  </si>
  <si>
    <t>模拟下一级需求与真实差值</t>
    <phoneticPr fontId="1" type="noConversion"/>
  </si>
  <si>
    <t>武器初始值</t>
  </si>
  <si>
    <t>武器初始值</t>
    <phoneticPr fontId="1" type="noConversion"/>
  </si>
  <si>
    <t>武器突破增加</t>
  </si>
  <si>
    <t>武器突破增加</t>
    <phoneticPr fontId="1" type="noConversion"/>
  </si>
  <si>
    <t>数值</t>
    <phoneticPr fontId="1" type="noConversion"/>
  </si>
  <si>
    <t>攻击数值</t>
    <phoneticPr fontId="1" type="noConversion"/>
  </si>
  <si>
    <t>1-20成长率</t>
  </si>
  <si>
    <t>1-20成长率</t>
    <phoneticPr fontId="1" type="noConversion"/>
  </si>
  <si>
    <t>20-40成长率</t>
  </si>
  <si>
    <t>20-40成长率</t>
    <phoneticPr fontId="1" type="noConversion"/>
  </si>
  <si>
    <t>40-50成长率</t>
  </si>
  <si>
    <t>40-50成长率</t>
    <phoneticPr fontId="1" type="noConversion"/>
  </si>
  <si>
    <t>50-60成长率</t>
  </si>
  <si>
    <t>50-60成长率</t>
    <phoneticPr fontId="1" type="noConversion"/>
  </si>
  <si>
    <t>60-70成长率</t>
  </si>
  <si>
    <t>60-70成长率</t>
    <phoneticPr fontId="1" type="noConversion"/>
  </si>
  <si>
    <t>70-80成长率</t>
  </si>
  <si>
    <t>70-80成长率</t>
    <phoneticPr fontId="1" type="noConversion"/>
  </si>
  <si>
    <t>80-90成长率</t>
  </si>
  <si>
    <t>80-90成长率</t>
    <phoneticPr fontId="1" type="noConversion"/>
  </si>
  <si>
    <t>突破</t>
    <phoneticPr fontId="1" type="noConversion"/>
  </si>
  <si>
    <t>绿色为可改内容</t>
    <phoneticPr fontId="1" type="noConversion"/>
  </si>
  <si>
    <t>只能选这几个固定值</t>
    <phoneticPr fontId="1" type="noConversion"/>
  </si>
  <si>
    <t>hp atk def输入1级数据时要保证90级时符合模板数据</t>
    <phoneticPr fontId="1" type="noConversion"/>
  </si>
  <si>
    <t>按照一天打3把经验本计算</t>
    <phoneticPr fontId="1" type="noConversion"/>
  </si>
  <si>
    <t>蓝色为功能性分割线</t>
    <phoneticPr fontId="1" type="noConversion"/>
  </si>
  <si>
    <t>黄色为游戏内真实数值，不可修改</t>
    <phoneticPr fontId="1" type="noConversion"/>
  </si>
  <si>
    <t>相对成长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</si>
</sst>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到下一级需要经验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冒险等级!$H$2:$H$55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冒险等级!$K$2:$K$55</c:f>
              <c:numCache>
                <c:formatCode>General</c:formatCode>
                <c:ptCount val="54"/>
                <c:pt idx="0">
                  <c:v>375</c:v>
                </c:pt>
                <c:pt idx="1">
                  <c:v>500</c:v>
                </c:pt>
                <c:pt idx="2">
                  <c:v>600</c:v>
                </c:pt>
                <c:pt idx="3">
                  <c:v>725</c:v>
                </c:pt>
                <c:pt idx="4">
                  <c:v>850</c:v>
                </c:pt>
                <c:pt idx="5">
                  <c:v>950</c:v>
                </c:pt>
                <c:pt idx="6">
                  <c:v>1075</c:v>
                </c:pt>
                <c:pt idx="7">
                  <c:v>1200</c:v>
                </c:pt>
                <c:pt idx="8">
                  <c:v>1300</c:v>
                </c:pt>
                <c:pt idx="9">
                  <c:v>1425</c:v>
                </c:pt>
                <c:pt idx="10">
                  <c:v>1550</c:v>
                </c:pt>
                <c:pt idx="11">
                  <c:v>1650</c:v>
                </c:pt>
                <c:pt idx="12">
                  <c:v>1775</c:v>
                </c:pt>
                <c:pt idx="13">
                  <c:v>1875</c:v>
                </c:pt>
                <c:pt idx="14">
                  <c:v>2000</c:v>
                </c:pt>
                <c:pt idx="15">
                  <c:v>2375</c:v>
                </c:pt>
                <c:pt idx="16">
                  <c:v>2500</c:v>
                </c:pt>
                <c:pt idx="17">
                  <c:v>2625</c:v>
                </c:pt>
                <c:pt idx="18">
                  <c:v>2750</c:v>
                </c:pt>
                <c:pt idx="19">
                  <c:v>2850</c:v>
                </c:pt>
                <c:pt idx="20">
                  <c:v>3425</c:v>
                </c:pt>
                <c:pt idx="21">
                  <c:v>3700</c:v>
                </c:pt>
                <c:pt idx="22">
                  <c:v>4000</c:v>
                </c:pt>
                <c:pt idx="23">
                  <c:v>4275</c:v>
                </c:pt>
                <c:pt idx="24">
                  <c:v>4575</c:v>
                </c:pt>
                <c:pt idx="25">
                  <c:v>4875</c:v>
                </c:pt>
                <c:pt idx="26">
                  <c:v>5150</c:v>
                </c:pt>
                <c:pt idx="27">
                  <c:v>5450</c:v>
                </c:pt>
                <c:pt idx="28">
                  <c:v>5725</c:v>
                </c:pt>
                <c:pt idx="29">
                  <c:v>6025</c:v>
                </c:pt>
                <c:pt idx="30">
                  <c:v>6300</c:v>
                </c:pt>
                <c:pt idx="31">
                  <c:v>6600</c:v>
                </c:pt>
                <c:pt idx="32">
                  <c:v>6900</c:v>
                </c:pt>
                <c:pt idx="33">
                  <c:v>7175</c:v>
                </c:pt>
                <c:pt idx="34">
                  <c:v>7475</c:v>
                </c:pt>
                <c:pt idx="35">
                  <c:v>7750</c:v>
                </c:pt>
                <c:pt idx="36">
                  <c:v>8050</c:v>
                </c:pt>
                <c:pt idx="37">
                  <c:v>8325</c:v>
                </c:pt>
                <c:pt idx="38">
                  <c:v>8625</c:v>
                </c:pt>
                <c:pt idx="39">
                  <c:v>10575</c:v>
                </c:pt>
                <c:pt idx="40">
                  <c:v>11525</c:v>
                </c:pt>
                <c:pt idx="41">
                  <c:v>12500</c:v>
                </c:pt>
                <c:pt idx="42">
                  <c:v>13450</c:v>
                </c:pt>
                <c:pt idx="43">
                  <c:v>14400</c:v>
                </c:pt>
                <c:pt idx="44">
                  <c:v>15375</c:v>
                </c:pt>
                <c:pt idx="45">
                  <c:v>16325</c:v>
                </c:pt>
                <c:pt idx="46">
                  <c:v>17275</c:v>
                </c:pt>
                <c:pt idx="47">
                  <c:v>18250</c:v>
                </c:pt>
                <c:pt idx="48">
                  <c:v>19200</c:v>
                </c:pt>
                <c:pt idx="49">
                  <c:v>26400</c:v>
                </c:pt>
                <c:pt idx="50">
                  <c:v>28800</c:v>
                </c:pt>
                <c:pt idx="51">
                  <c:v>31200</c:v>
                </c:pt>
                <c:pt idx="52">
                  <c:v>33600</c:v>
                </c:pt>
                <c:pt idx="53">
                  <c:v>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4-4DA8-8424-B5611875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74272"/>
        <c:axId val="1326911552"/>
      </c:scatterChart>
      <c:valAx>
        <c:axId val="7865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911552"/>
        <c:crosses val="autoZero"/>
        <c:crossBetween val="midCat"/>
      </c:valAx>
      <c:valAx>
        <c:axId val="13269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5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达到等级需要天数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角色经验!$O$2:$O$80</c:f>
              <c:numCache>
                <c:formatCode>General</c:formatCode>
                <c:ptCount val="79"/>
                <c:pt idx="0">
                  <c:v>6.6666666666666671E-3</c:v>
                </c:pt>
                <c:pt idx="1">
                  <c:v>8.8333333333333337E-3</c:v>
                </c:pt>
                <c:pt idx="2">
                  <c:v>1.1333333333333334E-2</c:v>
                </c:pt>
                <c:pt idx="3">
                  <c:v>1.4166666666666666E-2</c:v>
                </c:pt>
                <c:pt idx="4">
                  <c:v>1.7333333333333333E-2</c:v>
                </c:pt>
                <c:pt idx="5">
                  <c:v>2.0833333333333332E-2</c:v>
                </c:pt>
                <c:pt idx="6">
                  <c:v>2.4500000000000001E-2</c:v>
                </c:pt>
                <c:pt idx="7">
                  <c:v>2.8666666666666667E-2</c:v>
                </c:pt>
                <c:pt idx="8">
                  <c:v>3.3166666666666664E-2</c:v>
                </c:pt>
                <c:pt idx="9">
                  <c:v>3.7999999999999999E-2</c:v>
                </c:pt>
                <c:pt idx="10">
                  <c:v>4.2999999999999997E-2</c:v>
                </c:pt>
                <c:pt idx="11">
                  <c:v>4.816666666666667E-2</c:v>
                </c:pt>
                <c:pt idx="12">
                  <c:v>5.3666666666666668E-2</c:v>
                </c:pt>
                <c:pt idx="13">
                  <c:v>5.9499999999999997E-2</c:v>
                </c:pt>
                <c:pt idx="14">
                  <c:v>6.5500000000000003E-2</c:v>
                </c:pt>
                <c:pt idx="15">
                  <c:v>7.1833333333333332E-2</c:v>
                </c:pt>
                <c:pt idx="16">
                  <c:v>7.8333333333333338E-2</c:v>
                </c:pt>
                <c:pt idx="17">
                  <c:v>8.5000000000000006E-2</c:v>
                </c:pt>
                <c:pt idx="18">
                  <c:v>9.1999999999999998E-2</c:v>
                </c:pt>
                <c:pt idx="19">
                  <c:v>9.9333333333333329E-2</c:v>
                </c:pt>
                <c:pt idx="20">
                  <c:v>0.112</c:v>
                </c:pt>
                <c:pt idx="21">
                  <c:v>0.12</c:v>
                </c:pt>
                <c:pt idx="22">
                  <c:v>0.12833333333333333</c:v>
                </c:pt>
                <c:pt idx="23">
                  <c:v>0.13683333333333333</c:v>
                </c:pt>
                <c:pt idx="24">
                  <c:v>0.14583333333333334</c:v>
                </c:pt>
                <c:pt idx="25">
                  <c:v>0.15483333333333332</c:v>
                </c:pt>
                <c:pt idx="26">
                  <c:v>0.16416666666666666</c:v>
                </c:pt>
                <c:pt idx="27">
                  <c:v>0.17383333333333334</c:v>
                </c:pt>
                <c:pt idx="28">
                  <c:v>0.18383333333333332</c:v>
                </c:pt>
                <c:pt idx="29">
                  <c:v>0.19400000000000001</c:v>
                </c:pt>
                <c:pt idx="30">
                  <c:v>0.20433333333333334</c:v>
                </c:pt>
                <c:pt idx="31">
                  <c:v>0.215</c:v>
                </c:pt>
                <c:pt idx="32">
                  <c:v>0.22583333333333333</c:v>
                </c:pt>
                <c:pt idx="33">
                  <c:v>0.23699999999999999</c:v>
                </c:pt>
                <c:pt idx="34">
                  <c:v>0.24833333333333332</c:v>
                </c:pt>
                <c:pt idx="35">
                  <c:v>0.26</c:v>
                </c:pt>
                <c:pt idx="36">
                  <c:v>0.27166666666666667</c:v>
                </c:pt>
                <c:pt idx="37">
                  <c:v>0.28383333333333333</c:v>
                </c:pt>
                <c:pt idx="38">
                  <c:v>0.29599999999999999</c:v>
                </c:pt>
                <c:pt idx="39">
                  <c:v>0.3085</c:v>
                </c:pt>
                <c:pt idx="40">
                  <c:v>0.33733333333333332</c:v>
                </c:pt>
                <c:pt idx="41">
                  <c:v>0.35116666666666668</c:v>
                </c:pt>
                <c:pt idx="42">
                  <c:v>0.36516666666666664</c:v>
                </c:pt>
                <c:pt idx="43">
                  <c:v>0.37933333333333336</c:v>
                </c:pt>
                <c:pt idx="44">
                  <c:v>0.39383333333333331</c:v>
                </c:pt>
                <c:pt idx="45">
                  <c:v>0.40849999999999997</c:v>
                </c:pt>
                <c:pt idx="46">
                  <c:v>0.42349999999999999</c:v>
                </c:pt>
                <c:pt idx="47">
                  <c:v>0.43866666666666665</c:v>
                </c:pt>
                <c:pt idx="48">
                  <c:v>0.45416666666666666</c:v>
                </c:pt>
                <c:pt idx="49">
                  <c:v>0.46983333333333333</c:v>
                </c:pt>
                <c:pt idx="50">
                  <c:v>0.42499999999999999</c:v>
                </c:pt>
                <c:pt idx="51">
                  <c:v>0.43916666666666665</c:v>
                </c:pt>
                <c:pt idx="52">
                  <c:v>0.45361111111111113</c:v>
                </c:pt>
                <c:pt idx="53">
                  <c:v>0.46833333333333332</c:v>
                </c:pt>
                <c:pt idx="54">
                  <c:v>0.48319444444444443</c:v>
                </c:pt>
                <c:pt idx="55">
                  <c:v>0.49819444444444444</c:v>
                </c:pt>
                <c:pt idx="56">
                  <c:v>0.51347222222222222</c:v>
                </c:pt>
                <c:pt idx="57">
                  <c:v>0.52888888888888885</c:v>
                </c:pt>
                <c:pt idx="58">
                  <c:v>0.54458333333333331</c:v>
                </c:pt>
                <c:pt idx="59">
                  <c:v>0.56041666666666667</c:v>
                </c:pt>
                <c:pt idx="60">
                  <c:v>0.53802469135802466</c:v>
                </c:pt>
                <c:pt idx="61">
                  <c:v>0.55333333333333334</c:v>
                </c:pt>
                <c:pt idx="62">
                  <c:v>0.56888888888888889</c:v>
                </c:pt>
                <c:pt idx="63">
                  <c:v>0.58456790123456792</c:v>
                </c:pt>
                <c:pt idx="64">
                  <c:v>0.60037037037037033</c:v>
                </c:pt>
                <c:pt idx="65">
                  <c:v>0.61641975308641972</c:v>
                </c:pt>
                <c:pt idx="66">
                  <c:v>0.63271604938271608</c:v>
                </c:pt>
                <c:pt idx="67">
                  <c:v>0.64901234567901234</c:v>
                </c:pt>
                <c:pt idx="68">
                  <c:v>0.66567901234567906</c:v>
                </c:pt>
                <c:pt idx="69">
                  <c:v>0.68234567901234566</c:v>
                </c:pt>
                <c:pt idx="70">
                  <c:v>0.60070707070707074</c:v>
                </c:pt>
                <c:pt idx="71">
                  <c:v>0.61565656565656568</c:v>
                </c:pt>
                <c:pt idx="72">
                  <c:v>0.63070707070707066</c:v>
                </c:pt>
                <c:pt idx="73">
                  <c:v>0.64595959595959596</c:v>
                </c:pt>
                <c:pt idx="74">
                  <c:v>0.66121212121212125</c:v>
                </c:pt>
                <c:pt idx="75">
                  <c:v>0.6767676767676768</c:v>
                </c:pt>
                <c:pt idx="76">
                  <c:v>0.69232323232323234</c:v>
                </c:pt>
                <c:pt idx="77">
                  <c:v>0.70808080808080809</c:v>
                </c:pt>
                <c:pt idx="78">
                  <c:v>0.72393939393939399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2A4-B24A-72704B93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58255"/>
        <c:axId val="1889663247"/>
      </c:scatterChart>
      <c:valAx>
        <c:axId val="188965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663247"/>
        <c:crosses val="autoZero"/>
        <c:crossBetween val="midCat"/>
      </c:valAx>
      <c:valAx>
        <c:axId val="18896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6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到下一级需要经验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角色经验!$F$2:$F$80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xVal>
          <c:yVal>
            <c:numRef>
              <c:f>角色经验!$I$2:$I$80</c:f>
              <c:numCache>
                <c:formatCode>General</c:formatCode>
                <c:ptCount val="79"/>
                <c:pt idx="0">
                  <c:v>1000</c:v>
                </c:pt>
                <c:pt idx="1">
                  <c:v>1325</c:v>
                </c:pt>
                <c:pt idx="2">
                  <c:v>1700</c:v>
                </c:pt>
                <c:pt idx="3">
                  <c:v>2125</c:v>
                </c:pt>
                <c:pt idx="4">
                  <c:v>2600</c:v>
                </c:pt>
                <c:pt idx="5">
                  <c:v>3125</c:v>
                </c:pt>
                <c:pt idx="6">
                  <c:v>3675</c:v>
                </c:pt>
                <c:pt idx="7">
                  <c:v>4300</c:v>
                </c:pt>
                <c:pt idx="8">
                  <c:v>4975</c:v>
                </c:pt>
                <c:pt idx="9">
                  <c:v>5700</c:v>
                </c:pt>
                <c:pt idx="10">
                  <c:v>6450</c:v>
                </c:pt>
                <c:pt idx="11">
                  <c:v>7225</c:v>
                </c:pt>
                <c:pt idx="12">
                  <c:v>8050</c:v>
                </c:pt>
                <c:pt idx="13">
                  <c:v>8925</c:v>
                </c:pt>
                <c:pt idx="14">
                  <c:v>9825</c:v>
                </c:pt>
                <c:pt idx="15">
                  <c:v>10775</c:v>
                </c:pt>
                <c:pt idx="16">
                  <c:v>11750</c:v>
                </c:pt>
                <c:pt idx="17">
                  <c:v>12750</c:v>
                </c:pt>
                <c:pt idx="18">
                  <c:v>13800</c:v>
                </c:pt>
                <c:pt idx="19">
                  <c:v>14900</c:v>
                </c:pt>
                <c:pt idx="20">
                  <c:v>16800</c:v>
                </c:pt>
                <c:pt idx="21">
                  <c:v>18000</c:v>
                </c:pt>
                <c:pt idx="22">
                  <c:v>19250</c:v>
                </c:pt>
                <c:pt idx="23">
                  <c:v>20525</c:v>
                </c:pt>
                <c:pt idx="24">
                  <c:v>21875</c:v>
                </c:pt>
                <c:pt idx="25">
                  <c:v>23225</c:v>
                </c:pt>
                <c:pt idx="26">
                  <c:v>24625</c:v>
                </c:pt>
                <c:pt idx="27">
                  <c:v>26075</c:v>
                </c:pt>
                <c:pt idx="28">
                  <c:v>27575</c:v>
                </c:pt>
                <c:pt idx="29">
                  <c:v>29100</c:v>
                </c:pt>
                <c:pt idx="30">
                  <c:v>30650</c:v>
                </c:pt>
                <c:pt idx="31">
                  <c:v>32250</c:v>
                </c:pt>
                <c:pt idx="32">
                  <c:v>33875</c:v>
                </c:pt>
                <c:pt idx="33">
                  <c:v>35550</c:v>
                </c:pt>
                <c:pt idx="34">
                  <c:v>37250</c:v>
                </c:pt>
                <c:pt idx="35">
                  <c:v>39000</c:v>
                </c:pt>
                <c:pt idx="36">
                  <c:v>40750</c:v>
                </c:pt>
                <c:pt idx="37">
                  <c:v>42575</c:v>
                </c:pt>
                <c:pt idx="38">
                  <c:v>44400</c:v>
                </c:pt>
                <c:pt idx="39">
                  <c:v>46275</c:v>
                </c:pt>
                <c:pt idx="40">
                  <c:v>50600</c:v>
                </c:pt>
                <c:pt idx="41">
                  <c:v>52675</c:v>
                </c:pt>
                <c:pt idx="42">
                  <c:v>54775</c:v>
                </c:pt>
                <c:pt idx="43">
                  <c:v>56900</c:v>
                </c:pt>
                <c:pt idx="44">
                  <c:v>59075</c:v>
                </c:pt>
                <c:pt idx="45">
                  <c:v>61275</c:v>
                </c:pt>
                <c:pt idx="46">
                  <c:v>63525</c:v>
                </c:pt>
                <c:pt idx="47">
                  <c:v>65800</c:v>
                </c:pt>
                <c:pt idx="48">
                  <c:v>68125</c:v>
                </c:pt>
                <c:pt idx="49">
                  <c:v>70475</c:v>
                </c:pt>
                <c:pt idx="50">
                  <c:v>76500</c:v>
                </c:pt>
                <c:pt idx="51">
                  <c:v>79050</c:v>
                </c:pt>
                <c:pt idx="52">
                  <c:v>81650</c:v>
                </c:pt>
                <c:pt idx="53">
                  <c:v>84300</c:v>
                </c:pt>
                <c:pt idx="54">
                  <c:v>86975</c:v>
                </c:pt>
                <c:pt idx="55">
                  <c:v>89675</c:v>
                </c:pt>
                <c:pt idx="56">
                  <c:v>92425</c:v>
                </c:pt>
                <c:pt idx="57">
                  <c:v>95200</c:v>
                </c:pt>
                <c:pt idx="58">
                  <c:v>98025</c:v>
                </c:pt>
                <c:pt idx="59">
                  <c:v>100875</c:v>
                </c:pt>
                <c:pt idx="60">
                  <c:v>108950</c:v>
                </c:pt>
                <c:pt idx="61">
                  <c:v>112050</c:v>
                </c:pt>
                <c:pt idx="62">
                  <c:v>115200</c:v>
                </c:pt>
                <c:pt idx="63">
                  <c:v>118375</c:v>
                </c:pt>
                <c:pt idx="64">
                  <c:v>121575</c:v>
                </c:pt>
                <c:pt idx="65">
                  <c:v>124825</c:v>
                </c:pt>
                <c:pt idx="66">
                  <c:v>128125</c:v>
                </c:pt>
                <c:pt idx="67">
                  <c:v>131425</c:v>
                </c:pt>
                <c:pt idx="68">
                  <c:v>134800</c:v>
                </c:pt>
                <c:pt idx="69">
                  <c:v>138175</c:v>
                </c:pt>
                <c:pt idx="70">
                  <c:v>148675</c:v>
                </c:pt>
                <c:pt idx="71">
                  <c:v>152375</c:v>
                </c:pt>
                <c:pt idx="72">
                  <c:v>156100</c:v>
                </c:pt>
                <c:pt idx="73">
                  <c:v>159875</c:v>
                </c:pt>
                <c:pt idx="74">
                  <c:v>163650</c:v>
                </c:pt>
                <c:pt idx="75">
                  <c:v>167500</c:v>
                </c:pt>
                <c:pt idx="76">
                  <c:v>171350</c:v>
                </c:pt>
                <c:pt idx="77">
                  <c:v>175250</c:v>
                </c:pt>
                <c:pt idx="78">
                  <c:v>179175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4076-900E-BAB0F619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18784"/>
        <c:axId val="1885617536"/>
      </c:scatterChart>
      <c:valAx>
        <c:axId val="18856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617536"/>
        <c:crosses val="autoZero"/>
        <c:crossBetween val="midCat"/>
      </c:valAx>
      <c:valAx>
        <c:axId val="1885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6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'5星计算器'!$D$2:$D$97</c:f>
              <c:numCache>
                <c:formatCode>General</c:formatCode>
                <c:ptCount val="96"/>
                <c:pt idx="0">
                  <c:v>820</c:v>
                </c:pt>
                <c:pt idx="1">
                  <c:v>890</c:v>
                </c:pt>
                <c:pt idx="2">
                  <c:v>959</c:v>
                </c:pt>
                <c:pt idx="3">
                  <c:v>1029</c:v>
                </c:pt>
                <c:pt idx="4">
                  <c:v>1099</c:v>
                </c:pt>
                <c:pt idx="5">
                  <c:v>1169</c:v>
                </c:pt>
                <c:pt idx="6">
                  <c:v>1238</c:v>
                </c:pt>
                <c:pt idx="7">
                  <c:v>1308</c:v>
                </c:pt>
                <c:pt idx="8">
                  <c:v>1378</c:v>
                </c:pt>
                <c:pt idx="9">
                  <c:v>1447</c:v>
                </c:pt>
                <c:pt idx="10">
                  <c:v>1517</c:v>
                </c:pt>
                <c:pt idx="11">
                  <c:v>1587</c:v>
                </c:pt>
                <c:pt idx="12">
                  <c:v>1656</c:v>
                </c:pt>
                <c:pt idx="13">
                  <c:v>1726</c:v>
                </c:pt>
                <c:pt idx="14">
                  <c:v>1796</c:v>
                </c:pt>
                <c:pt idx="15">
                  <c:v>1866</c:v>
                </c:pt>
                <c:pt idx="16">
                  <c:v>1935</c:v>
                </c:pt>
                <c:pt idx="17">
                  <c:v>2005</c:v>
                </c:pt>
                <c:pt idx="18">
                  <c:v>2075</c:v>
                </c:pt>
                <c:pt idx="19">
                  <c:v>2144</c:v>
                </c:pt>
                <c:pt idx="20">
                  <c:v>2849</c:v>
                </c:pt>
                <c:pt idx="21">
                  <c:v>2920</c:v>
                </c:pt>
                <c:pt idx="22">
                  <c:v>2992</c:v>
                </c:pt>
                <c:pt idx="23">
                  <c:v>3063</c:v>
                </c:pt>
                <c:pt idx="24">
                  <c:v>3134</c:v>
                </c:pt>
                <c:pt idx="25">
                  <c:v>3206</c:v>
                </c:pt>
                <c:pt idx="26">
                  <c:v>3277</c:v>
                </c:pt>
                <c:pt idx="27">
                  <c:v>3348</c:v>
                </c:pt>
                <c:pt idx="28">
                  <c:v>3420</c:v>
                </c:pt>
                <c:pt idx="29">
                  <c:v>3491</c:v>
                </c:pt>
                <c:pt idx="30">
                  <c:v>3562</c:v>
                </c:pt>
                <c:pt idx="31">
                  <c:v>3634</c:v>
                </c:pt>
                <c:pt idx="32">
                  <c:v>3705</c:v>
                </c:pt>
                <c:pt idx="33">
                  <c:v>3776</c:v>
                </c:pt>
                <c:pt idx="34">
                  <c:v>3848</c:v>
                </c:pt>
                <c:pt idx="35">
                  <c:v>3919</c:v>
                </c:pt>
                <c:pt idx="36">
                  <c:v>3990</c:v>
                </c:pt>
                <c:pt idx="37">
                  <c:v>4062</c:v>
                </c:pt>
                <c:pt idx="38">
                  <c:v>4133</c:v>
                </c:pt>
                <c:pt idx="39">
                  <c:v>4204</c:v>
                </c:pt>
                <c:pt idx="40">
                  <c:v>4276</c:v>
                </c:pt>
                <c:pt idx="41">
                  <c:v>4768</c:v>
                </c:pt>
                <c:pt idx="42">
                  <c:v>4841</c:v>
                </c:pt>
                <c:pt idx="43">
                  <c:v>4914</c:v>
                </c:pt>
                <c:pt idx="44">
                  <c:v>4987</c:v>
                </c:pt>
                <c:pt idx="45">
                  <c:v>5060</c:v>
                </c:pt>
                <c:pt idx="46">
                  <c:v>5133</c:v>
                </c:pt>
                <c:pt idx="47">
                  <c:v>5206</c:v>
                </c:pt>
                <c:pt idx="48">
                  <c:v>5279</c:v>
                </c:pt>
                <c:pt idx="49">
                  <c:v>5352</c:v>
                </c:pt>
                <c:pt idx="50">
                  <c:v>5425</c:v>
                </c:pt>
                <c:pt idx="51">
                  <c:v>5498</c:v>
                </c:pt>
                <c:pt idx="52">
                  <c:v>6164</c:v>
                </c:pt>
                <c:pt idx="53">
                  <c:v>6239</c:v>
                </c:pt>
                <c:pt idx="54">
                  <c:v>6313</c:v>
                </c:pt>
                <c:pt idx="55">
                  <c:v>6388</c:v>
                </c:pt>
                <c:pt idx="56">
                  <c:v>6462</c:v>
                </c:pt>
                <c:pt idx="57">
                  <c:v>6537</c:v>
                </c:pt>
                <c:pt idx="58">
                  <c:v>6612</c:v>
                </c:pt>
                <c:pt idx="59">
                  <c:v>6686</c:v>
                </c:pt>
                <c:pt idx="60">
                  <c:v>6761</c:v>
                </c:pt>
                <c:pt idx="61">
                  <c:v>6836</c:v>
                </c:pt>
                <c:pt idx="62">
                  <c:v>6910</c:v>
                </c:pt>
                <c:pt idx="63">
                  <c:v>7402</c:v>
                </c:pt>
                <c:pt idx="64">
                  <c:v>7478</c:v>
                </c:pt>
                <c:pt idx="65">
                  <c:v>7555</c:v>
                </c:pt>
                <c:pt idx="66">
                  <c:v>7631</c:v>
                </c:pt>
                <c:pt idx="67">
                  <c:v>7707</c:v>
                </c:pt>
                <c:pt idx="68">
                  <c:v>7783</c:v>
                </c:pt>
                <c:pt idx="69">
                  <c:v>7860</c:v>
                </c:pt>
                <c:pt idx="70">
                  <c:v>7936</c:v>
                </c:pt>
                <c:pt idx="71">
                  <c:v>8012</c:v>
                </c:pt>
                <c:pt idx="72">
                  <c:v>8088</c:v>
                </c:pt>
                <c:pt idx="73">
                  <c:v>8165</c:v>
                </c:pt>
                <c:pt idx="74">
                  <c:v>8657</c:v>
                </c:pt>
                <c:pt idx="75">
                  <c:v>8735</c:v>
                </c:pt>
                <c:pt idx="76">
                  <c:v>8813</c:v>
                </c:pt>
                <c:pt idx="77">
                  <c:v>8891</c:v>
                </c:pt>
                <c:pt idx="78">
                  <c:v>8969</c:v>
                </c:pt>
                <c:pt idx="79">
                  <c:v>9047</c:v>
                </c:pt>
                <c:pt idx="80">
                  <c:v>9124</c:v>
                </c:pt>
                <c:pt idx="81">
                  <c:v>9202</c:v>
                </c:pt>
                <c:pt idx="82">
                  <c:v>9280</c:v>
                </c:pt>
                <c:pt idx="83">
                  <c:v>9358</c:v>
                </c:pt>
                <c:pt idx="84">
                  <c:v>9436</c:v>
                </c:pt>
                <c:pt idx="85">
                  <c:v>9928</c:v>
                </c:pt>
                <c:pt idx="86">
                  <c:v>10008</c:v>
                </c:pt>
                <c:pt idx="87">
                  <c:v>10087</c:v>
                </c:pt>
                <c:pt idx="88">
                  <c:v>10167</c:v>
                </c:pt>
                <c:pt idx="89">
                  <c:v>10246</c:v>
                </c:pt>
                <c:pt idx="90">
                  <c:v>10326</c:v>
                </c:pt>
                <c:pt idx="91">
                  <c:v>10405</c:v>
                </c:pt>
                <c:pt idx="92">
                  <c:v>10485</c:v>
                </c:pt>
                <c:pt idx="93">
                  <c:v>10564</c:v>
                </c:pt>
                <c:pt idx="94">
                  <c:v>10644</c:v>
                </c:pt>
                <c:pt idx="95">
                  <c:v>10723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E-4AE0-8170-9E6ED40D6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42512"/>
        <c:axId val="618635440"/>
      </c:scatterChart>
      <c:valAx>
        <c:axId val="6186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35440"/>
        <c:crosses val="autoZero"/>
        <c:crossBetween val="midCat"/>
      </c:valAx>
      <c:valAx>
        <c:axId val="6186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'5星计算器'!$E$2:$E$97</c:f>
              <c:numCache>
                <c:formatCode>General</c:formatCode>
                <c:ptCount val="96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52</c:v>
                </c:pt>
                <c:pt idx="20">
                  <c:v>69</c:v>
                </c:pt>
                <c:pt idx="21">
                  <c:v>71</c:v>
                </c:pt>
                <c:pt idx="22">
                  <c:v>72</c:v>
                </c:pt>
                <c:pt idx="23">
                  <c:v>74</c:v>
                </c:pt>
                <c:pt idx="24">
                  <c:v>76</c:v>
                </c:pt>
                <c:pt idx="25">
                  <c:v>78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100</c:v>
                </c:pt>
                <c:pt idx="39">
                  <c:v>102</c:v>
                </c:pt>
                <c:pt idx="40">
                  <c:v>104</c:v>
                </c:pt>
                <c:pt idx="41">
                  <c:v>116</c:v>
                </c:pt>
                <c:pt idx="42">
                  <c:v>118</c:v>
                </c:pt>
                <c:pt idx="43">
                  <c:v>120</c:v>
                </c:pt>
                <c:pt idx="44">
                  <c:v>121</c:v>
                </c:pt>
                <c:pt idx="45">
                  <c:v>123</c:v>
                </c:pt>
                <c:pt idx="46">
                  <c:v>125</c:v>
                </c:pt>
                <c:pt idx="47">
                  <c:v>127</c:v>
                </c:pt>
                <c:pt idx="48">
                  <c:v>128</c:v>
                </c:pt>
                <c:pt idx="49">
                  <c:v>130</c:v>
                </c:pt>
                <c:pt idx="50">
                  <c:v>132</c:v>
                </c:pt>
                <c:pt idx="51">
                  <c:v>134</c:v>
                </c:pt>
                <c:pt idx="52">
                  <c:v>150</c:v>
                </c:pt>
                <c:pt idx="53">
                  <c:v>152</c:v>
                </c:pt>
                <c:pt idx="54">
                  <c:v>154</c:v>
                </c:pt>
                <c:pt idx="55">
                  <c:v>155</c:v>
                </c:pt>
                <c:pt idx="56">
                  <c:v>157</c:v>
                </c:pt>
                <c:pt idx="57">
                  <c:v>159</c:v>
                </c:pt>
                <c:pt idx="58">
                  <c:v>161</c:v>
                </c:pt>
                <c:pt idx="59">
                  <c:v>163</c:v>
                </c:pt>
                <c:pt idx="60">
                  <c:v>165</c:v>
                </c:pt>
                <c:pt idx="61">
                  <c:v>166</c:v>
                </c:pt>
                <c:pt idx="62">
                  <c:v>168</c:v>
                </c:pt>
                <c:pt idx="63">
                  <c:v>180</c:v>
                </c:pt>
                <c:pt idx="64">
                  <c:v>182</c:v>
                </c:pt>
                <c:pt idx="65">
                  <c:v>184</c:v>
                </c:pt>
                <c:pt idx="66">
                  <c:v>186</c:v>
                </c:pt>
                <c:pt idx="67">
                  <c:v>187</c:v>
                </c:pt>
                <c:pt idx="68">
                  <c:v>189</c:v>
                </c:pt>
                <c:pt idx="69">
                  <c:v>191</c:v>
                </c:pt>
                <c:pt idx="70">
                  <c:v>193</c:v>
                </c:pt>
                <c:pt idx="71">
                  <c:v>195</c:v>
                </c:pt>
                <c:pt idx="72">
                  <c:v>197</c:v>
                </c:pt>
                <c:pt idx="73">
                  <c:v>199</c:v>
                </c:pt>
                <c:pt idx="74">
                  <c:v>211</c:v>
                </c:pt>
                <c:pt idx="75">
                  <c:v>213</c:v>
                </c:pt>
                <c:pt idx="76">
                  <c:v>215</c:v>
                </c:pt>
                <c:pt idx="77">
                  <c:v>217</c:v>
                </c:pt>
                <c:pt idx="78">
                  <c:v>219</c:v>
                </c:pt>
                <c:pt idx="79">
                  <c:v>221</c:v>
                </c:pt>
                <c:pt idx="80">
                  <c:v>222</c:v>
                </c:pt>
                <c:pt idx="81">
                  <c:v>224</c:v>
                </c:pt>
                <c:pt idx="82">
                  <c:v>226</c:v>
                </c:pt>
                <c:pt idx="83">
                  <c:v>228</c:v>
                </c:pt>
                <c:pt idx="84">
                  <c:v>230</c:v>
                </c:pt>
                <c:pt idx="85">
                  <c:v>242</c:v>
                </c:pt>
                <c:pt idx="86">
                  <c:v>244</c:v>
                </c:pt>
                <c:pt idx="87">
                  <c:v>246</c:v>
                </c:pt>
                <c:pt idx="88">
                  <c:v>248</c:v>
                </c:pt>
                <c:pt idx="89">
                  <c:v>250</c:v>
                </c:pt>
                <c:pt idx="90">
                  <c:v>252</c:v>
                </c:pt>
                <c:pt idx="91">
                  <c:v>254</c:v>
                </c:pt>
                <c:pt idx="92">
                  <c:v>256</c:v>
                </c:pt>
                <c:pt idx="93">
                  <c:v>258</c:v>
                </c:pt>
                <c:pt idx="94">
                  <c:v>259</c:v>
                </c:pt>
                <c:pt idx="95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2-4374-AC49-CD90A0FE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60400"/>
        <c:axId val="618755824"/>
      </c:scatterChart>
      <c:valAx>
        <c:axId val="6187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55824"/>
        <c:crosses val="autoZero"/>
        <c:crossBetween val="midCat"/>
      </c:valAx>
      <c:valAx>
        <c:axId val="6187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def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'5星计算器'!$F$2:$F$97</c:f>
              <c:numCache>
                <c:formatCode>General</c:formatCode>
                <c:ptCount val="96"/>
                <c:pt idx="0">
                  <c:v>52</c:v>
                </c:pt>
                <c:pt idx="1">
                  <c:v>56</c:v>
                </c:pt>
                <c:pt idx="2">
                  <c:v>61</c:v>
                </c:pt>
                <c:pt idx="3">
                  <c:v>65</c:v>
                </c:pt>
                <c:pt idx="4">
                  <c:v>70</c:v>
                </c:pt>
                <c:pt idx="5">
                  <c:v>74</c:v>
                </c:pt>
                <c:pt idx="6">
                  <c:v>79</c:v>
                </c:pt>
                <c:pt idx="7">
                  <c:v>83</c:v>
                </c:pt>
                <c:pt idx="8">
                  <c:v>87</c:v>
                </c:pt>
                <c:pt idx="9">
                  <c:v>92</c:v>
                </c:pt>
                <c:pt idx="10">
                  <c:v>96</c:v>
                </c:pt>
                <c:pt idx="11">
                  <c:v>101</c:v>
                </c:pt>
                <c:pt idx="12">
                  <c:v>105</c:v>
                </c:pt>
                <c:pt idx="13">
                  <c:v>109</c:v>
                </c:pt>
                <c:pt idx="14">
                  <c:v>114</c:v>
                </c:pt>
                <c:pt idx="15">
                  <c:v>118</c:v>
                </c:pt>
                <c:pt idx="16">
                  <c:v>123</c:v>
                </c:pt>
                <c:pt idx="17">
                  <c:v>127</c:v>
                </c:pt>
                <c:pt idx="18">
                  <c:v>132</c:v>
                </c:pt>
                <c:pt idx="19">
                  <c:v>136</c:v>
                </c:pt>
                <c:pt idx="20">
                  <c:v>181</c:v>
                </c:pt>
                <c:pt idx="21">
                  <c:v>186</c:v>
                </c:pt>
                <c:pt idx="22">
                  <c:v>190</c:v>
                </c:pt>
                <c:pt idx="23">
                  <c:v>195</c:v>
                </c:pt>
                <c:pt idx="24">
                  <c:v>199</c:v>
                </c:pt>
                <c:pt idx="25">
                  <c:v>204</c:v>
                </c:pt>
                <c:pt idx="26">
                  <c:v>208</c:v>
                </c:pt>
                <c:pt idx="27">
                  <c:v>213</c:v>
                </c:pt>
                <c:pt idx="28">
                  <c:v>217</c:v>
                </c:pt>
                <c:pt idx="29">
                  <c:v>222</c:v>
                </c:pt>
                <c:pt idx="30">
                  <c:v>226</c:v>
                </c:pt>
                <c:pt idx="31">
                  <c:v>231</c:v>
                </c:pt>
                <c:pt idx="32">
                  <c:v>235</c:v>
                </c:pt>
                <c:pt idx="33">
                  <c:v>240</c:v>
                </c:pt>
                <c:pt idx="34">
                  <c:v>244</c:v>
                </c:pt>
                <c:pt idx="35">
                  <c:v>249</c:v>
                </c:pt>
                <c:pt idx="36">
                  <c:v>253</c:v>
                </c:pt>
                <c:pt idx="37">
                  <c:v>258</c:v>
                </c:pt>
                <c:pt idx="38">
                  <c:v>262</c:v>
                </c:pt>
                <c:pt idx="39">
                  <c:v>267</c:v>
                </c:pt>
                <c:pt idx="40">
                  <c:v>271</c:v>
                </c:pt>
                <c:pt idx="41">
                  <c:v>302</c:v>
                </c:pt>
                <c:pt idx="42">
                  <c:v>307</c:v>
                </c:pt>
                <c:pt idx="43">
                  <c:v>311</c:v>
                </c:pt>
                <c:pt idx="44">
                  <c:v>316</c:v>
                </c:pt>
                <c:pt idx="45">
                  <c:v>321</c:v>
                </c:pt>
                <c:pt idx="46">
                  <c:v>325</c:v>
                </c:pt>
                <c:pt idx="47">
                  <c:v>330</c:v>
                </c:pt>
                <c:pt idx="48">
                  <c:v>334</c:v>
                </c:pt>
                <c:pt idx="49">
                  <c:v>339</c:v>
                </c:pt>
                <c:pt idx="50">
                  <c:v>344</c:v>
                </c:pt>
                <c:pt idx="51">
                  <c:v>348</c:v>
                </c:pt>
                <c:pt idx="52">
                  <c:v>390</c:v>
                </c:pt>
                <c:pt idx="53">
                  <c:v>395</c:v>
                </c:pt>
                <c:pt idx="54">
                  <c:v>399</c:v>
                </c:pt>
                <c:pt idx="55">
                  <c:v>404</c:v>
                </c:pt>
                <c:pt idx="56">
                  <c:v>409</c:v>
                </c:pt>
                <c:pt idx="57">
                  <c:v>414</c:v>
                </c:pt>
                <c:pt idx="58">
                  <c:v>418</c:v>
                </c:pt>
                <c:pt idx="59">
                  <c:v>423</c:v>
                </c:pt>
                <c:pt idx="60">
                  <c:v>428</c:v>
                </c:pt>
                <c:pt idx="61">
                  <c:v>433</c:v>
                </c:pt>
                <c:pt idx="62">
                  <c:v>437</c:v>
                </c:pt>
                <c:pt idx="63">
                  <c:v>468</c:v>
                </c:pt>
                <c:pt idx="64">
                  <c:v>473</c:v>
                </c:pt>
                <c:pt idx="65">
                  <c:v>478</c:v>
                </c:pt>
                <c:pt idx="66">
                  <c:v>483</c:v>
                </c:pt>
                <c:pt idx="67">
                  <c:v>487</c:v>
                </c:pt>
                <c:pt idx="68">
                  <c:v>492</c:v>
                </c:pt>
                <c:pt idx="69">
                  <c:v>497</c:v>
                </c:pt>
                <c:pt idx="70">
                  <c:v>502</c:v>
                </c:pt>
                <c:pt idx="71">
                  <c:v>507</c:v>
                </c:pt>
                <c:pt idx="72">
                  <c:v>512</c:v>
                </c:pt>
                <c:pt idx="73">
                  <c:v>516</c:v>
                </c:pt>
                <c:pt idx="74">
                  <c:v>547</c:v>
                </c:pt>
                <c:pt idx="75">
                  <c:v>552</c:v>
                </c:pt>
                <c:pt idx="76">
                  <c:v>557</c:v>
                </c:pt>
                <c:pt idx="77">
                  <c:v>562</c:v>
                </c:pt>
                <c:pt idx="78">
                  <c:v>567</c:v>
                </c:pt>
                <c:pt idx="79">
                  <c:v>572</c:v>
                </c:pt>
                <c:pt idx="80">
                  <c:v>577</c:v>
                </c:pt>
                <c:pt idx="81">
                  <c:v>582</c:v>
                </c:pt>
                <c:pt idx="82">
                  <c:v>587</c:v>
                </c:pt>
                <c:pt idx="83">
                  <c:v>591</c:v>
                </c:pt>
                <c:pt idx="84">
                  <c:v>596</c:v>
                </c:pt>
                <c:pt idx="85">
                  <c:v>627</c:v>
                </c:pt>
                <c:pt idx="86">
                  <c:v>632</c:v>
                </c:pt>
                <c:pt idx="87">
                  <c:v>637</c:v>
                </c:pt>
                <c:pt idx="88">
                  <c:v>642</c:v>
                </c:pt>
                <c:pt idx="89">
                  <c:v>647</c:v>
                </c:pt>
                <c:pt idx="90">
                  <c:v>652</c:v>
                </c:pt>
                <c:pt idx="91">
                  <c:v>657</c:v>
                </c:pt>
                <c:pt idx="92">
                  <c:v>662</c:v>
                </c:pt>
                <c:pt idx="93">
                  <c:v>667</c:v>
                </c:pt>
                <c:pt idx="94">
                  <c:v>672</c:v>
                </c:pt>
                <c:pt idx="95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4-4F74-9281-0D666D1B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65808"/>
        <c:axId val="618753744"/>
      </c:scatterChart>
      <c:valAx>
        <c:axId val="6187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53744"/>
        <c:crosses val="autoZero"/>
        <c:crossBetween val="midCat"/>
      </c:valAx>
      <c:valAx>
        <c:axId val="6187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'5星计算器'!$G$2:$G$97</c:f>
              <c:numCache>
                <c:formatCode>General</c:formatCode>
                <c:ptCount val="96"/>
                <c:pt idx="0">
                  <c:v>1660</c:v>
                </c:pt>
                <c:pt idx="1">
                  <c:v>1802</c:v>
                </c:pt>
                <c:pt idx="2">
                  <c:v>1937</c:v>
                </c:pt>
                <c:pt idx="3">
                  <c:v>2079</c:v>
                </c:pt>
                <c:pt idx="4">
                  <c:v>2231</c:v>
                </c:pt>
                <c:pt idx="5">
                  <c:v>2373</c:v>
                </c:pt>
                <c:pt idx="6">
                  <c:v>2508</c:v>
                </c:pt>
                <c:pt idx="7">
                  <c:v>2650</c:v>
                </c:pt>
                <c:pt idx="8">
                  <c:v>2792</c:v>
                </c:pt>
                <c:pt idx="9">
                  <c:v>2927</c:v>
                </c:pt>
                <c:pt idx="10">
                  <c:v>3069</c:v>
                </c:pt>
                <c:pt idx="11">
                  <c:v>3221</c:v>
                </c:pt>
                <c:pt idx="12">
                  <c:v>3346</c:v>
                </c:pt>
                <c:pt idx="13">
                  <c:v>3488</c:v>
                </c:pt>
                <c:pt idx="14">
                  <c:v>3640</c:v>
                </c:pt>
                <c:pt idx="15">
                  <c:v>3782</c:v>
                </c:pt>
                <c:pt idx="16">
                  <c:v>3917</c:v>
                </c:pt>
                <c:pt idx="17">
                  <c:v>4059</c:v>
                </c:pt>
                <c:pt idx="18">
                  <c:v>4211</c:v>
                </c:pt>
                <c:pt idx="19">
                  <c:v>4336</c:v>
                </c:pt>
                <c:pt idx="20">
                  <c:v>5763</c:v>
                </c:pt>
                <c:pt idx="21">
                  <c:v>5916</c:v>
                </c:pt>
                <c:pt idx="22">
                  <c:v>6044</c:v>
                </c:pt>
                <c:pt idx="23">
                  <c:v>6197</c:v>
                </c:pt>
                <c:pt idx="24">
                  <c:v>6340</c:v>
                </c:pt>
                <c:pt idx="25">
                  <c:v>6494</c:v>
                </c:pt>
                <c:pt idx="26">
                  <c:v>6621</c:v>
                </c:pt>
                <c:pt idx="27">
                  <c:v>6774</c:v>
                </c:pt>
                <c:pt idx="28">
                  <c:v>6918</c:v>
                </c:pt>
                <c:pt idx="29">
                  <c:v>7071</c:v>
                </c:pt>
                <c:pt idx="30">
                  <c:v>7198</c:v>
                </c:pt>
                <c:pt idx="31">
                  <c:v>7352</c:v>
                </c:pt>
                <c:pt idx="32">
                  <c:v>7495</c:v>
                </c:pt>
                <c:pt idx="33">
                  <c:v>7648</c:v>
                </c:pt>
                <c:pt idx="34">
                  <c:v>7776</c:v>
                </c:pt>
                <c:pt idx="35">
                  <c:v>7929</c:v>
                </c:pt>
                <c:pt idx="36">
                  <c:v>8072</c:v>
                </c:pt>
                <c:pt idx="37">
                  <c:v>8226</c:v>
                </c:pt>
                <c:pt idx="38">
                  <c:v>8353</c:v>
                </c:pt>
                <c:pt idx="39">
                  <c:v>8506</c:v>
                </c:pt>
                <c:pt idx="40">
                  <c:v>8650</c:v>
                </c:pt>
                <c:pt idx="41">
                  <c:v>9644</c:v>
                </c:pt>
                <c:pt idx="42">
                  <c:v>9799</c:v>
                </c:pt>
                <c:pt idx="43">
                  <c:v>9944</c:v>
                </c:pt>
                <c:pt idx="44">
                  <c:v>10083</c:v>
                </c:pt>
                <c:pt idx="45">
                  <c:v>10238</c:v>
                </c:pt>
                <c:pt idx="46">
                  <c:v>10383</c:v>
                </c:pt>
                <c:pt idx="47">
                  <c:v>10538</c:v>
                </c:pt>
                <c:pt idx="48">
                  <c:v>10667</c:v>
                </c:pt>
                <c:pt idx="49">
                  <c:v>10822</c:v>
                </c:pt>
                <c:pt idx="50">
                  <c:v>10977</c:v>
                </c:pt>
                <c:pt idx="51">
                  <c:v>11122</c:v>
                </c:pt>
                <c:pt idx="52">
                  <c:v>12464</c:v>
                </c:pt>
                <c:pt idx="53">
                  <c:v>12621</c:v>
                </c:pt>
                <c:pt idx="54">
                  <c:v>12767</c:v>
                </c:pt>
                <c:pt idx="55">
                  <c:v>12908</c:v>
                </c:pt>
                <c:pt idx="56">
                  <c:v>13064</c:v>
                </c:pt>
                <c:pt idx="57">
                  <c:v>13221</c:v>
                </c:pt>
                <c:pt idx="58">
                  <c:v>13368</c:v>
                </c:pt>
                <c:pt idx="59">
                  <c:v>13524</c:v>
                </c:pt>
                <c:pt idx="60">
                  <c:v>13681</c:v>
                </c:pt>
                <c:pt idx="61">
                  <c:v>13822</c:v>
                </c:pt>
                <c:pt idx="62">
                  <c:v>13968</c:v>
                </c:pt>
                <c:pt idx="63">
                  <c:v>14962</c:v>
                </c:pt>
                <c:pt idx="64">
                  <c:v>15120</c:v>
                </c:pt>
                <c:pt idx="65">
                  <c:v>15279</c:v>
                </c:pt>
                <c:pt idx="66">
                  <c:v>15437</c:v>
                </c:pt>
                <c:pt idx="67">
                  <c:v>15569</c:v>
                </c:pt>
                <c:pt idx="68">
                  <c:v>15727</c:v>
                </c:pt>
                <c:pt idx="69">
                  <c:v>15886</c:v>
                </c:pt>
                <c:pt idx="70">
                  <c:v>16044</c:v>
                </c:pt>
                <c:pt idx="71">
                  <c:v>16202</c:v>
                </c:pt>
                <c:pt idx="72">
                  <c:v>16360</c:v>
                </c:pt>
                <c:pt idx="73">
                  <c:v>16509</c:v>
                </c:pt>
                <c:pt idx="74">
                  <c:v>17503</c:v>
                </c:pt>
                <c:pt idx="75">
                  <c:v>17663</c:v>
                </c:pt>
                <c:pt idx="76">
                  <c:v>17823</c:v>
                </c:pt>
                <c:pt idx="77">
                  <c:v>17983</c:v>
                </c:pt>
                <c:pt idx="78">
                  <c:v>18143</c:v>
                </c:pt>
                <c:pt idx="79">
                  <c:v>18303</c:v>
                </c:pt>
                <c:pt idx="80">
                  <c:v>18446</c:v>
                </c:pt>
                <c:pt idx="81">
                  <c:v>18606</c:v>
                </c:pt>
                <c:pt idx="82">
                  <c:v>18766</c:v>
                </c:pt>
                <c:pt idx="83">
                  <c:v>18916</c:v>
                </c:pt>
                <c:pt idx="84">
                  <c:v>19076</c:v>
                </c:pt>
                <c:pt idx="85">
                  <c:v>20070</c:v>
                </c:pt>
                <c:pt idx="86">
                  <c:v>20232</c:v>
                </c:pt>
                <c:pt idx="87">
                  <c:v>20393</c:v>
                </c:pt>
                <c:pt idx="88">
                  <c:v>20555</c:v>
                </c:pt>
                <c:pt idx="89">
                  <c:v>20716</c:v>
                </c:pt>
                <c:pt idx="90">
                  <c:v>20878</c:v>
                </c:pt>
                <c:pt idx="91">
                  <c:v>21039</c:v>
                </c:pt>
                <c:pt idx="92">
                  <c:v>21201</c:v>
                </c:pt>
                <c:pt idx="93">
                  <c:v>21362</c:v>
                </c:pt>
                <c:pt idx="94">
                  <c:v>21508</c:v>
                </c:pt>
                <c:pt idx="95">
                  <c:v>21669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9-44EB-83B7-C871CB4C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19615"/>
        <c:axId val="1933031263"/>
      </c:scatterChart>
      <c:valAx>
        <c:axId val="19330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31263"/>
        <c:crosses val="autoZero"/>
        <c:crossBetween val="midCat"/>
      </c:valAx>
      <c:valAx>
        <c:axId val="19330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1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'4星计算器'!$D$2:$D$97</c:f>
              <c:numCache>
                <c:formatCode>General</c:formatCode>
                <c:ptCount val="96"/>
                <c:pt idx="0">
                  <c:v>821</c:v>
                </c:pt>
                <c:pt idx="1">
                  <c:v>889</c:v>
                </c:pt>
                <c:pt idx="2">
                  <c:v>957</c:v>
                </c:pt>
                <c:pt idx="3">
                  <c:v>1024</c:v>
                </c:pt>
                <c:pt idx="4">
                  <c:v>1092</c:v>
                </c:pt>
                <c:pt idx="5">
                  <c:v>1160</c:v>
                </c:pt>
                <c:pt idx="6">
                  <c:v>1228</c:v>
                </c:pt>
                <c:pt idx="7">
                  <c:v>1296</c:v>
                </c:pt>
                <c:pt idx="8">
                  <c:v>1364</c:v>
                </c:pt>
                <c:pt idx="9">
                  <c:v>1431</c:v>
                </c:pt>
                <c:pt idx="10">
                  <c:v>1499</c:v>
                </c:pt>
                <c:pt idx="11">
                  <c:v>1567</c:v>
                </c:pt>
                <c:pt idx="12">
                  <c:v>1635</c:v>
                </c:pt>
                <c:pt idx="13">
                  <c:v>1703</c:v>
                </c:pt>
                <c:pt idx="14">
                  <c:v>1770</c:v>
                </c:pt>
                <c:pt idx="15">
                  <c:v>1838</c:v>
                </c:pt>
                <c:pt idx="16">
                  <c:v>1906</c:v>
                </c:pt>
                <c:pt idx="17">
                  <c:v>1974</c:v>
                </c:pt>
                <c:pt idx="18">
                  <c:v>2042</c:v>
                </c:pt>
                <c:pt idx="19">
                  <c:v>2109</c:v>
                </c:pt>
                <c:pt idx="20">
                  <c:v>2723</c:v>
                </c:pt>
                <c:pt idx="21">
                  <c:v>2791</c:v>
                </c:pt>
                <c:pt idx="22">
                  <c:v>2859</c:v>
                </c:pt>
                <c:pt idx="23">
                  <c:v>2926</c:v>
                </c:pt>
                <c:pt idx="24">
                  <c:v>2994</c:v>
                </c:pt>
                <c:pt idx="25">
                  <c:v>3062</c:v>
                </c:pt>
                <c:pt idx="26">
                  <c:v>3130</c:v>
                </c:pt>
                <c:pt idx="27">
                  <c:v>3198</c:v>
                </c:pt>
                <c:pt idx="28">
                  <c:v>3266</c:v>
                </c:pt>
                <c:pt idx="29">
                  <c:v>3333</c:v>
                </c:pt>
                <c:pt idx="30">
                  <c:v>3401</c:v>
                </c:pt>
                <c:pt idx="31">
                  <c:v>3469</c:v>
                </c:pt>
                <c:pt idx="32">
                  <c:v>3537</c:v>
                </c:pt>
                <c:pt idx="33">
                  <c:v>3605</c:v>
                </c:pt>
                <c:pt idx="34">
                  <c:v>3672</c:v>
                </c:pt>
                <c:pt idx="35">
                  <c:v>3740</c:v>
                </c:pt>
                <c:pt idx="36">
                  <c:v>3808</c:v>
                </c:pt>
                <c:pt idx="37">
                  <c:v>3876</c:v>
                </c:pt>
                <c:pt idx="38">
                  <c:v>3944</c:v>
                </c:pt>
                <c:pt idx="39">
                  <c:v>4011</c:v>
                </c:pt>
                <c:pt idx="40">
                  <c:v>4079</c:v>
                </c:pt>
                <c:pt idx="41">
                  <c:v>4514</c:v>
                </c:pt>
                <c:pt idx="42">
                  <c:v>4582</c:v>
                </c:pt>
                <c:pt idx="43">
                  <c:v>4650</c:v>
                </c:pt>
                <c:pt idx="44">
                  <c:v>4717</c:v>
                </c:pt>
                <c:pt idx="45">
                  <c:v>4785</c:v>
                </c:pt>
                <c:pt idx="46">
                  <c:v>4853</c:v>
                </c:pt>
                <c:pt idx="47">
                  <c:v>4921</c:v>
                </c:pt>
                <c:pt idx="48">
                  <c:v>4989</c:v>
                </c:pt>
                <c:pt idx="49">
                  <c:v>5057</c:v>
                </c:pt>
                <c:pt idx="50">
                  <c:v>5124</c:v>
                </c:pt>
                <c:pt idx="51">
                  <c:v>5192</c:v>
                </c:pt>
                <c:pt idx="52">
                  <c:v>5772</c:v>
                </c:pt>
                <c:pt idx="53">
                  <c:v>5840</c:v>
                </c:pt>
                <c:pt idx="54">
                  <c:v>5908</c:v>
                </c:pt>
                <c:pt idx="55">
                  <c:v>5975</c:v>
                </c:pt>
                <c:pt idx="56">
                  <c:v>6043</c:v>
                </c:pt>
                <c:pt idx="57">
                  <c:v>6111</c:v>
                </c:pt>
                <c:pt idx="58">
                  <c:v>6179</c:v>
                </c:pt>
                <c:pt idx="59">
                  <c:v>6247</c:v>
                </c:pt>
                <c:pt idx="60">
                  <c:v>6315</c:v>
                </c:pt>
                <c:pt idx="61">
                  <c:v>6382</c:v>
                </c:pt>
                <c:pt idx="62">
                  <c:v>6450</c:v>
                </c:pt>
                <c:pt idx="63">
                  <c:v>6885</c:v>
                </c:pt>
                <c:pt idx="64">
                  <c:v>6953</c:v>
                </c:pt>
                <c:pt idx="65">
                  <c:v>7021</c:v>
                </c:pt>
                <c:pt idx="66">
                  <c:v>7088</c:v>
                </c:pt>
                <c:pt idx="67">
                  <c:v>7156</c:v>
                </c:pt>
                <c:pt idx="68">
                  <c:v>7224</c:v>
                </c:pt>
                <c:pt idx="69">
                  <c:v>7292</c:v>
                </c:pt>
                <c:pt idx="70">
                  <c:v>7360</c:v>
                </c:pt>
                <c:pt idx="71">
                  <c:v>7428</c:v>
                </c:pt>
                <c:pt idx="72">
                  <c:v>7495</c:v>
                </c:pt>
                <c:pt idx="73">
                  <c:v>7563</c:v>
                </c:pt>
                <c:pt idx="74">
                  <c:v>7998</c:v>
                </c:pt>
                <c:pt idx="75">
                  <c:v>8066</c:v>
                </c:pt>
                <c:pt idx="76">
                  <c:v>8134</c:v>
                </c:pt>
                <c:pt idx="77">
                  <c:v>8201</c:v>
                </c:pt>
                <c:pt idx="78">
                  <c:v>8269</c:v>
                </c:pt>
                <c:pt idx="79">
                  <c:v>8337</c:v>
                </c:pt>
                <c:pt idx="80">
                  <c:v>8405</c:v>
                </c:pt>
                <c:pt idx="81">
                  <c:v>8473</c:v>
                </c:pt>
                <c:pt idx="82">
                  <c:v>8541</c:v>
                </c:pt>
                <c:pt idx="83">
                  <c:v>8608</c:v>
                </c:pt>
                <c:pt idx="84">
                  <c:v>8676</c:v>
                </c:pt>
                <c:pt idx="85">
                  <c:v>9111</c:v>
                </c:pt>
                <c:pt idx="86">
                  <c:v>9179</c:v>
                </c:pt>
                <c:pt idx="87">
                  <c:v>9247</c:v>
                </c:pt>
                <c:pt idx="88">
                  <c:v>9314</c:v>
                </c:pt>
                <c:pt idx="89">
                  <c:v>9382</c:v>
                </c:pt>
                <c:pt idx="90">
                  <c:v>9450</c:v>
                </c:pt>
                <c:pt idx="91">
                  <c:v>9518</c:v>
                </c:pt>
                <c:pt idx="92">
                  <c:v>9586</c:v>
                </c:pt>
                <c:pt idx="93">
                  <c:v>9654</c:v>
                </c:pt>
                <c:pt idx="94">
                  <c:v>9721</c:v>
                </c:pt>
                <c:pt idx="95">
                  <c:v>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6-4F8D-A020-AABF9126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89615"/>
        <c:axId val="1705792527"/>
      </c:scatterChart>
      <c:valAx>
        <c:axId val="17057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92527"/>
        <c:crosses val="autoZero"/>
        <c:crossBetween val="midCat"/>
      </c:valAx>
      <c:valAx>
        <c:axId val="17057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'4星计算器'!$E$2:$E$97</c:f>
              <c:numCache>
                <c:formatCode>General</c:formatCode>
                <c:ptCount val="9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135</c:v>
                </c:pt>
                <c:pt idx="82">
                  <c:v>136</c:v>
                </c:pt>
                <c:pt idx="83">
                  <c:v>137</c:v>
                </c:pt>
                <c:pt idx="84">
                  <c:v>138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7-42C6-A193-4EE97C93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56719"/>
        <c:axId val="1705797935"/>
      </c:scatterChart>
      <c:valAx>
        <c:axId val="17000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97935"/>
        <c:crosses val="autoZero"/>
        <c:crossBetween val="midCat"/>
      </c:valAx>
      <c:valAx>
        <c:axId val="17057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def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'4星计算器'!$F$2:$F$97</c:f>
              <c:numCache>
                <c:formatCode>General</c:formatCode>
                <c:ptCount val="96"/>
                <c:pt idx="0">
                  <c:v>56</c:v>
                </c:pt>
                <c:pt idx="1">
                  <c:v>61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79</c:v>
                </c:pt>
                <c:pt idx="6">
                  <c:v>84</c:v>
                </c:pt>
                <c:pt idx="7">
                  <c:v>88</c:v>
                </c:pt>
                <c:pt idx="8">
                  <c:v>93</c:v>
                </c:pt>
                <c:pt idx="9">
                  <c:v>98</c:v>
                </c:pt>
                <c:pt idx="10">
                  <c:v>102</c:v>
                </c:pt>
                <c:pt idx="11">
                  <c:v>107</c:v>
                </c:pt>
                <c:pt idx="12">
                  <c:v>112</c:v>
                </c:pt>
                <c:pt idx="13">
                  <c:v>116</c:v>
                </c:pt>
                <c:pt idx="14">
                  <c:v>121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139</c:v>
                </c:pt>
                <c:pt idx="19">
                  <c:v>144</c:v>
                </c:pt>
                <c:pt idx="20">
                  <c:v>186</c:v>
                </c:pt>
                <c:pt idx="21">
                  <c:v>191</c:v>
                </c:pt>
                <c:pt idx="22">
                  <c:v>195</c:v>
                </c:pt>
                <c:pt idx="23">
                  <c:v>200</c:v>
                </c:pt>
                <c:pt idx="24">
                  <c:v>205</c:v>
                </c:pt>
                <c:pt idx="25">
                  <c:v>209</c:v>
                </c:pt>
                <c:pt idx="26">
                  <c:v>214</c:v>
                </c:pt>
                <c:pt idx="27">
                  <c:v>218</c:v>
                </c:pt>
                <c:pt idx="28">
                  <c:v>223</c:v>
                </c:pt>
                <c:pt idx="29">
                  <c:v>228</c:v>
                </c:pt>
                <c:pt idx="30">
                  <c:v>232</c:v>
                </c:pt>
                <c:pt idx="31">
                  <c:v>237</c:v>
                </c:pt>
                <c:pt idx="32">
                  <c:v>242</c:v>
                </c:pt>
                <c:pt idx="33">
                  <c:v>246</c:v>
                </c:pt>
                <c:pt idx="34">
                  <c:v>251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269</c:v>
                </c:pt>
                <c:pt idx="39">
                  <c:v>274</c:v>
                </c:pt>
                <c:pt idx="40">
                  <c:v>279</c:v>
                </c:pt>
                <c:pt idx="41">
                  <c:v>309</c:v>
                </c:pt>
                <c:pt idx="42">
                  <c:v>314</c:v>
                </c:pt>
                <c:pt idx="43">
                  <c:v>318</c:v>
                </c:pt>
                <c:pt idx="44">
                  <c:v>323</c:v>
                </c:pt>
                <c:pt idx="45">
                  <c:v>328</c:v>
                </c:pt>
                <c:pt idx="46">
                  <c:v>332</c:v>
                </c:pt>
                <c:pt idx="47">
                  <c:v>337</c:v>
                </c:pt>
                <c:pt idx="48">
                  <c:v>341</c:v>
                </c:pt>
                <c:pt idx="49">
                  <c:v>346</c:v>
                </c:pt>
                <c:pt idx="50">
                  <c:v>351</c:v>
                </c:pt>
                <c:pt idx="51">
                  <c:v>355</c:v>
                </c:pt>
                <c:pt idx="52">
                  <c:v>395</c:v>
                </c:pt>
                <c:pt idx="53">
                  <c:v>400</c:v>
                </c:pt>
                <c:pt idx="54">
                  <c:v>404</c:v>
                </c:pt>
                <c:pt idx="55">
                  <c:v>409</c:v>
                </c:pt>
                <c:pt idx="56">
                  <c:v>414</c:v>
                </c:pt>
                <c:pt idx="57">
                  <c:v>418</c:v>
                </c:pt>
                <c:pt idx="58">
                  <c:v>423</c:v>
                </c:pt>
                <c:pt idx="59">
                  <c:v>427</c:v>
                </c:pt>
                <c:pt idx="60">
                  <c:v>432</c:v>
                </c:pt>
                <c:pt idx="61">
                  <c:v>437</c:v>
                </c:pt>
                <c:pt idx="62">
                  <c:v>441</c:v>
                </c:pt>
                <c:pt idx="63">
                  <c:v>471</c:v>
                </c:pt>
                <c:pt idx="64">
                  <c:v>476</c:v>
                </c:pt>
                <c:pt idx="65">
                  <c:v>480</c:v>
                </c:pt>
                <c:pt idx="66">
                  <c:v>485</c:v>
                </c:pt>
                <c:pt idx="67">
                  <c:v>490</c:v>
                </c:pt>
                <c:pt idx="68">
                  <c:v>494</c:v>
                </c:pt>
                <c:pt idx="69">
                  <c:v>499</c:v>
                </c:pt>
                <c:pt idx="70">
                  <c:v>503</c:v>
                </c:pt>
                <c:pt idx="71">
                  <c:v>508</c:v>
                </c:pt>
                <c:pt idx="72">
                  <c:v>513</c:v>
                </c:pt>
                <c:pt idx="73">
                  <c:v>517</c:v>
                </c:pt>
                <c:pt idx="74">
                  <c:v>547</c:v>
                </c:pt>
                <c:pt idx="75">
                  <c:v>552</c:v>
                </c:pt>
                <c:pt idx="76">
                  <c:v>556</c:v>
                </c:pt>
                <c:pt idx="77">
                  <c:v>561</c:v>
                </c:pt>
                <c:pt idx="78">
                  <c:v>566</c:v>
                </c:pt>
                <c:pt idx="79">
                  <c:v>570</c:v>
                </c:pt>
                <c:pt idx="80">
                  <c:v>575</c:v>
                </c:pt>
                <c:pt idx="81">
                  <c:v>579</c:v>
                </c:pt>
                <c:pt idx="82">
                  <c:v>584</c:v>
                </c:pt>
                <c:pt idx="83">
                  <c:v>589</c:v>
                </c:pt>
                <c:pt idx="84">
                  <c:v>593</c:v>
                </c:pt>
                <c:pt idx="85">
                  <c:v>623</c:v>
                </c:pt>
                <c:pt idx="86">
                  <c:v>628</c:v>
                </c:pt>
                <c:pt idx="87">
                  <c:v>632</c:v>
                </c:pt>
                <c:pt idx="88">
                  <c:v>637</c:v>
                </c:pt>
                <c:pt idx="89">
                  <c:v>642</c:v>
                </c:pt>
                <c:pt idx="90">
                  <c:v>646</c:v>
                </c:pt>
                <c:pt idx="91">
                  <c:v>651</c:v>
                </c:pt>
                <c:pt idx="92">
                  <c:v>655</c:v>
                </c:pt>
                <c:pt idx="93">
                  <c:v>660</c:v>
                </c:pt>
                <c:pt idx="94">
                  <c:v>665</c:v>
                </c:pt>
                <c:pt idx="95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D-451B-8D68-880EA8CE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84623"/>
        <c:axId val="1705785039"/>
      </c:scatterChart>
      <c:valAx>
        <c:axId val="170578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85039"/>
        <c:crosses val="autoZero"/>
        <c:crossBetween val="midCat"/>
      </c:valAx>
      <c:valAx>
        <c:axId val="1705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8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'4星计算器'!$C$2:$C$97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'4星计算器'!$G$2:$G$97</c:f>
              <c:numCache>
                <c:formatCode>General</c:formatCode>
                <c:ptCount val="96"/>
                <c:pt idx="0">
                  <c:v>1589</c:v>
                </c:pt>
                <c:pt idx="1">
                  <c:v>1723</c:v>
                </c:pt>
                <c:pt idx="2">
                  <c:v>1847</c:v>
                </c:pt>
                <c:pt idx="3">
                  <c:v>1980</c:v>
                </c:pt>
                <c:pt idx="4">
                  <c:v>2114</c:v>
                </c:pt>
                <c:pt idx="5">
                  <c:v>2238</c:v>
                </c:pt>
                <c:pt idx="6">
                  <c:v>2372</c:v>
                </c:pt>
                <c:pt idx="7">
                  <c:v>2512</c:v>
                </c:pt>
                <c:pt idx="8">
                  <c:v>2646</c:v>
                </c:pt>
                <c:pt idx="9">
                  <c:v>2779</c:v>
                </c:pt>
                <c:pt idx="10">
                  <c:v>2903</c:v>
                </c:pt>
                <c:pt idx="11">
                  <c:v>3037</c:v>
                </c:pt>
                <c:pt idx="12">
                  <c:v>3171</c:v>
                </c:pt>
                <c:pt idx="13">
                  <c:v>3295</c:v>
                </c:pt>
                <c:pt idx="14">
                  <c:v>3428</c:v>
                </c:pt>
                <c:pt idx="15">
                  <c:v>3552</c:v>
                </c:pt>
                <c:pt idx="16">
                  <c:v>3686</c:v>
                </c:pt>
                <c:pt idx="17">
                  <c:v>3820</c:v>
                </c:pt>
                <c:pt idx="18">
                  <c:v>3944</c:v>
                </c:pt>
                <c:pt idx="19">
                  <c:v>4077</c:v>
                </c:pt>
                <c:pt idx="20">
                  <c:v>5271</c:v>
                </c:pt>
                <c:pt idx="21">
                  <c:v>5405</c:v>
                </c:pt>
                <c:pt idx="22">
                  <c:v>5529</c:v>
                </c:pt>
                <c:pt idx="23">
                  <c:v>5662</c:v>
                </c:pt>
                <c:pt idx="24">
                  <c:v>5796</c:v>
                </c:pt>
                <c:pt idx="25">
                  <c:v>5920</c:v>
                </c:pt>
                <c:pt idx="26">
                  <c:v>6054</c:v>
                </c:pt>
                <c:pt idx="27">
                  <c:v>6194</c:v>
                </c:pt>
                <c:pt idx="28">
                  <c:v>6328</c:v>
                </c:pt>
                <c:pt idx="29">
                  <c:v>6461</c:v>
                </c:pt>
                <c:pt idx="30">
                  <c:v>6585</c:v>
                </c:pt>
                <c:pt idx="31">
                  <c:v>6719</c:v>
                </c:pt>
                <c:pt idx="32">
                  <c:v>6853</c:v>
                </c:pt>
                <c:pt idx="33">
                  <c:v>6977</c:v>
                </c:pt>
                <c:pt idx="34">
                  <c:v>7110</c:v>
                </c:pt>
                <c:pt idx="35">
                  <c:v>7234</c:v>
                </c:pt>
                <c:pt idx="36">
                  <c:v>7368</c:v>
                </c:pt>
                <c:pt idx="37">
                  <c:v>7502</c:v>
                </c:pt>
                <c:pt idx="38">
                  <c:v>7626</c:v>
                </c:pt>
                <c:pt idx="39">
                  <c:v>7759</c:v>
                </c:pt>
                <c:pt idx="40">
                  <c:v>7893</c:v>
                </c:pt>
                <c:pt idx="41">
                  <c:v>8740</c:v>
                </c:pt>
                <c:pt idx="42">
                  <c:v>8874</c:v>
                </c:pt>
                <c:pt idx="43">
                  <c:v>8998</c:v>
                </c:pt>
                <c:pt idx="44">
                  <c:v>9131</c:v>
                </c:pt>
                <c:pt idx="45">
                  <c:v>9265</c:v>
                </c:pt>
                <c:pt idx="46">
                  <c:v>9389</c:v>
                </c:pt>
                <c:pt idx="47">
                  <c:v>9523</c:v>
                </c:pt>
                <c:pt idx="48">
                  <c:v>9663</c:v>
                </c:pt>
                <c:pt idx="49">
                  <c:v>9797</c:v>
                </c:pt>
                <c:pt idx="50">
                  <c:v>9930</c:v>
                </c:pt>
                <c:pt idx="51">
                  <c:v>10054</c:v>
                </c:pt>
                <c:pt idx="52">
                  <c:v>11178</c:v>
                </c:pt>
                <c:pt idx="53">
                  <c:v>11312</c:v>
                </c:pt>
                <c:pt idx="54">
                  <c:v>11436</c:v>
                </c:pt>
                <c:pt idx="55">
                  <c:v>11569</c:v>
                </c:pt>
                <c:pt idx="56">
                  <c:v>11703</c:v>
                </c:pt>
                <c:pt idx="57">
                  <c:v>11827</c:v>
                </c:pt>
                <c:pt idx="58">
                  <c:v>11961</c:v>
                </c:pt>
                <c:pt idx="59">
                  <c:v>12101</c:v>
                </c:pt>
                <c:pt idx="60">
                  <c:v>12235</c:v>
                </c:pt>
                <c:pt idx="61">
                  <c:v>12368</c:v>
                </c:pt>
                <c:pt idx="62">
                  <c:v>12492</c:v>
                </c:pt>
                <c:pt idx="63">
                  <c:v>13339</c:v>
                </c:pt>
                <c:pt idx="64">
                  <c:v>13473</c:v>
                </c:pt>
                <c:pt idx="65">
                  <c:v>13597</c:v>
                </c:pt>
                <c:pt idx="66">
                  <c:v>13730</c:v>
                </c:pt>
                <c:pt idx="67">
                  <c:v>13864</c:v>
                </c:pt>
                <c:pt idx="68">
                  <c:v>13988</c:v>
                </c:pt>
                <c:pt idx="69">
                  <c:v>14122</c:v>
                </c:pt>
                <c:pt idx="70">
                  <c:v>14262</c:v>
                </c:pt>
                <c:pt idx="71">
                  <c:v>14396</c:v>
                </c:pt>
                <c:pt idx="72">
                  <c:v>14529</c:v>
                </c:pt>
                <c:pt idx="73">
                  <c:v>14653</c:v>
                </c:pt>
                <c:pt idx="74">
                  <c:v>15500</c:v>
                </c:pt>
                <c:pt idx="75">
                  <c:v>15634</c:v>
                </c:pt>
                <c:pt idx="76">
                  <c:v>15758</c:v>
                </c:pt>
                <c:pt idx="77">
                  <c:v>15891</c:v>
                </c:pt>
                <c:pt idx="78">
                  <c:v>16025</c:v>
                </c:pt>
                <c:pt idx="79">
                  <c:v>16149</c:v>
                </c:pt>
                <c:pt idx="80">
                  <c:v>16283</c:v>
                </c:pt>
                <c:pt idx="81">
                  <c:v>16423</c:v>
                </c:pt>
                <c:pt idx="82">
                  <c:v>16557</c:v>
                </c:pt>
                <c:pt idx="83">
                  <c:v>16690</c:v>
                </c:pt>
                <c:pt idx="84">
                  <c:v>16814</c:v>
                </c:pt>
                <c:pt idx="85">
                  <c:v>17661</c:v>
                </c:pt>
                <c:pt idx="86">
                  <c:v>17795</c:v>
                </c:pt>
                <c:pt idx="87">
                  <c:v>17919</c:v>
                </c:pt>
                <c:pt idx="88">
                  <c:v>18052</c:v>
                </c:pt>
                <c:pt idx="89">
                  <c:v>18186</c:v>
                </c:pt>
                <c:pt idx="90">
                  <c:v>18310</c:v>
                </c:pt>
                <c:pt idx="91">
                  <c:v>18444</c:v>
                </c:pt>
                <c:pt idx="92">
                  <c:v>18584</c:v>
                </c:pt>
                <c:pt idx="93">
                  <c:v>18718</c:v>
                </c:pt>
                <c:pt idx="94">
                  <c:v>18851</c:v>
                </c:pt>
                <c:pt idx="95">
                  <c:v>18975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D-4A90-BF05-C74EFDA5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25855"/>
        <c:axId val="1933028351"/>
      </c:scatterChart>
      <c:valAx>
        <c:axId val="193302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28351"/>
        <c:crosses val="autoZero"/>
        <c:crossBetween val="midCat"/>
      </c:valAx>
      <c:valAx>
        <c:axId val="19330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2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角色经验!$B$2:$B$11</c:f>
              <c:numCache>
                <c:formatCode>General</c:formatCode>
                <c:ptCount val="10"/>
                <c:pt idx="0">
                  <c:v>1000</c:v>
                </c:pt>
                <c:pt idx="1">
                  <c:v>1325</c:v>
                </c:pt>
                <c:pt idx="2">
                  <c:v>1700</c:v>
                </c:pt>
                <c:pt idx="3">
                  <c:v>2150</c:v>
                </c:pt>
                <c:pt idx="4">
                  <c:v>2625</c:v>
                </c:pt>
                <c:pt idx="5">
                  <c:v>3150</c:v>
                </c:pt>
                <c:pt idx="6">
                  <c:v>3725</c:v>
                </c:pt>
                <c:pt idx="7">
                  <c:v>4350</c:v>
                </c:pt>
                <c:pt idx="8">
                  <c:v>5000</c:v>
                </c:pt>
                <c:pt idx="9">
                  <c:v>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6-45E5-A74E-B6A1CECF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94479"/>
        <c:axId val="1372385327"/>
      </c:scatterChart>
      <c:valAx>
        <c:axId val="13723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85327"/>
        <c:crosses val="autoZero"/>
        <c:crossBetween val="midCat"/>
      </c:valAx>
      <c:valAx>
        <c:axId val="13723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武器计算器!$C$2:$C$97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</c:numCache>
            </c:numRef>
          </c:xVal>
          <c:yVal>
            <c:numRef>
              <c:f>武器计算器!$D$2:$D$97</c:f>
              <c:numCache>
                <c:formatCode>General</c:formatCode>
                <c:ptCount val="96"/>
                <c:pt idx="0">
                  <c:v>41</c:v>
                </c:pt>
                <c:pt idx="1">
                  <c:v>44.05</c:v>
                </c:pt>
                <c:pt idx="2">
                  <c:v>47.099999999999994</c:v>
                </c:pt>
                <c:pt idx="3">
                  <c:v>50.149999999999991</c:v>
                </c:pt>
                <c:pt idx="4">
                  <c:v>53.199999999999989</c:v>
                </c:pt>
                <c:pt idx="5">
                  <c:v>56.249999999999986</c:v>
                </c:pt>
                <c:pt idx="6">
                  <c:v>59.299999999999983</c:v>
                </c:pt>
                <c:pt idx="7">
                  <c:v>62.34999999999998</c:v>
                </c:pt>
                <c:pt idx="8">
                  <c:v>65.399999999999977</c:v>
                </c:pt>
                <c:pt idx="9">
                  <c:v>68.449999999999974</c:v>
                </c:pt>
                <c:pt idx="10">
                  <c:v>71.499999999999972</c:v>
                </c:pt>
                <c:pt idx="11">
                  <c:v>74.549999999999969</c:v>
                </c:pt>
                <c:pt idx="12">
                  <c:v>77.599999999999966</c:v>
                </c:pt>
                <c:pt idx="13">
                  <c:v>80.649999999999963</c:v>
                </c:pt>
                <c:pt idx="14">
                  <c:v>83.69999999999996</c:v>
                </c:pt>
                <c:pt idx="15">
                  <c:v>86.749999999999957</c:v>
                </c:pt>
                <c:pt idx="16">
                  <c:v>89.799999999999955</c:v>
                </c:pt>
                <c:pt idx="17">
                  <c:v>92.849999999999952</c:v>
                </c:pt>
                <c:pt idx="18">
                  <c:v>95.899999999999949</c:v>
                </c:pt>
                <c:pt idx="19">
                  <c:v>98.949999999999946</c:v>
                </c:pt>
                <c:pt idx="20">
                  <c:v>124.94999999999995</c:v>
                </c:pt>
                <c:pt idx="21">
                  <c:v>127.89999999999995</c:v>
                </c:pt>
                <c:pt idx="22">
                  <c:v>130.84999999999994</c:v>
                </c:pt>
                <c:pt idx="23">
                  <c:v>133.79999999999993</c:v>
                </c:pt>
                <c:pt idx="24">
                  <c:v>136.74999999999991</c:v>
                </c:pt>
                <c:pt idx="25">
                  <c:v>139.6999999999999</c:v>
                </c:pt>
                <c:pt idx="26">
                  <c:v>142.64999999999989</c:v>
                </c:pt>
                <c:pt idx="27">
                  <c:v>145.59999999999988</c:v>
                </c:pt>
                <c:pt idx="28">
                  <c:v>148.54999999999987</c:v>
                </c:pt>
                <c:pt idx="29">
                  <c:v>151.49999999999986</c:v>
                </c:pt>
                <c:pt idx="30">
                  <c:v>154.44999999999985</c:v>
                </c:pt>
                <c:pt idx="31">
                  <c:v>157.39999999999984</c:v>
                </c:pt>
                <c:pt idx="32">
                  <c:v>160.34999999999982</c:v>
                </c:pt>
                <c:pt idx="33">
                  <c:v>163.29999999999981</c:v>
                </c:pt>
                <c:pt idx="34">
                  <c:v>166.2499999999998</c:v>
                </c:pt>
                <c:pt idx="35">
                  <c:v>169.19999999999979</c:v>
                </c:pt>
                <c:pt idx="36">
                  <c:v>172.14999999999978</c:v>
                </c:pt>
                <c:pt idx="37">
                  <c:v>175.09999999999977</c:v>
                </c:pt>
                <c:pt idx="38">
                  <c:v>178.04999999999976</c:v>
                </c:pt>
                <c:pt idx="39">
                  <c:v>180.99999999999974</c:v>
                </c:pt>
                <c:pt idx="40">
                  <c:v>183.94999999999973</c:v>
                </c:pt>
                <c:pt idx="41">
                  <c:v>209.94999999999973</c:v>
                </c:pt>
                <c:pt idx="42">
                  <c:v>212.74999999999974</c:v>
                </c:pt>
                <c:pt idx="43">
                  <c:v>215.54999999999976</c:v>
                </c:pt>
                <c:pt idx="44">
                  <c:v>218.34999999999977</c:v>
                </c:pt>
                <c:pt idx="45">
                  <c:v>221.14999999999978</c:v>
                </c:pt>
                <c:pt idx="46">
                  <c:v>223.94999999999979</c:v>
                </c:pt>
                <c:pt idx="47">
                  <c:v>226.7499999999998</c:v>
                </c:pt>
                <c:pt idx="48">
                  <c:v>229.54999999999981</c:v>
                </c:pt>
                <c:pt idx="49">
                  <c:v>232.34999999999982</c:v>
                </c:pt>
                <c:pt idx="50">
                  <c:v>235.14999999999984</c:v>
                </c:pt>
                <c:pt idx="51">
                  <c:v>237.94999999999985</c:v>
                </c:pt>
                <c:pt idx="52">
                  <c:v>263.94999999999982</c:v>
                </c:pt>
                <c:pt idx="53">
                  <c:v>266.8499999999998</c:v>
                </c:pt>
                <c:pt idx="54">
                  <c:v>269.74999999999977</c:v>
                </c:pt>
                <c:pt idx="55">
                  <c:v>272.64999999999975</c:v>
                </c:pt>
                <c:pt idx="56">
                  <c:v>275.54999999999973</c:v>
                </c:pt>
                <c:pt idx="57">
                  <c:v>278.4499999999997</c:v>
                </c:pt>
                <c:pt idx="58">
                  <c:v>281.34999999999968</c:v>
                </c:pt>
                <c:pt idx="59">
                  <c:v>284.24999999999966</c:v>
                </c:pt>
                <c:pt idx="60">
                  <c:v>287.14999999999964</c:v>
                </c:pt>
                <c:pt idx="61">
                  <c:v>290.04999999999961</c:v>
                </c:pt>
                <c:pt idx="62">
                  <c:v>292.94999999999959</c:v>
                </c:pt>
                <c:pt idx="63">
                  <c:v>318.94999999999959</c:v>
                </c:pt>
                <c:pt idx="64">
                  <c:v>321.7499999999996</c:v>
                </c:pt>
                <c:pt idx="65">
                  <c:v>324.54999999999961</c:v>
                </c:pt>
                <c:pt idx="66">
                  <c:v>327.34999999999962</c:v>
                </c:pt>
                <c:pt idx="67">
                  <c:v>330.14999999999964</c:v>
                </c:pt>
                <c:pt idx="68">
                  <c:v>332.94999999999965</c:v>
                </c:pt>
                <c:pt idx="69">
                  <c:v>335.74999999999966</c:v>
                </c:pt>
                <c:pt idx="70">
                  <c:v>338.54999999999967</c:v>
                </c:pt>
                <c:pt idx="71">
                  <c:v>341.34999999999968</c:v>
                </c:pt>
                <c:pt idx="72">
                  <c:v>344.14999999999969</c:v>
                </c:pt>
                <c:pt idx="73">
                  <c:v>346.9499999999997</c:v>
                </c:pt>
                <c:pt idx="74">
                  <c:v>372.9499999999997</c:v>
                </c:pt>
                <c:pt idx="75">
                  <c:v>375.74999999999972</c:v>
                </c:pt>
                <c:pt idx="76">
                  <c:v>378.54999999999973</c:v>
                </c:pt>
                <c:pt idx="77">
                  <c:v>381.34999999999974</c:v>
                </c:pt>
                <c:pt idx="78">
                  <c:v>384.14999999999975</c:v>
                </c:pt>
                <c:pt idx="79">
                  <c:v>386.94999999999976</c:v>
                </c:pt>
                <c:pt idx="80">
                  <c:v>389.74999999999977</c:v>
                </c:pt>
                <c:pt idx="81">
                  <c:v>392.54999999999978</c:v>
                </c:pt>
                <c:pt idx="82">
                  <c:v>395.3499999999998</c:v>
                </c:pt>
                <c:pt idx="83">
                  <c:v>398.14999999999981</c:v>
                </c:pt>
                <c:pt idx="84">
                  <c:v>400.94999999999982</c:v>
                </c:pt>
                <c:pt idx="85">
                  <c:v>426.94999999999982</c:v>
                </c:pt>
                <c:pt idx="86">
                  <c:v>429.64999999999981</c:v>
                </c:pt>
                <c:pt idx="87">
                  <c:v>432.3499999999998</c:v>
                </c:pt>
                <c:pt idx="88">
                  <c:v>435.04999999999978</c:v>
                </c:pt>
                <c:pt idx="89">
                  <c:v>437.74999999999977</c:v>
                </c:pt>
                <c:pt idx="90">
                  <c:v>440.44999999999976</c:v>
                </c:pt>
                <c:pt idx="91">
                  <c:v>443.14999999999975</c:v>
                </c:pt>
                <c:pt idx="92">
                  <c:v>445.84999999999974</c:v>
                </c:pt>
                <c:pt idx="93">
                  <c:v>448.54999999999973</c:v>
                </c:pt>
                <c:pt idx="94">
                  <c:v>451.24999999999972</c:v>
                </c:pt>
                <c:pt idx="95">
                  <c:v>453.9499999999997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F-40A5-84AF-47E5C6BA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87631"/>
        <c:axId val="1900605519"/>
      </c:scatterChart>
      <c:valAx>
        <c:axId val="19005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605519"/>
        <c:crosses val="autoZero"/>
        <c:crossBetween val="midCat"/>
      </c:valAx>
      <c:valAx>
        <c:axId val="19006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5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角色经验!$A$12:$A$21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角色经验!$B$12:$B$21</c:f>
              <c:numCache>
                <c:formatCode>General</c:formatCode>
                <c:ptCount val="10"/>
                <c:pt idx="0">
                  <c:v>6450</c:v>
                </c:pt>
                <c:pt idx="1">
                  <c:v>7225</c:v>
                </c:pt>
                <c:pt idx="2">
                  <c:v>8050</c:v>
                </c:pt>
                <c:pt idx="3">
                  <c:v>8925</c:v>
                </c:pt>
                <c:pt idx="4">
                  <c:v>9825</c:v>
                </c:pt>
                <c:pt idx="5">
                  <c:v>10750</c:v>
                </c:pt>
                <c:pt idx="6">
                  <c:v>11725</c:v>
                </c:pt>
                <c:pt idx="7">
                  <c:v>12725</c:v>
                </c:pt>
                <c:pt idx="8">
                  <c:v>13775</c:v>
                </c:pt>
                <c:pt idx="9">
                  <c:v>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804-8DBB-D9C65CC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93647"/>
        <c:axId val="1372396975"/>
      </c:scatterChart>
      <c:valAx>
        <c:axId val="13723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96975"/>
        <c:crosses val="autoZero"/>
        <c:crossBetween val="midCat"/>
      </c:valAx>
      <c:valAx>
        <c:axId val="13723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角色经验!$A$22:$A$31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numCache>
            </c:numRef>
          </c:xVal>
          <c:yVal>
            <c:numRef>
              <c:f>角色经验!$B$22:$B$31</c:f>
              <c:numCache>
                <c:formatCode>General</c:formatCode>
                <c:ptCount val="10"/>
                <c:pt idx="0">
                  <c:v>16800</c:v>
                </c:pt>
                <c:pt idx="1">
                  <c:v>18000</c:v>
                </c:pt>
                <c:pt idx="2">
                  <c:v>19250</c:v>
                </c:pt>
                <c:pt idx="3">
                  <c:v>20550</c:v>
                </c:pt>
                <c:pt idx="4">
                  <c:v>21875</c:v>
                </c:pt>
                <c:pt idx="5">
                  <c:v>23250</c:v>
                </c:pt>
                <c:pt idx="6">
                  <c:v>24650</c:v>
                </c:pt>
                <c:pt idx="7">
                  <c:v>26100</c:v>
                </c:pt>
                <c:pt idx="8">
                  <c:v>27575</c:v>
                </c:pt>
                <c:pt idx="9">
                  <c:v>29100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A-46FC-A672-BEA95EA7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94063"/>
        <c:axId val="1372388655"/>
      </c:scatterChart>
      <c:valAx>
        <c:axId val="137239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88655"/>
        <c:crosses val="autoZero"/>
        <c:crossBetween val="midCat"/>
      </c:valAx>
      <c:valAx>
        <c:axId val="13723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9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角色经验!$A$32:$A$41</c:f>
              <c:numCache>
                <c:formatCode>General</c:formatCode>
                <c:ptCount val="1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</c:numCache>
            </c:numRef>
          </c:xVal>
          <c:yVal>
            <c:numRef>
              <c:f>角色经验!$B$32:$B$41</c:f>
              <c:numCache>
                <c:formatCode>General</c:formatCode>
                <c:ptCount val="10"/>
                <c:pt idx="0">
                  <c:v>30650</c:v>
                </c:pt>
                <c:pt idx="1">
                  <c:v>32250</c:v>
                </c:pt>
                <c:pt idx="2">
                  <c:v>33875</c:v>
                </c:pt>
                <c:pt idx="3">
                  <c:v>35550</c:v>
                </c:pt>
                <c:pt idx="4">
                  <c:v>37250</c:v>
                </c:pt>
                <c:pt idx="5">
                  <c:v>38975</c:v>
                </c:pt>
                <c:pt idx="6">
                  <c:v>40750</c:v>
                </c:pt>
                <c:pt idx="7">
                  <c:v>42575</c:v>
                </c:pt>
                <c:pt idx="8">
                  <c:v>44425</c:v>
                </c:pt>
                <c:pt idx="9">
                  <c:v>46300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5-41DF-9D32-36FDFEFC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94191"/>
        <c:axId val="1705789615"/>
      </c:scatterChart>
      <c:valAx>
        <c:axId val="1705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89615"/>
        <c:crosses val="autoZero"/>
        <c:crossBetween val="midCat"/>
      </c:valAx>
      <c:valAx>
        <c:axId val="17057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角色经验!$A$42:$A$51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xVal>
          <c:yVal>
            <c:numRef>
              <c:f>角色经验!$B$42:$B$51</c:f>
              <c:numCache>
                <c:formatCode>General</c:formatCode>
                <c:ptCount val="10"/>
                <c:pt idx="0">
                  <c:v>50625</c:v>
                </c:pt>
                <c:pt idx="1">
                  <c:v>52700</c:v>
                </c:pt>
                <c:pt idx="2">
                  <c:v>54775</c:v>
                </c:pt>
                <c:pt idx="3">
                  <c:v>56900</c:v>
                </c:pt>
                <c:pt idx="4">
                  <c:v>59075</c:v>
                </c:pt>
                <c:pt idx="5">
                  <c:v>61275</c:v>
                </c:pt>
                <c:pt idx="6">
                  <c:v>63525</c:v>
                </c:pt>
                <c:pt idx="7">
                  <c:v>65800</c:v>
                </c:pt>
                <c:pt idx="8">
                  <c:v>68125</c:v>
                </c:pt>
                <c:pt idx="9">
                  <c:v>70475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5-409B-831D-A9194F29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30431"/>
        <c:axId val="1933021279"/>
      </c:scatterChart>
      <c:valAx>
        <c:axId val="193303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21279"/>
        <c:crosses val="autoZero"/>
        <c:crossBetween val="midCat"/>
      </c:valAx>
      <c:valAx>
        <c:axId val="19330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03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角色经验!$A$52:$A$61</c:f>
              <c:numCache>
                <c:formatCode>General</c:formatCode>
                <c:ptCount val="1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</c:numCache>
            </c:numRef>
          </c:xVal>
          <c:yVal>
            <c:numRef>
              <c:f>角色经验!$B$52:$B$61</c:f>
              <c:numCache>
                <c:formatCode>General</c:formatCode>
                <c:ptCount val="10"/>
                <c:pt idx="0">
                  <c:v>76500</c:v>
                </c:pt>
                <c:pt idx="1">
                  <c:v>79050</c:v>
                </c:pt>
                <c:pt idx="2">
                  <c:v>81650</c:v>
                </c:pt>
                <c:pt idx="3">
                  <c:v>84275</c:v>
                </c:pt>
                <c:pt idx="4">
                  <c:v>86950</c:v>
                </c:pt>
                <c:pt idx="5">
                  <c:v>89650</c:v>
                </c:pt>
                <c:pt idx="6">
                  <c:v>92400</c:v>
                </c:pt>
                <c:pt idx="7">
                  <c:v>95175</c:v>
                </c:pt>
                <c:pt idx="8">
                  <c:v>98000</c:v>
                </c:pt>
                <c:pt idx="9">
                  <c:v>100875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4A7A-BDED-45EE27DE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83663"/>
        <c:axId val="1372392815"/>
      </c:scatterChart>
      <c:valAx>
        <c:axId val="137238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92815"/>
        <c:crosses val="autoZero"/>
        <c:crossBetween val="midCat"/>
      </c:valAx>
      <c:valAx>
        <c:axId val="13723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8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角色经验!$A$62:$A$71</c:f>
              <c:numCache>
                <c:formatCode>General</c:formatCode>
                <c:ptCount val="1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</c:numCache>
            </c:numRef>
          </c:xVal>
          <c:yVal>
            <c:numRef>
              <c:f>角色经验!$B$62:$B$71</c:f>
              <c:numCache>
                <c:formatCode>General</c:formatCode>
                <c:ptCount val="10"/>
                <c:pt idx="0">
                  <c:v>108950</c:v>
                </c:pt>
                <c:pt idx="1">
                  <c:v>112050</c:v>
                </c:pt>
                <c:pt idx="2">
                  <c:v>115175</c:v>
                </c:pt>
                <c:pt idx="3">
                  <c:v>118325</c:v>
                </c:pt>
                <c:pt idx="4">
                  <c:v>121525</c:v>
                </c:pt>
                <c:pt idx="5">
                  <c:v>124775</c:v>
                </c:pt>
                <c:pt idx="6">
                  <c:v>128075</c:v>
                </c:pt>
                <c:pt idx="7">
                  <c:v>131400</c:v>
                </c:pt>
                <c:pt idx="8">
                  <c:v>134775</c:v>
                </c:pt>
                <c:pt idx="9">
                  <c:v>138175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677-BBF8-918710DA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91151"/>
        <c:axId val="1372386991"/>
      </c:scatterChart>
      <c:valAx>
        <c:axId val="13723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86991"/>
        <c:crosses val="autoZero"/>
        <c:crossBetween val="midCat"/>
      </c:valAx>
      <c:valAx>
        <c:axId val="13723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3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角色经验!$A$72:$A$80</c:f>
              <c:numCache>
                <c:formatCode>General</c:formatCode>
                <c:ptCount val="9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</c:numCache>
            </c:numRef>
          </c:xVal>
          <c:yVal>
            <c:numRef>
              <c:f>角色经验!$B$72:$B$80</c:f>
              <c:numCache>
                <c:formatCode>General</c:formatCode>
                <c:ptCount val="9"/>
                <c:pt idx="0">
                  <c:v>148700</c:v>
                </c:pt>
                <c:pt idx="1">
                  <c:v>152375</c:v>
                </c:pt>
                <c:pt idx="2">
                  <c:v>156075</c:v>
                </c:pt>
                <c:pt idx="3">
                  <c:v>159825</c:v>
                </c:pt>
                <c:pt idx="4">
                  <c:v>163600</c:v>
                </c:pt>
                <c:pt idx="5">
                  <c:v>167425</c:v>
                </c:pt>
                <c:pt idx="6">
                  <c:v>171300</c:v>
                </c:pt>
                <c:pt idx="7">
                  <c:v>175225</c:v>
                </c:pt>
                <c:pt idx="8">
                  <c:v>179175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7-46EC-BA18-A949693F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02351"/>
        <c:axId val="1693703599"/>
      </c:scatterChart>
      <c:valAx>
        <c:axId val="169370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703599"/>
        <c:crosses val="autoZero"/>
        <c:crossBetween val="midCat"/>
      </c:valAx>
      <c:valAx>
        <c:axId val="16937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70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1</xdr:row>
      <xdr:rowOff>123825</xdr:rowOff>
    </xdr:from>
    <xdr:to>
      <xdr:col>21</xdr:col>
      <xdr:colOff>0</xdr:colOff>
      <xdr:row>16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576262</xdr:colOff>
      <xdr:row>3</xdr:row>
      <xdr:rowOff>19050</xdr:rowOff>
    </xdr:from>
    <xdr:to>
      <xdr:col>32</xdr:col>
      <xdr:colOff>347662</xdr:colOff>
      <xdr:row>18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452437</xdr:colOff>
      <xdr:row>3</xdr:row>
      <xdr:rowOff>66675</xdr:rowOff>
    </xdr:from>
    <xdr:to>
      <xdr:col>38</xdr:col>
      <xdr:colOff>223837</xdr:colOff>
      <xdr:row>18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433387</xdr:colOff>
      <xdr:row>21</xdr:row>
      <xdr:rowOff>76200</xdr:rowOff>
    </xdr:from>
    <xdr:to>
      <xdr:col>32</xdr:col>
      <xdr:colOff>204787</xdr:colOff>
      <xdr:row>36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404812</xdr:colOff>
      <xdr:row>20</xdr:row>
      <xdr:rowOff>104775</xdr:rowOff>
    </xdr:from>
    <xdr:to>
      <xdr:col>38</xdr:col>
      <xdr:colOff>176212</xdr:colOff>
      <xdr:row>35</xdr:row>
      <xdr:rowOff>133350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100012</xdr:colOff>
      <xdr:row>38</xdr:row>
      <xdr:rowOff>38100</xdr:rowOff>
    </xdr:from>
    <xdr:to>
      <xdr:col>31</xdr:col>
      <xdr:colOff>557212</xdr:colOff>
      <xdr:row>53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671512</xdr:colOff>
      <xdr:row>37</xdr:row>
      <xdr:rowOff>142875</xdr:rowOff>
    </xdr:from>
    <xdr:to>
      <xdr:col>38</xdr:col>
      <xdr:colOff>442912</xdr:colOff>
      <xdr:row>52</xdr:row>
      <xdr:rowOff>171450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147637</xdr:colOff>
      <xdr:row>56</xdr:row>
      <xdr:rowOff>47625</xdr:rowOff>
    </xdr:from>
    <xdr:to>
      <xdr:col>32</xdr:col>
      <xdr:colOff>14287</xdr:colOff>
      <xdr:row>71</xdr:row>
      <xdr:rowOff>76200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42862</xdr:colOff>
      <xdr:row>55</xdr:row>
      <xdr:rowOff>104775</xdr:rowOff>
    </xdr:from>
    <xdr:to>
      <xdr:col>38</xdr:col>
      <xdr:colOff>500062</xdr:colOff>
      <xdr:row>70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504825</xdr:colOff>
      <xdr:row>32</xdr:row>
      <xdr:rowOff>152400</xdr:rowOff>
    </xdr:from>
    <xdr:to>
      <xdr:col>21</xdr:col>
      <xdr:colOff>247650</xdr:colOff>
      <xdr:row>48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495300</xdr:colOff>
      <xdr:row>50</xdr:row>
      <xdr:rowOff>66675</xdr:rowOff>
    </xdr:from>
    <xdr:to>
      <xdr:col>21</xdr:col>
      <xdr:colOff>238125</xdr:colOff>
      <xdr:row>65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661986</xdr:colOff>
      <xdr:row>15</xdr:row>
      <xdr:rowOff>0</xdr:rowOff>
    </xdr:from>
    <xdr:to>
      <xdr:col>16</xdr:col>
      <xdr:colOff>1457324</xdr:colOff>
      <xdr:row>42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41</xdr:row>
      <xdr:rowOff>161924</xdr:rowOff>
    </xdr:from>
    <xdr:to>
      <xdr:col>16</xdr:col>
      <xdr:colOff>1819274</xdr:colOff>
      <xdr:row>64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33336</xdr:colOff>
      <xdr:row>68</xdr:row>
      <xdr:rowOff>9525</xdr:rowOff>
    </xdr:from>
    <xdr:to>
      <xdr:col>16</xdr:col>
      <xdr:colOff>1800224</xdr:colOff>
      <xdr:row>93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90487</xdr:colOff>
      <xdr:row>95</xdr:row>
      <xdr:rowOff>104775</xdr:rowOff>
    </xdr:from>
    <xdr:to>
      <xdr:col>16</xdr:col>
      <xdr:colOff>1809750</xdr:colOff>
      <xdr:row>119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14</xdr:row>
      <xdr:rowOff>19050</xdr:rowOff>
    </xdr:from>
    <xdr:to>
      <xdr:col>16</xdr:col>
      <xdr:colOff>523875</xdr:colOff>
      <xdr:row>33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485774</xdr:colOff>
      <xdr:row>35</xdr:row>
      <xdr:rowOff>85725</xdr:rowOff>
    </xdr:from>
    <xdr:to>
      <xdr:col>16</xdr:col>
      <xdr:colOff>561974</xdr:colOff>
      <xdr:row>57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59</xdr:row>
      <xdr:rowOff>38099</xdr:rowOff>
    </xdr:from>
    <xdr:to>
      <xdr:col>16</xdr:col>
      <xdr:colOff>619125</xdr:colOff>
      <xdr:row>83</xdr:row>
      <xdr:rowOff>9524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509587</xdr:colOff>
      <xdr:row>85</xdr:row>
      <xdr:rowOff>0</xdr:rowOff>
    </xdr:from>
    <xdr:to>
      <xdr:col>16</xdr:col>
      <xdr:colOff>647700</xdr:colOff>
      <xdr:row>108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133350</xdr:rowOff>
    </xdr:from>
    <xdr:to>
      <xdr:col>11</xdr:col>
      <xdr:colOff>504825</xdr:colOff>
      <xdr:row>29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28" sqref="J28"/>
    </sheetView>
  </sheetViews>
  <sheetFormatPr defaultRowHeight="14.25" x14ac:dyDescent="0.2"/>
  <sheetData>
    <row r="1" spans="1:1" x14ac:dyDescent="0.2">
      <c r="A1" t="s">
        <v>124</v>
      </c>
    </row>
    <row r="2" spans="1:1" x14ac:dyDescent="0.2">
      <c r="A2" t="s">
        <v>129</v>
      </c>
    </row>
    <row r="3" spans="1:1" x14ac:dyDescent="0.2">
      <c r="A3" t="s">
        <v>128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5" sqref="G15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</v>
      </c>
      <c r="B2">
        <v>1030</v>
      </c>
      <c r="C2">
        <v>20</v>
      </c>
      <c r="D2">
        <v>68</v>
      </c>
      <c r="E2">
        <v>0</v>
      </c>
      <c r="F2">
        <v>0.05</v>
      </c>
    </row>
    <row r="3" spans="1:7" x14ac:dyDescent="0.2">
      <c r="A3">
        <v>20</v>
      </c>
      <c r="B3">
        <v>2671</v>
      </c>
      <c r="C3">
        <v>51</v>
      </c>
      <c r="D3">
        <v>177</v>
      </c>
      <c r="E3">
        <v>0</v>
      </c>
      <c r="F3">
        <v>0.05</v>
      </c>
      <c r="G3">
        <f>(B3-B2)/(A3-A2)</f>
        <v>86.368421052631575</v>
      </c>
    </row>
    <row r="4" spans="1:7" x14ac:dyDescent="0.2">
      <c r="A4" t="s">
        <v>6</v>
      </c>
      <c r="B4">
        <v>3554</v>
      </c>
      <c r="C4">
        <v>67</v>
      </c>
      <c r="D4">
        <v>235</v>
      </c>
      <c r="E4">
        <v>0</v>
      </c>
      <c r="F4">
        <v>0.05</v>
      </c>
    </row>
    <row r="5" spans="1:7" x14ac:dyDescent="0.2">
      <c r="A5">
        <v>40</v>
      </c>
      <c r="B5">
        <v>5317</v>
      </c>
      <c r="C5">
        <v>101</v>
      </c>
      <c r="D5">
        <v>352</v>
      </c>
      <c r="E5">
        <v>0</v>
      </c>
      <c r="F5">
        <v>0.05</v>
      </c>
      <c r="G5">
        <f>(B5-B4)/(A5-A3)</f>
        <v>88.15</v>
      </c>
    </row>
    <row r="6" spans="1:7" x14ac:dyDescent="0.2">
      <c r="A6" t="s">
        <v>7</v>
      </c>
      <c r="B6">
        <v>5944</v>
      </c>
      <c r="C6">
        <v>113</v>
      </c>
      <c r="D6">
        <v>394</v>
      </c>
      <c r="E6">
        <v>7.1999999999999995E-2</v>
      </c>
      <c r="F6">
        <v>0.05</v>
      </c>
    </row>
    <row r="7" spans="1:7" x14ac:dyDescent="0.2">
      <c r="A7">
        <v>50</v>
      </c>
      <c r="B7">
        <v>6839</v>
      </c>
      <c r="C7">
        <v>130</v>
      </c>
      <c r="D7">
        <v>453</v>
      </c>
      <c r="E7">
        <v>7.1999999999999995E-2</v>
      </c>
      <c r="F7">
        <v>0.05</v>
      </c>
      <c r="G7">
        <f>(B7-B6)/(A7-A5)</f>
        <v>89.5</v>
      </c>
    </row>
    <row r="8" spans="1:7" x14ac:dyDescent="0.2">
      <c r="A8" t="s">
        <v>8</v>
      </c>
      <c r="B8">
        <v>7675</v>
      </c>
      <c r="C8">
        <v>146</v>
      </c>
      <c r="D8">
        <v>508</v>
      </c>
      <c r="E8">
        <v>0.14399999999999999</v>
      </c>
      <c r="F8">
        <v>0.05</v>
      </c>
    </row>
    <row r="9" spans="1:7" x14ac:dyDescent="0.2">
      <c r="A9">
        <v>60</v>
      </c>
      <c r="B9">
        <v>8579</v>
      </c>
      <c r="C9">
        <v>163</v>
      </c>
      <c r="D9">
        <v>568</v>
      </c>
      <c r="E9">
        <v>0.14399999999999999</v>
      </c>
      <c r="F9">
        <v>0.05</v>
      </c>
      <c r="G9">
        <f>(B9-B8)/(A9-A7)</f>
        <v>90.4</v>
      </c>
    </row>
    <row r="10" spans="1:7" x14ac:dyDescent="0.2">
      <c r="A10" t="s">
        <v>9</v>
      </c>
      <c r="B10">
        <v>9207</v>
      </c>
      <c r="C10">
        <v>175</v>
      </c>
      <c r="D10">
        <v>610</v>
      </c>
      <c r="E10">
        <v>0.14399999999999999</v>
      </c>
      <c r="F10">
        <v>0.05</v>
      </c>
    </row>
    <row r="11" spans="1:7" x14ac:dyDescent="0.2">
      <c r="A11">
        <v>70</v>
      </c>
      <c r="B11">
        <v>10119</v>
      </c>
      <c r="C11">
        <v>192</v>
      </c>
      <c r="D11">
        <v>670</v>
      </c>
      <c r="E11">
        <v>0.14399999999999999</v>
      </c>
      <c r="F11">
        <v>0.05</v>
      </c>
      <c r="G11">
        <f>(B11-B10)/(A11-A9)</f>
        <v>91.2</v>
      </c>
    </row>
    <row r="12" spans="1:7" x14ac:dyDescent="0.2">
      <c r="A12" t="s">
        <v>10</v>
      </c>
      <c r="B12">
        <v>10746</v>
      </c>
      <c r="C12">
        <v>204</v>
      </c>
      <c r="D12">
        <v>712</v>
      </c>
      <c r="E12">
        <v>0.216</v>
      </c>
      <c r="F12">
        <v>0.05</v>
      </c>
    </row>
    <row r="13" spans="1:7" x14ac:dyDescent="0.2">
      <c r="A13">
        <v>80</v>
      </c>
      <c r="B13">
        <v>11669</v>
      </c>
      <c r="C13">
        <v>222</v>
      </c>
      <c r="D13">
        <v>773</v>
      </c>
      <c r="E13">
        <v>0.216</v>
      </c>
      <c r="F13">
        <v>0.05</v>
      </c>
      <c r="G13">
        <f>(B13-B12)/(A13-A11)</f>
        <v>92.3</v>
      </c>
    </row>
    <row r="14" spans="1:7" x14ac:dyDescent="0.2">
      <c r="A14" t="s">
        <v>11</v>
      </c>
      <c r="B14">
        <v>12296</v>
      </c>
      <c r="C14">
        <v>233</v>
      </c>
      <c r="D14">
        <v>815</v>
      </c>
      <c r="E14">
        <v>0.28799999999999998</v>
      </c>
      <c r="F14">
        <v>0.05</v>
      </c>
    </row>
    <row r="15" spans="1:7" x14ac:dyDescent="0.2">
      <c r="A15">
        <v>90</v>
      </c>
      <c r="B15">
        <v>13226</v>
      </c>
      <c r="C15">
        <v>251</v>
      </c>
      <c r="D15">
        <v>876</v>
      </c>
      <c r="E15">
        <v>0.28799999999999998</v>
      </c>
      <c r="F15">
        <v>0.05</v>
      </c>
      <c r="G15">
        <f>(B15-B14)/(A15-A13)</f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D1" workbookViewId="0">
      <selection activeCell="H30" sqref="H30"/>
    </sheetView>
  </sheetViews>
  <sheetFormatPr defaultRowHeight="14.25" x14ac:dyDescent="0.2"/>
  <cols>
    <col min="2" max="2" width="13" bestFit="1" customWidth="1"/>
    <col min="5" max="5" width="13" bestFit="1" customWidth="1"/>
    <col min="10" max="10" width="17.25" bestFit="1" customWidth="1"/>
    <col min="11" max="11" width="21.375" bestFit="1" customWidth="1"/>
    <col min="13" max="13" width="25.5" bestFit="1" customWidth="1"/>
    <col min="14" max="14" width="15.125" bestFit="1" customWidth="1"/>
    <col min="16" max="16" width="10.25" bestFit="1" customWidth="1"/>
    <col min="18" max="18" width="10.25" bestFit="1" customWidth="1"/>
  </cols>
  <sheetData>
    <row r="1" spans="1:14" x14ac:dyDescent="0.2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81</v>
      </c>
      <c r="I1" t="s">
        <v>97</v>
      </c>
      <c r="J1" t="s">
        <v>98</v>
      </c>
      <c r="K1" t="s">
        <v>99</v>
      </c>
      <c r="L1" t="s">
        <v>100</v>
      </c>
      <c r="M1" t="s">
        <v>102</v>
      </c>
      <c r="N1" t="s">
        <v>101</v>
      </c>
    </row>
    <row r="2" spans="1:14" x14ac:dyDescent="0.2">
      <c r="A2">
        <v>1</v>
      </c>
      <c r="B2">
        <v>375</v>
      </c>
      <c r="D2">
        <f>SUM(B$2:B2)</f>
        <v>375</v>
      </c>
      <c r="E2">
        <f>ROUND(B2/2400,2)</f>
        <v>0.16</v>
      </c>
      <c r="F2">
        <f>ROUND(D2/2400,2)</f>
        <v>0.16</v>
      </c>
      <c r="H2">
        <v>1</v>
      </c>
      <c r="J2">
        <f>$Q$23</f>
        <v>375</v>
      </c>
      <c r="K2">
        <f>ROUND(J2/25,0)*25</f>
        <v>375</v>
      </c>
      <c r="L2">
        <f>SUM(K$2:K2)</f>
        <v>375</v>
      </c>
      <c r="M2">
        <f>K2-B2</f>
        <v>0</v>
      </c>
      <c r="N2">
        <f>L2-D2</f>
        <v>0</v>
      </c>
    </row>
    <row r="3" spans="1:14" x14ac:dyDescent="0.2">
      <c r="A3">
        <v>2</v>
      </c>
      <c r="B3">
        <v>500</v>
      </c>
      <c r="C3">
        <f>B3-B2</f>
        <v>125</v>
      </c>
      <c r="D3">
        <f>SUM(B$2:B3)</f>
        <v>875</v>
      </c>
      <c r="E3">
        <f t="shared" ref="E3:E56" si="0">ROUND(B3/2400,2)</f>
        <v>0.21</v>
      </c>
      <c r="F3">
        <f t="shared" ref="F3:F56" si="1">ROUND(D3/2400,2)</f>
        <v>0.36</v>
      </c>
      <c r="H3">
        <v>2</v>
      </c>
      <c r="I3">
        <f t="shared" ref="I3:I16" si="2">$Q$23*$Q$24</f>
        <v>116.25</v>
      </c>
      <c r="J3">
        <f>J2+I3</f>
        <v>491.25</v>
      </c>
      <c r="K3">
        <f t="shared" ref="K3:K56" si="3">ROUND(J3/25,0)*25</f>
        <v>500</v>
      </c>
      <c r="L3">
        <f>SUM(K$2:K3)</f>
        <v>875</v>
      </c>
      <c r="M3">
        <f t="shared" ref="M3:M56" si="4">K3-B3</f>
        <v>0</v>
      </c>
      <c r="N3">
        <f t="shared" ref="N3:N56" si="5">L3-D3</f>
        <v>0</v>
      </c>
    </row>
    <row r="4" spans="1:14" x14ac:dyDescent="0.2">
      <c r="A4">
        <v>3</v>
      </c>
      <c r="B4">
        <v>625</v>
      </c>
      <c r="C4">
        <f t="shared" ref="C4:C56" si="6">B4-B3</f>
        <v>125</v>
      </c>
      <c r="D4">
        <f>SUM(B$2:B4)</f>
        <v>1500</v>
      </c>
      <c r="E4">
        <f t="shared" si="0"/>
        <v>0.26</v>
      </c>
      <c r="F4">
        <f t="shared" si="1"/>
        <v>0.63</v>
      </c>
      <c r="H4">
        <v>3</v>
      </c>
      <c r="I4">
        <f t="shared" si="2"/>
        <v>116.25</v>
      </c>
      <c r="J4">
        <f t="shared" ref="J4:J56" si="7">J3+I4</f>
        <v>607.5</v>
      </c>
      <c r="K4">
        <f t="shared" si="3"/>
        <v>600</v>
      </c>
      <c r="L4">
        <f>SUM(K$2:K4)</f>
        <v>1475</v>
      </c>
      <c r="M4">
        <f t="shared" si="4"/>
        <v>-25</v>
      </c>
      <c r="N4">
        <f t="shared" si="5"/>
        <v>-25</v>
      </c>
    </row>
    <row r="5" spans="1:14" x14ac:dyDescent="0.2">
      <c r="A5">
        <v>4</v>
      </c>
      <c r="B5">
        <v>725</v>
      </c>
      <c r="C5">
        <f t="shared" si="6"/>
        <v>100</v>
      </c>
      <c r="D5">
        <f>SUM(B$2:B5)</f>
        <v>2225</v>
      </c>
      <c r="E5">
        <f t="shared" si="0"/>
        <v>0.3</v>
      </c>
      <c r="F5">
        <f t="shared" si="1"/>
        <v>0.93</v>
      </c>
      <c r="H5">
        <v>4</v>
      </c>
      <c r="I5">
        <f t="shared" si="2"/>
        <v>116.25</v>
      </c>
      <c r="J5">
        <f t="shared" si="7"/>
        <v>723.75</v>
      </c>
      <c r="K5">
        <f t="shared" si="3"/>
        <v>725</v>
      </c>
      <c r="L5">
        <f>SUM(K$2:K5)</f>
        <v>2200</v>
      </c>
      <c r="M5">
        <f t="shared" si="4"/>
        <v>0</v>
      </c>
      <c r="N5">
        <f t="shared" si="5"/>
        <v>-25</v>
      </c>
    </row>
    <row r="6" spans="1:14" x14ac:dyDescent="0.2">
      <c r="A6">
        <v>5</v>
      </c>
      <c r="B6">
        <v>850</v>
      </c>
      <c r="C6">
        <f t="shared" si="6"/>
        <v>125</v>
      </c>
      <c r="D6">
        <f>SUM(B$2:B6)</f>
        <v>3075</v>
      </c>
      <c r="E6">
        <f t="shared" si="0"/>
        <v>0.35</v>
      </c>
      <c r="F6">
        <f t="shared" si="1"/>
        <v>1.28</v>
      </c>
      <c r="H6">
        <v>5</v>
      </c>
      <c r="I6">
        <f t="shared" si="2"/>
        <v>116.25</v>
      </c>
      <c r="J6">
        <f t="shared" si="7"/>
        <v>840</v>
      </c>
      <c r="K6">
        <f t="shared" si="3"/>
        <v>850</v>
      </c>
      <c r="L6">
        <f>SUM(K$2:K6)</f>
        <v>3050</v>
      </c>
      <c r="M6">
        <f t="shared" si="4"/>
        <v>0</v>
      </c>
      <c r="N6">
        <f t="shared" si="5"/>
        <v>-25</v>
      </c>
    </row>
    <row r="7" spans="1:14" x14ac:dyDescent="0.2">
      <c r="A7">
        <v>6</v>
      </c>
      <c r="B7">
        <v>950</v>
      </c>
      <c r="C7">
        <f t="shared" si="6"/>
        <v>100</v>
      </c>
      <c r="D7">
        <f>SUM(B$2:B7)</f>
        <v>4025</v>
      </c>
      <c r="E7">
        <f t="shared" si="0"/>
        <v>0.4</v>
      </c>
      <c r="F7">
        <f t="shared" si="1"/>
        <v>1.68</v>
      </c>
      <c r="H7">
        <v>6</v>
      </c>
      <c r="I7">
        <f t="shared" si="2"/>
        <v>116.25</v>
      </c>
      <c r="J7">
        <f t="shared" si="7"/>
        <v>956.25</v>
      </c>
      <c r="K7">
        <f t="shared" si="3"/>
        <v>950</v>
      </c>
      <c r="L7">
        <f>SUM(K$2:K7)</f>
        <v>4000</v>
      </c>
      <c r="M7">
        <f t="shared" si="4"/>
        <v>0</v>
      </c>
      <c r="N7">
        <f t="shared" si="5"/>
        <v>-25</v>
      </c>
    </row>
    <row r="8" spans="1:14" x14ac:dyDescent="0.2">
      <c r="A8">
        <v>7</v>
      </c>
      <c r="B8">
        <v>1075</v>
      </c>
      <c r="C8">
        <f t="shared" si="6"/>
        <v>125</v>
      </c>
      <c r="D8">
        <f>SUM(B$2:B8)</f>
        <v>5100</v>
      </c>
      <c r="E8">
        <f t="shared" si="0"/>
        <v>0.45</v>
      </c>
      <c r="F8">
        <f t="shared" si="1"/>
        <v>2.13</v>
      </c>
      <c r="H8">
        <v>7</v>
      </c>
      <c r="I8">
        <f t="shared" si="2"/>
        <v>116.25</v>
      </c>
      <c r="J8">
        <f t="shared" si="7"/>
        <v>1072.5</v>
      </c>
      <c r="K8">
        <f t="shared" si="3"/>
        <v>1075</v>
      </c>
      <c r="L8">
        <f>SUM(K$2:K8)</f>
        <v>5075</v>
      </c>
      <c r="M8">
        <f t="shared" si="4"/>
        <v>0</v>
      </c>
      <c r="N8">
        <f t="shared" si="5"/>
        <v>-25</v>
      </c>
    </row>
    <row r="9" spans="1:14" x14ac:dyDescent="0.2">
      <c r="A9">
        <v>8</v>
      </c>
      <c r="B9">
        <v>1200</v>
      </c>
      <c r="C9">
        <f t="shared" si="6"/>
        <v>125</v>
      </c>
      <c r="D9">
        <f>SUM(B$2:B9)</f>
        <v>6300</v>
      </c>
      <c r="E9">
        <f t="shared" si="0"/>
        <v>0.5</v>
      </c>
      <c r="F9">
        <f t="shared" si="1"/>
        <v>2.63</v>
      </c>
      <c r="H9">
        <v>8</v>
      </c>
      <c r="I9">
        <f t="shared" si="2"/>
        <v>116.25</v>
      </c>
      <c r="J9">
        <f t="shared" si="7"/>
        <v>1188.75</v>
      </c>
      <c r="K9">
        <f t="shared" si="3"/>
        <v>1200</v>
      </c>
      <c r="L9">
        <f>SUM(K$2:K9)</f>
        <v>6275</v>
      </c>
      <c r="M9">
        <f t="shared" si="4"/>
        <v>0</v>
      </c>
      <c r="N9">
        <f t="shared" si="5"/>
        <v>-25</v>
      </c>
    </row>
    <row r="10" spans="1:14" x14ac:dyDescent="0.2">
      <c r="A10">
        <v>9</v>
      </c>
      <c r="B10">
        <v>1300</v>
      </c>
      <c r="C10">
        <f t="shared" si="6"/>
        <v>100</v>
      </c>
      <c r="D10">
        <f>SUM(B$2:B10)</f>
        <v>7600</v>
      </c>
      <c r="E10">
        <f t="shared" si="0"/>
        <v>0.54</v>
      </c>
      <c r="F10">
        <f t="shared" si="1"/>
        <v>3.17</v>
      </c>
      <c r="H10">
        <v>9</v>
      </c>
      <c r="I10">
        <f t="shared" si="2"/>
        <v>116.25</v>
      </c>
      <c r="J10">
        <f t="shared" si="7"/>
        <v>1305</v>
      </c>
      <c r="K10">
        <f t="shared" si="3"/>
        <v>1300</v>
      </c>
      <c r="L10">
        <f>SUM(K$2:K10)</f>
        <v>7575</v>
      </c>
      <c r="M10">
        <f t="shared" si="4"/>
        <v>0</v>
      </c>
      <c r="N10">
        <f t="shared" si="5"/>
        <v>-25</v>
      </c>
    </row>
    <row r="11" spans="1:14" x14ac:dyDescent="0.2">
      <c r="A11">
        <v>10</v>
      </c>
      <c r="B11">
        <v>1425</v>
      </c>
      <c r="C11">
        <f t="shared" si="6"/>
        <v>125</v>
      </c>
      <c r="D11">
        <f>SUM(B$2:B11)</f>
        <v>9025</v>
      </c>
      <c r="E11">
        <f t="shared" si="0"/>
        <v>0.59</v>
      </c>
      <c r="F11">
        <f t="shared" si="1"/>
        <v>3.76</v>
      </c>
      <c r="H11">
        <v>10</v>
      </c>
      <c r="I11">
        <f t="shared" si="2"/>
        <v>116.25</v>
      </c>
      <c r="J11">
        <f t="shared" si="7"/>
        <v>1421.25</v>
      </c>
      <c r="K11">
        <f t="shared" si="3"/>
        <v>1425</v>
      </c>
      <c r="L11">
        <f>SUM(K$2:K11)</f>
        <v>9000</v>
      </c>
      <c r="M11">
        <f t="shared" si="4"/>
        <v>0</v>
      </c>
      <c r="N11">
        <f t="shared" si="5"/>
        <v>-25</v>
      </c>
    </row>
    <row r="12" spans="1:14" x14ac:dyDescent="0.2">
      <c r="A12">
        <v>11</v>
      </c>
      <c r="B12">
        <v>1525</v>
      </c>
      <c r="C12">
        <f t="shared" si="6"/>
        <v>100</v>
      </c>
      <c r="D12">
        <f>SUM(B$2:B12)</f>
        <v>10550</v>
      </c>
      <c r="E12">
        <f t="shared" si="0"/>
        <v>0.64</v>
      </c>
      <c r="F12">
        <f t="shared" si="1"/>
        <v>4.4000000000000004</v>
      </c>
      <c r="H12">
        <v>11</v>
      </c>
      <c r="I12">
        <f t="shared" si="2"/>
        <v>116.25</v>
      </c>
      <c r="J12">
        <f t="shared" si="7"/>
        <v>1537.5</v>
      </c>
      <c r="K12">
        <f t="shared" si="3"/>
        <v>1550</v>
      </c>
      <c r="L12">
        <f>SUM(K$2:K12)</f>
        <v>10550</v>
      </c>
      <c r="M12">
        <f t="shared" si="4"/>
        <v>25</v>
      </c>
      <c r="N12">
        <f t="shared" si="5"/>
        <v>0</v>
      </c>
    </row>
    <row r="13" spans="1:14" x14ac:dyDescent="0.2">
      <c r="A13">
        <v>12</v>
      </c>
      <c r="B13">
        <v>1650</v>
      </c>
      <c r="C13">
        <f t="shared" si="6"/>
        <v>125</v>
      </c>
      <c r="D13">
        <f>SUM(B$2:B13)</f>
        <v>12200</v>
      </c>
      <c r="E13">
        <f t="shared" si="0"/>
        <v>0.69</v>
      </c>
      <c r="F13">
        <f t="shared" si="1"/>
        <v>5.08</v>
      </c>
      <c r="H13">
        <v>12</v>
      </c>
      <c r="I13">
        <f t="shared" si="2"/>
        <v>116.25</v>
      </c>
      <c r="J13">
        <f t="shared" si="7"/>
        <v>1653.75</v>
      </c>
      <c r="K13">
        <f t="shared" si="3"/>
        <v>1650</v>
      </c>
      <c r="L13">
        <f>SUM(K$2:K13)</f>
        <v>12200</v>
      </c>
      <c r="M13">
        <f t="shared" si="4"/>
        <v>0</v>
      </c>
      <c r="N13">
        <f t="shared" si="5"/>
        <v>0</v>
      </c>
    </row>
    <row r="14" spans="1:14" x14ac:dyDescent="0.2">
      <c r="A14">
        <v>13</v>
      </c>
      <c r="B14">
        <v>1775</v>
      </c>
      <c r="C14">
        <f t="shared" si="6"/>
        <v>125</v>
      </c>
      <c r="D14">
        <f>SUM(B$2:B14)</f>
        <v>13975</v>
      </c>
      <c r="E14">
        <f t="shared" si="0"/>
        <v>0.74</v>
      </c>
      <c r="F14">
        <f t="shared" si="1"/>
        <v>5.82</v>
      </c>
      <c r="H14">
        <v>13</v>
      </c>
      <c r="I14">
        <f t="shared" si="2"/>
        <v>116.25</v>
      </c>
      <c r="J14">
        <f t="shared" si="7"/>
        <v>1770</v>
      </c>
      <c r="K14">
        <f t="shared" si="3"/>
        <v>1775</v>
      </c>
      <c r="L14">
        <f>SUM(K$2:K14)</f>
        <v>13975</v>
      </c>
      <c r="M14">
        <f t="shared" si="4"/>
        <v>0</v>
      </c>
      <c r="N14">
        <f t="shared" si="5"/>
        <v>0</v>
      </c>
    </row>
    <row r="15" spans="1:14" x14ac:dyDescent="0.2">
      <c r="A15">
        <v>14</v>
      </c>
      <c r="B15">
        <v>1875</v>
      </c>
      <c r="C15">
        <f t="shared" si="6"/>
        <v>100</v>
      </c>
      <c r="D15">
        <f>SUM(B$2:B15)</f>
        <v>15850</v>
      </c>
      <c r="E15">
        <f t="shared" si="0"/>
        <v>0.78</v>
      </c>
      <c r="F15">
        <f t="shared" si="1"/>
        <v>6.6</v>
      </c>
      <c r="H15">
        <v>14</v>
      </c>
      <c r="I15">
        <f t="shared" si="2"/>
        <v>116.25</v>
      </c>
      <c r="J15">
        <f t="shared" si="7"/>
        <v>1886.25</v>
      </c>
      <c r="K15">
        <f t="shared" si="3"/>
        <v>1875</v>
      </c>
      <c r="L15">
        <f>SUM(K$2:K15)</f>
        <v>15850</v>
      </c>
      <c r="M15">
        <f t="shared" si="4"/>
        <v>0</v>
      </c>
      <c r="N15">
        <f t="shared" si="5"/>
        <v>0</v>
      </c>
    </row>
    <row r="16" spans="1:14" s="1" customFormat="1" x14ac:dyDescent="0.2">
      <c r="A16" s="1">
        <v>15</v>
      </c>
      <c r="B16" s="1">
        <v>2000</v>
      </c>
      <c r="C16" s="1">
        <f t="shared" si="6"/>
        <v>125</v>
      </c>
      <c r="D16" s="1">
        <f>SUM(B$2:B16)</f>
        <v>17850</v>
      </c>
      <c r="E16" s="1">
        <f t="shared" si="0"/>
        <v>0.83</v>
      </c>
      <c r="F16" s="1">
        <f t="shared" si="1"/>
        <v>7.44</v>
      </c>
      <c r="H16" s="1">
        <v>15</v>
      </c>
      <c r="I16" s="1">
        <f t="shared" si="2"/>
        <v>116.25</v>
      </c>
      <c r="J16" s="1">
        <f t="shared" si="7"/>
        <v>2002.5</v>
      </c>
      <c r="K16" s="1">
        <f t="shared" si="3"/>
        <v>2000</v>
      </c>
      <c r="L16" s="1">
        <f>SUM(K$2:K16)</f>
        <v>17850</v>
      </c>
      <c r="M16" s="1">
        <f t="shared" si="4"/>
        <v>0</v>
      </c>
      <c r="N16" s="1">
        <f t="shared" si="5"/>
        <v>0</v>
      </c>
    </row>
    <row r="17" spans="1:19" x14ac:dyDescent="0.2">
      <c r="A17">
        <v>16</v>
      </c>
      <c r="B17">
        <v>2375</v>
      </c>
      <c r="C17">
        <f t="shared" si="6"/>
        <v>375</v>
      </c>
      <c r="D17">
        <f>SUM(B$2:B17)</f>
        <v>20225</v>
      </c>
      <c r="E17">
        <f t="shared" si="0"/>
        <v>0.99</v>
      </c>
      <c r="F17">
        <f t="shared" si="1"/>
        <v>8.43</v>
      </c>
      <c r="H17">
        <v>16</v>
      </c>
      <c r="I17">
        <f>$Q$23*$S$24</f>
        <v>375</v>
      </c>
      <c r="J17">
        <f t="shared" si="7"/>
        <v>2377.5</v>
      </c>
      <c r="K17">
        <f t="shared" si="3"/>
        <v>2375</v>
      </c>
      <c r="L17">
        <f>SUM(K$2:K17)</f>
        <v>20225</v>
      </c>
      <c r="M17">
        <f t="shared" si="4"/>
        <v>0</v>
      </c>
      <c r="N17">
        <f t="shared" si="5"/>
        <v>0</v>
      </c>
    </row>
    <row r="18" spans="1:19" x14ac:dyDescent="0.2">
      <c r="A18">
        <v>17</v>
      </c>
      <c r="B18">
        <v>2500</v>
      </c>
      <c r="C18">
        <f t="shared" si="6"/>
        <v>125</v>
      </c>
      <c r="D18">
        <f>SUM(B$2:B18)</f>
        <v>22725</v>
      </c>
      <c r="E18">
        <f t="shared" si="0"/>
        <v>1.04</v>
      </c>
      <c r="F18">
        <f t="shared" si="1"/>
        <v>9.4700000000000006</v>
      </c>
      <c r="H18">
        <v>17</v>
      </c>
      <c r="I18">
        <f>$Q$23*$Q$25</f>
        <v>120</v>
      </c>
      <c r="J18">
        <f t="shared" si="7"/>
        <v>2497.5</v>
      </c>
      <c r="K18">
        <f t="shared" si="3"/>
        <v>2500</v>
      </c>
      <c r="L18">
        <f>SUM(K$2:K18)</f>
        <v>22725</v>
      </c>
      <c r="M18">
        <f t="shared" si="4"/>
        <v>0</v>
      </c>
      <c r="N18">
        <f t="shared" si="5"/>
        <v>0</v>
      </c>
    </row>
    <row r="19" spans="1:19" x14ac:dyDescent="0.2">
      <c r="A19">
        <v>18</v>
      </c>
      <c r="B19">
        <v>2625</v>
      </c>
      <c r="C19">
        <f t="shared" si="6"/>
        <v>125</v>
      </c>
      <c r="D19">
        <f>SUM(B$2:B19)</f>
        <v>25350</v>
      </c>
      <c r="E19">
        <f t="shared" si="0"/>
        <v>1.0900000000000001</v>
      </c>
      <c r="F19">
        <f t="shared" si="1"/>
        <v>10.56</v>
      </c>
      <c r="H19">
        <v>18</v>
      </c>
      <c r="I19">
        <f>$Q$23*$Q$25</f>
        <v>120</v>
      </c>
      <c r="J19">
        <f t="shared" si="7"/>
        <v>2617.5</v>
      </c>
      <c r="K19">
        <f t="shared" si="3"/>
        <v>2625</v>
      </c>
      <c r="L19">
        <f>SUM(K$2:K19)</f>
        <v>25350</v>
      </c>
      <c r="M19">
        <f t="shared" si="4"/>
        <v>0</v>
      </c>
      <c r="N19">
        <f t="shared" si="5"/>
        <v>0</v>
      </c>
    </row>
    <row r="20" spans="1:19" x14ac:dyDescent="0.2">
      <c r="A20">
        <v>19</v>
      </c>
      <c r="B20">
        <v>2775</v>
      </c>
      <c r="C20">
        <f t="shared" si="6"/>
        <v>150</v>
      </c>
      <c r="D20">
        <f>SUM(B$2:B20)</f>
        <v>28125</v>
      </c>
      <c r="E20">
        <f t="shared" si="0"/>
        <v>1.1599999999999999</v>
      </c>
      <c r="F20">
        <f t="shared" si="1"/>
        <v>11.72</v>
      </c>
      <c r="H20">
        <v>19</v>
      </c>
      <c r="I20">
        <f>$Q$23*$Q$25</f>
        <v>120</v>
      </c>
      <c r="J20">
        <f t="shared" si="7"/>
        <v>2737.5</v>
      </c>
      <c r="K20">
        <f t="shared" si="3"/>
        <v>2750</v>
      </c>
      <c r="L20">
        <f>SUM(K$2:K20)</f>
        <v>28100</v>
      </c>
      <c r="M20">
        <f t="shared" si="4"/>
        <v>-25</v>
      </c>
      <c r="N20">
        <f t="shared" si="5"/>
        <v>-25</v>
      </c>
    </row>
    <row r="21" spans="1:19" s="1" customFormat="1" x14ac:dyDescent="0.2">
      <c r="A21" s="1">
        <v>20</v>
      </c>
      <c r="B21" s="1">
        <v>2825</v>
      </c>
      <c r="C21" s="1">
        <f t="shared" si="6"/>
        <v>50</v>
      </c>
      <c r="D21" s="1">
        <f>SUM(B$2:B21)</f>
        <v>30950</v>
      </c>
      <c r="E21" s="1">
        <f t="shared" si="0"/>
        <v>1.18</v>
      </c>
      <c r="F21" s="1">
        <f t="shared" si="1"/>
        <v>12.9</v>
      </c>
      <c r="H21" s="1">
        <v>20</v>
      </c>
      <c r="I21" s="1">
        <f>$Q$23*$Q$25</f>
        <v>120</v>
      </c>
      <c r="J21" s="1">
        <f t="shared" si="7"/>
        <v>2857.5</v>
      </c>
      <c r="K21" s="1">
        <f t="shared" si="3"/>
        <v>2850</v>
      </c>
      <c r="L21" s="1">
        <f>SUM(K$2:K21)</f>
        <v>30950</v>
      </c>
      <c r="M21" s="1">
        <f t="shared" si="4"/>
        <v>25</v>
      </c>
      <c r="N21" s="1">
        <f t="shared" si="5"/>
        <v>0</v>
      </c>
    </row>
    <row r="22" spans="1:19" x14ac:dyDescent="0.2">
      <c r="A22">
        <v>21</v>
      </c>
      <c r="B22">
        <v>3425</v>
      </c>
      <c r="C22">
        <f t="shared" si="6"/>
        <v>600</v>
      </c>
      <c r="D22">
        <f>SUM(B$2:B22)</f>
        <v>34375</v>
      </c>
      <c r="E22">
        <f t="shared" si="0"/>
        <v>1.43</v>
      </c>
      <c r="F22">
        <f t="shared" si="1"/>
        <v>14.32</v>
      </c>
      <c r="H22">
        <v>21</v>
      </c>
      <c r="I22">
        <f>$Q$23*$S$25</f>
        <v>562.5</v>
      </c>
      <c r="J22">
        <f t="shared" si="7"/>
        <v>3420</v>
      </c>
      <c r="K22">
        <f t="shared" si="3"/>
        <v>3425</v>
      </c>
      <c r="L22">
        <f>SUM(K$2:K22)</f>
        <v>34375</v>
      </c>
      <c r="M22">
        <f t="shared" si="4"/>
        <v>0</v>
      </c>
      <c r="N22">
        <f t="shared" si="5"/>
        <v>0</v>
      </c>
    </row>
    <row r="23" spans="1:19" x14ac:dyDescent="0.2">
      <c r="A23">
        <v>22</v>
      </c>
      <c r="B23">
        <v>3725</v>
      </c>
      <c r="C23">
        <f t="shared" si="6"/>
        <v>300</v>
      </c>
      <c r="D23">
        <f>SUM(B$2:B23)</f>
        <v>38100</v>
      </c>
      <c r="E23">
        <f t="shared" si="0"/>
        <v>1.55</v>
      </c>
      <c r="F23">
        <f t="shared" si="1"/>
        <v>15.88</v>
      </c>
      <c r="H23">
        <v>22</v>
      </c>
      <c r="I23">
        <f t="shared" ref="I23:I40" si="8">$Q$23*$Q$26</f>
        <v>289.125</v>
      </c>
      <c r="J23">
        <f t="shared" si="7"/>
        <v>3709.125</v>
      </c>
      <c r="K23">
        <f t="shared" si="3"/>
        <v>3700</v>
      </c>
      <c r="L23">
        <f>SUM(K$2:K23)</f>
        <v>38075</v>
      </c>
      <c r="M23">
        <f t="shared" si="4"/>
        <v>-25</v>
      </c>
      <c r="N23">
        <f t="shared" si="5"/>
        <v>-25</v>
      </c>
      <c r="P23" t="s">
        <v>87</v>
      </c>
      <c r="Q23" s="4">
        <v>375</v>
      </c>
    </row>
    <row r="24" spans="1:19" x14ac:dyDescent="0.2">
      <c r="A24">
        <v>23</v>
      </c>
      <c r="B24">
        <v>4000</v>
      </c>
      <c r="C24">
        <f t="shared" si="6"/>
        <v>275</v>
      </c>
      <c r="D24">
        <f>SUM(B$2:B24)</f>
        <v>42100</v>
      </c>
      <c r="E24">
        <f t="shared" si="0"/>
        <v>1.67</v>
      </c>
      <c r="F24">
        <f t="shared" si="1"/>
        <v>17.54</v>
      </c>
      <c r="H24">
        <v>23</v>
      </c>
      <c r="I24">
        <f t="shared" si="8"/>
        <v>289.125</v>
      </c>
      <c r="J24">
        <f t="shared" si="7"/>
        <v>3998.25</v>
      </c>
      <c r="K24">
        <f t="shared" si="3"/>
        <v>4000</v>
      </c>
      <c r="L24">
        <f>SUM(K$2:K24)</f>
        <v>42075</v>
      </c>
      <c r="M24">
        <f t="shared" si="4"/>
        <v>0</v>
      </c>
      <c r="N24">
        <f t="shared" si="5"/>
        <v>-25</v>
      </c>
      <c r="P24" t="s">
        <v>88</v>
      </c>
      <c r="Q24" s="4">
        <v>0.31</v>
      </c>
      <c r="R24" t="s">
        <v>93</v>
      </c>
      <c r="S24" s="4">
        <v>1</v>
      </c>
    </row>
    <row r="25" spans="1:19" x14ac:dyDescent="0.2">
      <c r="A25">
        <v>24</v>
      </c>
      <c r="B25">
        <v>4300</v>
      </c>
      <c r="C25">
        <f t="shared" si="6"/>
        <v>300</v>
      </c>
      <c r="D25">
        <f>SUM(B$2:B25)</f>
        <v>46400</v>
      </c>
      <c r="E25">
        <f t="shared" si="0"/>
        <v>1.79</v>
      </c>
      <c r="F25">
        <f t="shared" si="1"/>
        <v>19.329999999999998</v>
      </c>
      <c r="H25">
        <v>24</v>
      </c>
      <c r="I25">
        <f t="shared" si="8"/>
        <v>289.125</v>
      </c>
      <c r="J25">
        <f t="shared" si="7"/>
        <v>4287.375</v>
      </c>
      <c r="K25">
        <f t="shared" si="3"/>
        <v>4275</v>
      </c>
      <c r="L25">
        <f>SUM(K$2:K25)</f>
        <v>46350</v>
      </c>
      <c r="M25">
        <f t="shared" si="4"/>
        <v>-25</v>
      </c>
      <c r="N25">
        <f t="shared" si="5"/>
        <v>-50</v>
      </c>
      <c r="P25" t="s">
        <v>89</v>
      </c>
      <c r="Q25" s="4">
        <v>0.32</v>
      </c>
      <c r="R25" t="s">
        <v>94</v>
      </c>
      <c r="S25" s="4">
        <v>1.5</v>
      </c>
    </row>
    <row r="26" spans="1:19" x14ac:dyDescent="0.2">
      <c r="A26">
        <v>25</v>
      </c>
      <c r="B26">
        <v>4575</v>
      </c>
      <c r="C26">
        <f t="shared" si="6"/>
        <v>275</v>
      </c>
      <c r="D26">
        <f>SUM(B$2:B26)</f>
        <v>50975</v>
      </c>
      <c r="E26">
        <f t="shared" si="0"/>
        <v>1.91</v>
      </c>
      <c r="F26">
        <f t="shared" si="1"/>
        <v>21.24</v>
      </c>
      <c r="H26">
        <v>25</v>
      </c>
      <c r="I26">
        <f t="shared" si="8"/>
        <v>289.125</v>
      </c>
      <c r="J26">
        <f t="shared" si="7"/>
        <v>4576.5</v>
      </c>
      <c r="K26">
        <f t="shared" si="3"/>
        <v>4575</v>
      </c>
      <c r="L26">
        <f>SUM(K$2:K26)</f>
        <v>50925</v>
      </c>
      <c r="M26">
        <f t="shared" si="4"/>
        <v>0</v>
      </c>
      <c r="N26">
        <f t="shared" si="5"/>
        <v>-50</v>
      </c>
      <c r="P26" t="s">
        <v>90</v>
      </c>
      <c r="Q26" s="4">
        <v>0.77100000000000002</v>
      </c>
      <c r="R26" t="s">
        <v>95</v>
      </c>
      <c r="S26" s="4">
        <v>5.2</v>
      </c>
    </row>
    <row r="27" spans="1:19" x14ac:dyDescent="0.2">
      <c r="A27">
        <v>26</v>
      </c>
      <c r="B27">
        <v>4875</v>
      </c>
      <c r="C27">
        <f t="shared" si="6"/>
        <v>300</v>
      </c>
      <c r="D27">
        <f>SUM(B$2:B27)</f>
        <v>55850</v>
      </c>
      <c r="E27">
        <f t="shared" si="0"/>
        <v>2.0299999999999998</v>
      </c>
      <c r="F27">
        <f t="shared" si="1"/>
        <v>23.27</v>
      </c>
      <c r="H27">
        <v>26</v>
      </c>
      <c r="I27">
        <f t="shared" si="8"/>
        <v>289.125</v>
      </c>
      <c r="J27">
        <f t="shared" si="7"/>
        <v>4865.625</v>
      </c>
      <c r="K27">
        <f t="shared" si="3"/>
        <v>4875</v>
      </c>
      <c r="L27">
        <f>SUM(K$2:K27)</f>
        <v>55800</v>
      </c>
      <c r="M27">
        <f t="shared" si="4"/>
        <v>0</v>
      </c>
      <c r="N27">
        <f t="shared" si="5"/>
        <v>-50</v>
      </c>
      <c r="P27" t="s">
        <v>91</v>
      </c>
      <c r="Q27" s="4">
        <v>2.556</v>
      </c>
      <c r="R27" t="s">
        <v>96</v>
      </c>
      <c r="S27" s="4">
        <v>19.2</v>
      </c>
    </row>
    <row r="28" spans="1:19" x14ac:dyDescent="0.2">
      <c r="A28">
        <v>27</v>
      </c>
      <c r="B28">
        <v>5150</v>
      </c>
      <c r="C28">
        <f t="shared" si="6"/>
        <v>275</v>
      </c>
      <c r="D28">
        <f>SUM(B$2:B28)</f>
        <v>61000</v>
      </c>
      <c r="E28">
        <f t="shared" si="0"/>
        <v>2.15</v>
      </c>
      <c r="F28">
        <f t="shared" si="1"/>
        <v>25.42</v>
      </c>
      <c r="H28">
        <v>27</v>
      </c>
      <c r="I28">
        <f t="shared" si="8"/>
        <v>289.125</v>
      </c>
      <c r="J28">
        <f t="shared" si="7"/>
        <v>5154.75</v>
      </c>
      <c r="K28">
        <f t="shared" si="3"/>
        <v>5150</v>
      </c>
      <c r="L28">
        <f>SUM(K$2:K28)</f>
        <v>60950</v>
      </c>
      <c r="M28">
        <f t="shared" si="4"/>
        <v>0</v>
      </c>
      <c r="N28">
        <f t="shared" si="5"/>
        <v>-50</v>
      </c>
      <c r="P28" t="s">
        <v>92</v>
      </c>
      <c r="Q28" s="4">
        <v>6.4</v>
      </c>
    </row>
    <row r="29" spans="1:19" x14ac:dyDescent="0.2">
      <c r="A29">
        <v>28</v>
      </c>
      <c r="B29">
        <v>5450</v>
      </c>
      <c r="C29">
        <f t="shared" si="6"/>
        <v>300</v>
      </c>
      <c r="D29">
        <f>SUM(B$2:B29)</f>
        <v>66450</v>
      </c>
      <c r="E29">
        <f t="shared" si="0"/>
        <v>2.27</v>
      </c>
      <c r="F29">
        <f t="shared" si="1"/>
        <v>27.69</v>
      </c>
      <c r="H29">
        <v>28</v>
      </c>
      <c r="I29">
        <f t="shared" si="8"/>
        <v>289.125</v>
      </c>
      <c r="J29">
        <f t="shared" si="7"/>
        <v>5443.875</v>
      </c>
      <c r="K29">
        <f t="shared" si="3"/>
        <v>5450</v>
      </c>
      <c r="L29">
        <f>SUM(K$2:K29)</f>
        <v>66400</v>
      </c>
      <c r="M29">
        <f t="shared" si="4"/>
        <v>0</v>
      </c>
      <c r="N29">
        <f t="shared" si="5"/>
        <v>-50</v>
      </c>
    </row>
    <row r="30" spans="1:19" x14ac:dyDescent="0.2">
      <c r="A30">
        <v>29</v>
      </c>
      <c r="B30">
        <v>5725</v>
      </c>
      <c r="C30">
        <f t="shared" si="6"/>
        <v>275</v>
      </c>
      <c r="D30">
        <f>SUM(B$2:B30)</f>
        <v>72175</v>
      </c>
      <c r="E30">
        <f t="shared" si="0"/>
        <v>2.39</v>
      </c>
      <c r="F30">
        <f t="shared" si="1"/>
        <v>30.07</v>
      </c>
      <c r="H30">
        <v>29</v>
      </c>
      <c r="I30">
        <f t="shared" si="8"/>
        <v>289.125</v>
      </c>
      <c r="J30">
        <f t="shared" si="7"/>
        <v>5733</v>
      </c>
      <c r="K30">
        <f t="shared" si="3"/>
        <v>5725</v>
      </c>
      <c r="L30">
        <f>SUM(K$2:K30)</f>
        <v>72125</v>
      </c>
      <c r="M30">
        <f t="shared" si="4"/>
        <v>0</v>
      </c>
      <c r="N30">
        <f t="shared" si="5"/>
        <v>-50</v>
      </c>
    </row>
    <row r="31" spans="1:19" x14ac:dyDescent="0.2">
      <c r="A31">
        <v>30</v>
      </c>
      <c r="B31">
        <v>6025</v>
      </c>
      <c r="C31">
        <f t="shared" si="6"/>
        <v>300</v>
      </c>
      <c r="D31">
        <f>SUM(B$2:B31)</f>
        <v>78200</v>
      </c>
      <c r="E31">
        <f t="shared" si="0"/>
        <v>2.5099999999999998</v>
      </c>
      <c r="F31">
        <f t="shared" si="1"/>
        <v>32.58</v>
      </c>
      <c r="H31">
        <v>30</v>
      </c>
      <c r="I31">
        <f t="shared" si="8"/>
        <v>289.125</v>
      </c>
      <c r="J31">
        <f t="shared" si="7"/>
        <v>6022.125</v>
      </c>
      <c r="K31">
        <f t="shared" si="3"/>
        <v>6025</v>
      </c>
      <c r="L31">
        <f>SUM(K$2:K31)</f>
        <v>78150</v>
      </c>
      <c r="M31">
        <f t="shared" si="4"/>
        <v>0</v>
      </c>
      <c r="N31">
        <f t="shared" si="5"/>
        <v>-50</v>
      </c>
    </row>
    <row r="32" spans="1:19" x14ac:dyDescent="0.2">
      <c r="A32">
        <v>31</v>
      </c>
      <c r="B32">
        <v>6300</v>
      </c>
      <c r="C32">
        <f t="shared" si="6"/>
        <v>275</v>
      </c>
      <c r="D32">
        <f>SUM(B$2:B32)</f>
        <v>84500</v>
      </c>
      <c r="E32">
        <f t="shared" si="0"/>
        <v>2.63</v>
      </c>
      <c r="F32">
        <f t="shared" si="1"/>
        <v>35.21</v>
      </c>
      <c r="H32">
        <v>31</v>
      </c>
      <c r="I32">
        <f t="shared" si="8"/>
        <v>289.125</v>
      </c>
      <c r="J32">
        <f t="shared" si="7"/>
        <v>6311.25</v>
      </c>
      <c r="K32">
        <f t="shared" si="3"/>
        <v>6300</v>
      </c>
      <c r="L32">
        <f>SUM(K$2:K32)</f>
        <v>84450</v>
      </c>
      <c r="M32">
        <f t="shared" si="4"/>
        <v>0</v>
      </c>
      <c r="N32">
        <f t="shared" si="5"/>
        <v>-50</v>
      </c>
    </row>
    <row r="33" spans="1:14" x14ac:dyDescent="0.2">
      <c r="A33">
        <v>32</v>
      </c>
      <c r="B33">
        <v>6600</v>
      </c>
      <c r="C33">
        <f t="shared" si="6"/>
        <v>300</v>
      </c>
      <c r="D33">
        <f>SUM(B$2:B33)</f>
        <v>91100</v>
      </c>
      <c r="E33">
        <f t="shared" si="0"/>
        <v>2.75</v>
      </c>
      <c r="F33">
        <f t="shared" si="1"/>
        <v>37.96</v>
      </c>
      <c r="H33">
        <v>32</v>
      </c>
      <c r="I33">
        <f t="shared" si="8"/>
        <v>289.125</v>
      </c>
      <c r="J33">
        <f t="shared" si="7"/>
        <v>6600.375</v>
      </c>
      <c r="K33">
        <f t="shared" si="3"/>
        <v>6600</v>
      </c>
      <c r="L33">
        <f>SUM(K$2:K33)</f>
        <v>91050</v>
      </c>
      <c r="M33">
        <f t="shared" si="4"/>
        <v>0</v>
      </c>
      <c r="N33">
        <f t="shared" si="5"/>
        <v>-50</v>
      </c>
    </row>
    <row r="34" spans="1:14" x14ac:dyDescent="0.2">
      <c r="A34">
        <v>33</v>
      </c>
      <c r="B34">
        <v>6900</v>
      </c>
      <c r="C34">
        <f t="shared" si="6"/>
        <v>300</v>
      </c>
      <c r="D34">
        <f>SUM(B$2:B34)</f>
        <v>98000</v>
      </c>
      <c r="E34">
        <f t="shared" si="0"/>
        <v>2.88</v>
      </c>
      <c r="F34">
        <f t="shared" si="1"/>
        <v>40.83</v>
      </c>
      <c r="H34">
        <v>33</v>
      </c>
      <c r="I34">
        <f t="shared" si="8"/>
        <v>289.125</v>
      </c>
      <c r="J34">
        <f t="shared" si="7"/>
        <v>6889.5</v>
      </c>
      <c r="K34">
        <f t="shared" si="3"/>
        <v>6900</v>
      </c>
      <c r="L34">
        <f>SUM(K$2:K34)</f>
        <v>97950</v>
      </c>
      <c r="M34">
        <f t="shared" si="4"/>
        <v>0</v>
      </c>
      <c r="N34">
        <f t="shared" si="5"/>
        <v>-50</v>
      </c>
    </row>
    <row r="35" spans="1:14" x14ac:dyDescent="0.2">
      <c r="A35">
        <v>34</v>
      </c>
      <c r="B35">
        <v>7175</v>
      </c>
      <c r="C35">
        <f t="shared" si="6"/>
        <v>275</v>
      </c>
      <c r="D35">
        <f>SUM(B$2:B35)</f>
        <v>105175</v>
      </c>
      <c r="E35">
        <f t="shared" si="0"/>
        <v>2.99</v>
      </c>
      <c r="F35">
        <f t="shared" si="1"/>
        <v>43.82</v>
      </c>
      <c r="H35">
        <v>34</v>
      </c>
      <c r="I35">
        <f t="shared" si="8"/>
        <v>289.125</v>
      </c>
      <c r="J35">
        <f t="shared" si="7"/>
        <v>7178.625</v>
      </c>
      <c r="K35">
        <f t="shared" si="3"/>
        <v>7175</v>
      </c>
      <c r="L35">
        <f>SUM(K$2:K35)</f>
        <v>105125</v>
      </c>
      <c r="M35">
        <f t="shared" si="4"/>
        <v>0</v>
      </c>
      <c r="N35">
        <f t="shared" si="5"/>
        <v>-50</v>
      </c>
    </row>
    <row r="36" spans="1:14" x14ac:dyDescent="0.2">
      <c r="A36">
        <v>35</v>
      </c>
      <c r="B36">
        <v>7475</v>
      </c>
      <c r="C36">
        <f t="shared" si="6"/>
        <v>300</v>
      </c>
      <c r="D36">
        <f>SUM(B$2:B36)</f>
        <v>112650</v>
      </c>
      <c r="E36">
        <f t="shared" si="0"/>
        <v>3.11</v>
      </c>
      <c r="F36">
        <f t="shared" si="1"/>
        <v>46.94</v>
      </c>
      <c r="H36">
        <v>35</v>
      </c>
      <c r="I36">
        <f t="shared" si="8"/>
        <v>289.125</v>
      </c>
      <c r="J36">
        <f t="shared" si="7"/>
        <v>7467.75</v>
      </c>
      <c r="K36">
        <f t="shared" si="3"/>
        <v>7475</v>
      </c>
      <c r="L36">
        <f>SUM(K$2:K36)</f>
        <v>112600</v>
      </c>
      <c r="M36">
        <f t="shared" si="4"/>
        <v>0</v>
      </c>
      <c r="N36">
        <f t="shared" si="5"/>
        <v>-50</v>
      </c>
    </row>
    <row r="37" spans="1:14" x14ac:dyDescent="0.2">
      <c r="A37">
        <v>36</v>
      </c>
      <c r="B37">
        <v>7750</v>
      </c>
      <c r="C37">
        <f t="shared" si="6"/>
        <v>275</v>
      </c>
      <c r="D37">
        <f>SUM(B$2:B37)</f>
        <v>120400</v>
      </c>
      <c r="E37">
        <f t="shared" si="0"/>
        <v>3.23</v>
      </c>
      <c r="F37">
        <f t="shared" si="1"/>
        <v>50.17</v>
      </c>
      <c r="H37">
        <v>36</v>
      </c>
      <c r="I37">
        <f t="shared" si="8"/>
        <v>289.125</v>
      </c>
      <c r="J37">
        <f t="shared" si="7"/>
        <v>7756.875</v>
      </c>
      <c r="K37">
        <f t="shared" si="3"/>
        <v>7750</v>
      </c>
      <c r="L37">
        <f>SUM(K$2:K37)</f>
        <v>120350</v>
      </c>
      <c r="M37">
        <f t="shared" si="4"/>
        <v>0</v>
      </c>
      <c r="N37">
        <f t="shared" si="5"/>
        <v>-50</v>
      </c>
    </row>
    <row r="38" spans="1:14" x14ac:dyDescent="0.2">
      <c r="A38">
        <v>37</v>
      </c>
      <c r="B38">
        <v>8050</v>
      </c>
      <c r="C38">
        <f t="shared" si="6"/>
        <v>300</v>
      </c>
      <c r="D38">
        <f>SUM(B$2:B38)</f>
        <v>128450</v>
      </c>
      <c r="E38">
        <f t="shared" si="0"/>
        <v>3.35</v>
      </c>
      <c r="F38">
        <f t="shared" si="1"/>
        <v>53.52</v>
      </c>
      <c r="H38">
        <v>37</v>
      </c>
      <c r="I38">
        <f t="shared" si="8"/>
        <v>289.125</v>
      </c>
      <c r="J38">
        <f t="shared" si="7"/>
        <v>8046</v>
      </c>
      <c r="K38">
        <f t="shared" si="3"/>
        <v>8050</v>
      </c>
      <c r="L38">
        <f>SUM(K$2:K38)</f>
        <v>128400</v>
      </c>
      <c r="M38">
        <f t="shared" si="4"/>
        <v>0</v>
      </c>
      <c r="N38">
        <f t="shared" si="5"/>
        <v>-50</v>
      </c>
    </row>
    <row r="39" spans="1:14" x14ac:dyDescent="0.2">
      <c r="A39">
        <v>38</v>
      </c>
      <c r="B39">
        <v>8325</v>
      </c>
      <c r="C39">
        <f t="shared" si="6"/>
        <v>275</v>
      </c>
      <c r="D39">
        <f>SUM(B$2:B39)</f>
        <v>136775</v>
      </c>
      <c r="E39">
        <f t="shared" si="0"/>
        <v>3.47</v>
      </c>
      <c r="F39">
        <f t="shared" si="1"/>
        <v>56.99</v>
      </c>
      <c r="H39">
        <v>38</v>
      </c>
      <c r="I39">
        <f t="shared" si="8"/>
        <v>289.125</v>
      </c>
      <c r="J39">
        <f t="shared" si="7"/>
        <v>8335.125</v>
      </c>
      <c r="K39">
        <f t="shared" si="3"/>
        <v>8325</v>
      </c>
      <c r="L39">
        <f>SUM(K$2:K39)</f>
        <v>136725</v>
      </c>
      <c r="M39">
        <f t="shared" si="4"/>
        <v>0</v>
      </c>
      <c r="N39">
        <f t="shared" si="5"/>
        <v>-50</v>
      </c>
    </row>
    <row r="40" spans="1:14" s="1" customFormat="1" x14ac:dyDescent="0.2">
      <c r="A40" s="1">
        <v>39</v>
      </c>
      <c r="B40" s="1">
        <v>8625</v>
      </c>
      <c r="C40" s="1">
        <f t="shared" si="6"/>
        <v>300</v>
      </c>
      <c r="D40" s="1">
        <f>SUM(B$2:B40)</f>
        <v>145400</v>
      </c>
      <c r="E40" s="1">
        <f t="shared" si="0"/>
        <v>3.59</v>
      </c>
      <c r="F40" s="1">
        <f t="shared" si="1"/>
        <v>60.58</v>
      </c>
      <c r="H40" s="1">
        <v>39</v>
      </c>
      <c r="I40" s="1">
        <f t="shared" si="8"/>
        <v>289.125</v>
      </c>
      <c r="J40" s="1">
        <f t="shared" si="7"/>
        <v>8624.25</v>
      </c>
      <c r="K40" s="1">
        <f t="shared" si="3"/>
        <v>8625</v>
      </c>
      <c r="L40" s="1">
        <f>SUM(K$2:K40)</f>
        <v>145350</v>
      </c>
      <c r="M40" s="1">
        <f t="shared" si="4"/>
        <v>0</v>
      </c>
      <c r="N40" s="1">
        <f t="shared" si="5"/>
        <v>-50</v>
      </c>
    </row>
    <row r="41" spans="1:14" x14ac:dyDescent="0.2">
      <c r="A41">
        <v>40</v>
      </c>
      <c r="B41">
        <v>10550</v>
      </c>
      <c r="C41">
        <f t="shared" si="6"/>
        <v>1925</v>
      </c>
      <c r="D41">
        <f>SUM(B$2:B41)</f>
        <v>155950</v>
      </c>
      <c r="E41">
        <f t="shared" si="0"/>
        <v>4.4000000000000004</v>
      </c>
      <c r="F41">
        <f t="shared" si="1"/>
        <v>64.98</v>
      </c>
      <c r="H41">
        <v>40</v>
      </c>
      <c r="I41">
        <f>$Q$23*$S$26</f>
        <v>1950</v>
      </c>
      <c r="J41">
        <f t="shared" si="7"/>
        <v>10574.25</v>
      </c>
      <c r="K41">
        <f t="shared" si="3"/>
        <v>10575</v>
      </c>
      <c r="L41">
        <f>SUM(K$2:K41)</f>
        <v>155925</v>
      </c>
      <c r="M41">
        <f t="shared" si="4"/>
        <v>25</v>
      </c>
      <c r="N41">
        <f t="shared" si="5"/>
        <v>-25</v>
      </c>
    </row>
    <row r="42" spans="1:14" x14ac:dyDescent="0.2">
      <c r="A42">
        <v>41</v>
      </c>
      <c r="B42">
        <v>11525</v>
      </c>
      <c r="C42">
        <f t="shared" si="6"/>
        <v>975</v>
      </c>
      <c r="D42">
        <f>SUM(B$2:B42)</f>
        <v>167475</v>
      </c>
      <c r="E42">
        <f t="shared" si="0"/>
        <v>4.8</v>
      </c>
      <c r="F42">
        <f t="shared" si="1"/>
        <v>69.78</v>
      </c>
      <c r="H42">
        <v>41</v>
      </c>
      <c r="I42">
        <f t="shared" ref="I42:I50" si="9">$Q$23*$Q$27</f>
        <v>958.5</v>
      </c>
      <c r="J42">
        <f t="shared" si="7"/>
        <v>11532.75</v>
      </c>
      <c r="K42">
        <f t="shared" si="3"/>
        <v>11525</v>
      </c>
      <c r="L42">
        <f>SUM(K$2:K42)</f>
        <v>167450</v>
      </c>
      <c r="M42">
        <f t="shared" si="4"/>
        <v>0</v>
      </c>
      <c r="N42">
        <f t="shared" si="5"/>
        <v>-25</v>
      </c>
    </row>
    <row r="43" spans="1:14" x14ac:dyDescent="0.2">
      <c r="A43">
        <v>42</v>
      </c>
      <c r="B43">
        <v>12475</v>
      </c>
      <c r="C43">
        <f t="shared" si="6"/>
        <v>950</v>
      </c>
      <c r="D43">
        <f>SUM(B$2:B43)</f>
        <v>179950</v>
      </c>
      <c r="E43">
        <f t="shared" si="0"/>
        <v>5.2</v>
      </c>
      <c r="F43">
        <f t="shared" si="1"/>
        <v>74.98</v>
      </c>
      <c r="H43">
        <v>42</v>
      </c>
      <c r="I43">
        <f t="shared" si="9"/>
        <v>958.5</v>
      </c>
      <c r="J43">
        <f t="shared" si="7"/>
        <v>12491.25</v>
      </c>
      <c r="K43">
        <f t="shared" si="3"/>
        <v>12500</v>
      </c>
      <c r="L43">
        <f>SUM(K$2:K43)</f>
        <v>179950</v>
      </c>
      <c r="M43">
        <f t="shared" si="4"/>
        <v>25</v>
      </c>
      <c r="N43">
        <f t="shared" si="5"/>
        <v>0</v>
      </c>
    </row>
    <row r="44" spans="1:14" x14ac:dyDescent="0.2">
      <c r="A44">
        <v>43</v>
      </c>
      <c r="B44">
        <v>13450</v>
      </c>
      <c r="C44">
        <f t="shared" si="6"/>
        <v>975</v>
      </c>
      <c r="D44">
        <f>SUM(B$2:B44)</f>
        <v>193400</v>
      </c>
      <c r="E44">
        <f t="shared" si="0"/>
        <v>5.6</v>
      </c>
      <c r="F44">
        <f t="shared" si="1"/>
        <v>80.58</v>
      </c>
      <c r="H44">
        <v>43</v>
      </c>
      <c r="I44">
        <f t="shared" si="9"/>
        <v>958.5</v>
      </c>
      <c r="J44">
        <f t="shared" si="7"/>
        <v>13449.75</v>
      </c>
      <c r="K44">
        <f t="shared" si="3"/>
        <v>13450</v>
      </c>
      <c r="L44">
        <f>SUM(K$2:K44)</f>
        <v>193400</v>
      </c>
      <c r="M44">
        <f t="shared" si="4"/>
        <v>0</v>
      </c>
      <c r="N44">
        <f t="shared" si="5"/>
        <v>0</v>
      </c>
    </row>
    <row r="45" spans="1:14" x14ac:dyDescent="0.2">
      <c r="A45">
        <v>44</v>
      </c>
      <c r="B45">
        <v>14400</v>
      </c>
      <c r="C45">
        <f t="shared" si="6"/>
        <v>950</v>
      </c>
      <c r="D45">
        <f>SUM(B$2:B45)</f>
        <v>207800</v>
      </c>
      <c r="E45">
        <f t="shared" si="0"/>
        <v>6</v>
      </c>
      <c r="F45">
        <f t="shared" si="1"/>
        <v>86.58</v>
      </c>
      <c r="H45">
        <v>44</v>
      </c>
      <c r="I45">
        <f t="shared" si="9"/>
        <v>958.5</v>
      </c>
      <c r="J45">
        <f t="shared" si="7"/>
        <v>14408.25</v>
      </c>
      <c r="K45">
        <f t="shared" si="3"/>
        <v>14400</v>
      </c>
      <c r="L45">
        <f>SUM(K$2:K45)</f>
        <v>207800</v>
      </c>
      <c r="M45">
        <f t="shared" si="4"/>
        <v>0</v>
      </c>
      <c r="N45">
        <f t="shared" si="5"/>
        <v>0</v>
      </c>
    </row>
    <row r="46" spans="1:14" x14ac:dyDescent="0.2">
      <c r="A46">
        <v>45</v>
      </c>
      <c r="B46">
        <v>15350</v>
      </c>
      <c r="C46">
        <f t="shared" si="6"/>
        <v>950</v>
      </c>
      <c r="D46">
        <f>SUM(B$2:B46)</f>
        <v>223150</v>
      </c>
      <c r="E46">
        <f t="shared" si="0"/>
        <v>6.4</v>
      </c>
      <c r="F46">
        <f t="shared" si="1"/>
        <v>92.98</v>
      </c>
      <c r="H46">
        <v>45</v>
      </c>
      <c r="I46">
        <f t="shared" si="9"/>
        <v>958.5</v>
      </c>
      <c r="J46">
        <f t="shared" si="7"/>
        <v>15366.75</v>
      </c>
      <c r="K46">
        <f t="shared" si="3"/>
        <v>15375</v>
      </c>
      <c r="L46">
        <f>SUM(K$2:K46)</f>
        <v>223175</v>
      </c>
      <c r="M46">
        <f t="shared" si="4"/>
        <v>25</v>
      </c>
      <c r="N46">
        <f t="shared" si="5"/>
        <v>25</v>
      </c>
    </row>
    <row r="47" spans="1:14" x14ac:dyDescent="0.2">
      <c r="A47">
        <v>46</v>
      </c>
      <c r="B47">
        <v>16325</v>
      </c>
      <c r="C47">
        <f t="shared" si="6"/>
        <v>975</v>
      </c>
      <c r="D47">
        <f>SUM(B$2:B47)</f>
        <v>239475</v>
      </c>
      <c r="E47">
        <f t="shared" si="0"/>
        <v>6.8</v>
      </c>
      <c r="F47">
        <f t="shared" si="1"/>
        <v>99.78</v>
      </c>
      <c r="H47">
        <v>46</v>
      </c>
      <c r="I47">
        <f t="shared" si="9"/>
        <v>958.5</v>
      </c>
      <c r="J47">
        <f t="shared" si="7"/>
        <v>16325.25</v>
      </c>
      <c r="K47">
        <f t="shared" si="3"/>
        <v>16325</v>
      </c>
      <c r="L47">
        <f>SUM(K$2:K47)</f>
        <v>239500</v>
      </c>
      <c r="M47">
        <f t="shared" si="4"/>
        <v>0</v>
      </c>
      <c r="N47">
        <f t="shared" si="5"/>
        <v>25</v>
      </c>
    </row>
    <row r="48" spans="1:14" x14ac:dyDescent="0.2">
      <c r="A48">
        <v>47</v>
      </c>
      <c r="B48">
        <v>17275</v>
      </c>
      <c r="C48">
        <f t="shared" si="6"/>
        <v>950</v>
      </c>
      <c r="D48">
        <f>SUM(B$2:B48)</f>
        <v>256750</v>
      </c>
      <c r="E48">
        <f t="shared" si="0"/>
        <v>7.2</v>
      </c>
      <c r="F48">
        <f t="shared" si="1"/>
        <v>106.98</v>
      </c>
      <c r="H48">
        <v>47</v>
      </c>
      <c r="I48">
        <f t="shared" si="9"/>
        <v>958.5</v>
      </c>
      <c r="J48">
        <f t="shared" si="7"/>
        <v>17283.75</v>
      </c>
      <c r="K48">
        <f t="shared" si="3"/>
        <v>17275</v>
      </c>
      <c r="L48">
        <f>SUM(K$2:K48)</f>
        <v>256775</v>
      </c>
      <c r="M48">
        <f t="shared" si="4"/>
        <v>0</v>
      </c>
      <c r="N48">
        <f t="shared" si="5"/>
        <v>25</v>
      </c>
    </row>
    <row r="49" spans="1:14" x14ac:dyDescent="0.2">
      <c r="A49">
        <v>48</v>
      </c>
      <c r="B49">
        <v>18250</v>
      </c>
      <c r="C49">
        <f t="shared" si="6"/>
        <v>975</v>
      </c>
      <c r="D49">
        <f>SUM(B$2:B49)</f>
        <v>275000</v>
      </c>
      <c r="E49">
        <f t="shared" si="0"/>
        <v>7.6</v>
      </c>
      <c r="F49">
        <f t="shared" si="1"/>
        <v>114.58</v>
      </c>
      <c r="H49">
        <v>48</v>
      </c>
      <c r="I49">
        <f t="shared" si="9"/>
        <v>958.5</v>
      </c>
      <c r="J49">
        <f t="shared" si="7"/>
        <v>18242.25</v>
      </c>
      <c r="K49">
        <f t="shared" si="3"/>
        <v>18250</v>
      </c>
      <c r="L49">
        <f>SUM(K$2:K49)</f>
        <v>275025</v>
      </c>
      <c r="M49">
        <f t="shared" si="4"/>
        <v>0</v>
      </c>
      <c r="N49">
        <f t="shared" si="5"/>
        <v>25</v>
      </c>
    </row>
    <row r="50" spans="1:14" s="1" customFormat="1" x14ac:dyDescent="0.2">
      <c r="A50" s="1">
        <v>49</v>
      </c>
      <c r="B50" s="1">
        <v>19200</v>
      </c>
      <c r="C50" s="1">
        <f t="shared" si="6"/>
        <v>950</v>
      </c>
      <c r="D50" s="1">
        <f>SUM(B$2:B50)</f>
        <v>294200</v>
      </c>
      <c r="E50" s="1">
        <f t="shared" si="0"/>
        <v>8</v>
      </c>
      <c r="F50" s="1">
        <f t="shared" si="1"/>
        <v>122.58</v>
      </c>
      <c r="H50" s="1">
        <v>49</v>
      </c>
      <c r="I50" s="1">
        <f t="shared" si="9"/>
        <v>958.5</v>
      </c>
      <c r="J50" s="1">
        <f t="shared" si="7"/>
        <v>19200.75</v>
      </c>
      <c r="K50" s="1">
        <f t="shared" si="3"/>
        <v>19200</v>
      </c>
      <c r="L50" s="1">
        <f>SUM(K$2:K50)</f>
        <v>294225</v>
      </c>
      <c r="M50" s="1">
        <f t="shared" si="4"/>
        <v>0</v>
      </c>
      <c r="N50" s="1">
        <f t="shared" si="5"/>
        <v>25</v>
      </c>
    </row>
    <row r="51" spans="1:14" x14ac:dyDescent="0.2">
      <c r="A51">
        <v>50</v>
      </c>
      <c r="B51">
        <v>26400</v>
      </c>
      <c r="C51">
        <f t="shared" si="6"/>
        <v>7200</v>
      </c>
      <c r="D51">
        <f>SUM(B$2:B51)</f>
        <v>320600</v>
      </c>
      <c r="E51">
        <f t="shared" si="0"/>
        <v>11</v>
      </c>
      <c r="F51">
        <f t="shared" si="1"/>
        <v>133.58000000000001</v>
      </c>
      <c r="H51">
        <v>50</v>
      </c>
      <c r="I51">
        <f>$Q$23*$S$27</f>
        <v>7200</v>
      </c>
      <c r="J51">
        <f t="shared" si="7"/>
        <v>26400.75</v>
      </c>
      <c r="K51">
        <f t="shared" si="3"/>
        <v>26400</v>
      </c>
      <c r="L51">
        <f>SUM(K$2:K51)</f>
        <v>320625</v>
      </c>
      <c r="M51">
        <f t="shared" si="4"/>
        <v>0</v>
      </c>
      <c r="N51">
        <f t="shared" si="5"/>
        <v>25</v>
      </c>
    </row>
    <row r="52" spans="1:14" x14ac:dyDescent="0.2">
      <c r="A52">
        <v>51</v>
      </c>
      <c r="B52">
        <v>28800</v>
      </c>
      <c r="C52">
        <f t="shared" si="6"/>
        <v>2400</v>
      </c>
      <c r="D52">
        <f>SUM(B$2:B52)</f>
        <v>349400</v>
      </c>
      <c r="E52">
        <f t="shared" si="0"/>
        <v>12</v>
      </c>
      <c r="F52">
        <f t="shared" si="1"/>
        <v>145.58000000000001</v>
      </c>
      <c r="H52">
        <v>51</v>
      </c>
      <c r="I52">
        <f>$Q$23*$Q$28</f>
        <v>2400</v>
      </c>
      <c r="J52">
        <f t="shared" si="7"/>
        <v>28800.75</v>
      </c>
      <c r="K52">
        <f t="shared" si="3"/>
        <v>28800</v>
      </c>
      <c r="L52">
        <f>SUM(K$2:K52)</f>
        <v>349425</v>
      </c>
      <c r="M52">
        <f t="shared" si="4"/>
        <v>0</v>
      </c>
      <c r="N52">
        <f t="shared" si="5"/>
        <v>25</v>
      </c>
    </row>
    <row r="53" spans="1:14" x14ac:dyDescent="0.2">
      <c r="A53">
        <v>52</v>
      </c>
      <c r="B53">
        <v>31200</v>
      </c>
      <c r="C53">
        <f t="shared" si="6"/>
        <v>2400</v>
      </c>
      <c r="D53">
        <f>SUM(B$2:B53)</f>
        <v>380600</v>
      </c>
      <c r="E53">
        <f t="shared" si="0"/>
        <v>13</v>
      </c>
      <c r="F53">
        <f t="shared" si="1"/>
        <v>158.58000000000001</v>
      </c>
      <c r="H53">
        <v>52</v>
      </c>
      <c r="I53">
        <f>$Q$23*$Q$28</f>
        <v>2400</v>
      </c>
      <c r="J53">
        <f t="shared" si="7"/>
        <v>31200.75</v>
      </c>
      <c r="K53">
        <f t="shared" si="3"/>
        <v>31200</v>
      </c>
      <c r="L53">
        <f>SUM(K$2:K53)</f>
        <v>380625</v>
      </c>
      <c r="M53">
        <f t="shared" si="4"/>
        <v>0</v>
      </c>
      <c r="N53">
        <f t="shared" si="5"/>
        <v>25</v>
      </c>
    </row>
    <row r="54" spans="1:14" x14ac:dyDescent="0.2">
      <c r="A54">
        <v>53</v>
      </c>
      <c r="B54">
        <v>33600</v>
      </c>
      <c r="C54">
        <f t="shared" si="6"/>
        <v>2400</v>
      </c>
      <c r="D54">
        <f>SUM(B$2:B54)</f>
        <v>414200</v>
      </c>
      <c r="E54">
        <f t="shared" si="0"/>
        <v>14</v>
      </c>
      <c r="F54">
        <f t="shared" si="1"/>
        <v>172.58</v>
      </c>
      <c r="H54">
        <v>53</v>
      </c>
      <c r="I54">
        <f>$Q$23*$Q$28</f>
        <v>2400</v>
      </c>
      <c r="J54">
        <f t="shared" si="7"/>
        <v>33600.75</v>
      </c>
      <c r="K54">
        <f t="shared" si="3"/>
        <v>33600</v>
      </c>
      <c r="L54">
        <f>SUM(K$2:K54)</f>
        <v>414225</v>
      </c>
      <c r="M54">
        <f t="shared" si="4"/>
        <v>0</v>
      </c>
      <c r="N54">
        <f t="shared" si="5"/>
        <v>25</v>
      </c>
    </row>
    <row r="55" spans="1:14" x14ac:dyDescent="0.2">
      <c r="A55">
        <v>54</v>
      </c>
      <c r="B55">
        <v>36000</v>
      </c>
      <c r="C55">
        <f t="shared" si="6"/>
        <v>2400</v>
      </c>
      <c r="D55">
        <f>SUM(B$2:B55)</f>
        <v>450200</v>
      </c>
      <c r="E55">
        <f t="shared" si="0"/>
        <v>15</v>
      </c>
      <c r="F55">
        <f t="shared" si="1"/>
        <v>187.58</v>
      </c>
      <c r="H55">
        <v>54</v>
      </c>
      <c r="I55">
        <f>$Q$23*$Q$28</f>
        <v>2400</v>
      </c>
      <c r="J55">
        <f t="shared" si="7"/>
        <v>36000.75</v>
      </c>
      <c r="K55">
        <f t="shared" si="3"/>
        <v>36000</v>
      </c>
      <c r="L55">
        <f>SUM(K$2:K55)</f>
        <v>450225</v>
      </c>
      <c r="M55">
        <f t="shared" si="4"/>
        <v>0</v>
      </c>
      <c r="N55">
        <f t="shared" si="5"/>
        <v>25</v>
      </c>
    </row>
    <row r="56" spans="1:14" x14ac:dyDescent="0.2">
      <c r="A56">
        <v>55</v>
      </c>
      <c r="B56">
        <v>232350</v>
      </c>
      <c r="C56">
        <f t="shared" si="6"/>
        <v>196350</v>
      </c>
      <c r="D56">
        <f>SUM(B$2:B56)</f>
        <v>682550</v>
      </c>
      <c r="E56">
        <f t="shared" si="0"/>
        <v>96.81</v>
      </c>
      <c r="F56">
        <f t="shared" si="1"/>
        <v>284.39999999999998</v>
      </c>
      <c r="H56">
        <v>55</v>
      </c>
      <c r="I56">
        <v>196350</v>
      </c>
      <c r="J56">
        <f t="shared" si="7"/>
        <v>232350.75</v>
      </c>
      <c r="K56">
        <f t="shared" si="3"/>
        <v>232350</v>
      </c>
      <c r="L56">
        <f>SUM(K$2:K56)</f>
        <v>682575</v>
      </c>
      <c r="M56">
        <f t="shared" si="4"/>
        <v>0</v>
      </c>
      <c r="N56">
        <f t="shared" si="5"/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F28" workbookViewId="0">
      <selection activeCell="S21" sqref="S21"/>
    </sheetView>
  </sheetViews>
  <sheetFormatPr defaultRowHeight="14.25" x14ac:dyDescent="0.2"/>
  <cols>
    <col min="2" max="2" width="13" bestFit="1" customWidth="1"/>
    <col min="7" max="7" width="11" bestFit="1" customWidth="1"/>
    <col min="8" max="8" width="13" customWidth="1"/>
    <col min="9" max="9" width="13" bestFit="1" customWidth="1"/>
    <col min="15" max="15" width="22.5" style="3" bestFit="1" customWidth="1"/>
    <col min="16" max="16" width="22.5" style="3" customWidth="1"/>
    <col min="17" max="17" width="18.625" bestFit="1" customWidth="1"/>
    <col min="18" max="18" width="11" bestFit="1" customWidth="1"/>
    <col min="19" max="19" width="16.5" bestFit="1" customWidth="1"/>
    <col min="21" max="21" width="10.25" bestFit="1" customWidth="1"/>
    <col min="23" max="23" width="17.25" bestFit="1" customWidth="1"/>
  </cols>
  <sheetData>
    <row r="1" spans="1:22" x14ac:dyDescent="0.2">
      <c r="A1" t="s">
        <v>41</v>
      </c>
      <c r="B1" t="s">
        <v>42</v>
      </c>
      <c r="C1" t="s">
        <v>43</v>
      </c>
      <c r="D1" t="s">
        <v>44</v>
      </c>
      <c r="F1" t="s">
        <v>41</v>
      </c>
      <c r="G1" t="s">
        <v>61</v>
      </c>
      <c r="H1" t="s">
        <v>65</v>
      </c>
      <c r="I1" t="s">
        <v>60</v>
      </c>
      <c r="J1" t="s">
        <v>43</v>
      </c>
      <c r="K1" t="s">
        <v>44</v>
      </c>
      <c r="L1" t="s">
        <v>62</v>
      </c>
      <c r="M1" t="s">
        <v>63</v>
      </c>
      <c r="N1" t="s">
        <v>64</v>
      </c>
      <c r="O1" s="3" t="s">
        <v>75</v>
      </c>
      <c r="P1" s="3" t="s">
        <v>76</v>
      </c>
    </row>
    <row r="2" spans="1:22" s="1" customFormat="1" x14ac:dyDescent="0.2">
      <c r="A2" s="1">
        <v>1</v>
      </c>
      <c r="B2" s="1">
        <v>1000</v>
      </c>
      <c r="F2" s="1">
        <v>1</v>
      </c>
      <c r="H2" s="1">
        <f>R2</f>
        <v>1000</v>
      </c>
      <c r="I2" s="1">
        <f t="shared" ref="I2:I33" si="0">ROUND(H2/25,0)*25</f>
        <v>1000</v>
      </c>
      <c r="L2" s="1">
        <f t="shared" ref="L2:L33" si="1">I2-B2</f>
        <v>0</v>
      </c>
      <c r="M2" s="1">
        <f>L2^2</f>
        <v>0</v>
      </c>
      <c r="N2" s="1">
        <f>SUM(M2:M11)/COUNT(M2:M11)</f>
        <v>750</v>
      </c>
      <c r="O2" s="1">
        <f t="shared" ref="O2:O33" si="2">I2/$R$15</f>
        <v>6.6666666666666671E-3</v>
      </c>
      <c r="P2" s="1">
        <f>O2*4</f>
        <v>2.6666666666666668E-2</v>
      </c>
      <c r="Q2" s="1" t="s">
        <v>45</v>
      </c>
      <c r="R2" s="4">
        <v>1000</v>
      </c>
    </row>
    <row r="3" spans="1:22" x14ac:dyDescent="0.2">
      <c r="A3">
        <v>2</v>
      </c>
      <c r="B3">
        <v>1325</v>
      </c>
      <c r="C3">
        <f t="shared" ref="C3:C34" si="3">B3-B2</f>
        <v>325</v>
      </c>
      <c r="F3">
        <v>2</v>
      </c>
      <c r="G3">
        <f>$R$2*$R$3</f>
        <v>325</v>
      </c>
      <c r="H3">
        <f t="shared" ref="H3:H34" si="4">H2+G3</f>
        <v>1325</v>
      </c>
      <c r="I3">
        <f t="shared" si="0"/>
        <v>1325</v>
      </c>
      <c r="J3">
        <f t="shared" ref="J3:J34" si="5">I3-I2</f>
        <v>325</v>
      </c>
      <c r="L3">
        <f t="shared" si="1"/>
        <v>0</v>
      </c>
      <c r="M3">
        <f t="shared" ref="M3:M66" si="6">L3^2</f>
        <v>0</v>
      </c>
      <c r="O3" s="3">
        <f t="shared" si="2"/>
        <v>8.8333333333333337E-3</v>
      </c>
      <c r="P3" s="3">
        <f t="shared" ref="P3:P66" si="7">O3*4</f>
        <v>3.5333333333333335E-2</v>
      </c>
      <c r="Q3" t="s">
        <v>46</v>
      </c>
      <c r="R3" s="4">
        <v>0.32500000000000001</v>
      </c>
    </row>
    <row r="4" spans="1:22" x14ac:dyDescent="0.2">
      <c r="A4">
        <v>3</v>
      </c>
      <c r="B4">
        <v>1700</v>
      </c>
      <c r="C4">
        <f t="shared" si="3"/>
        <v>375</v>
      </c>
      <c r="D4">
        <f>C4-C3</f>
        <v>50</v>
      </c>
      <c r="F4">
        <v>3</v>
      </c>
      <c r="G4">
        <f t="shared" ref="G4:G11" si="8">G3+$R$2*$R$4</f>
        <v>374</v>
      </c>
      <c r="H4">
        <f t="shared" si="4"/>
        <v>1699</v>
      </c>
      <c r="I4">
        <f t="shared" si="0"/>
        <v>1700</v>
      </c>
      <c r="J4">
        <f t="shared" si="5"/>
        <v>375</v>
      </c>
      <c r="K4">
        <f>J4-J3</f>
        <v>50</v>
      </c>
      <c r="L4">
        <f t="shared" si="1"/>
        <v>0</v>
      </c>
      <c r="M4">
        <f t="shared" si="6"/>
        <v>0</v>
      </c>
      <c r="O4" s="3">
        <f t="shared" si="2"/>
        <v>1.1333333333333334E-2</v>
      </c>
      <c r="P4" s="3">
        <f t="shared" si="7"/>
        <v>4.5333333333333337E-2</v>
      </c>
      <c r="Q4" t="s">
        <v>47</v>
      </c>
      <c r="R4" s="4">
        <v>4.9000000000000002E-2</v>
      </c>
    </row>
    <row r="5" spans="1:22" x14ac:dyDescent="0.2">
      <c r="A5">
        <v>4</v>
      </c>
      <c r="B5">
        <v>2150</v>
      </c>
      <c r="C5">
        <f t="shared" si="3"/>
        <v>450</v>
      </c>
      <c r="D5">
        <f t="shared" ref="D5:D24" si="9">C5-C4</f>
        <v>75</v>
      </c>
      <c r="F5">
        <v>4</v>
      </c>
      <c r="G5">
        <f t="shared" si="8"/>
        <v>423</v>
      </c>
      <c r="H5">
        <f t="shared" si="4"/>
        <v>2122</v>
      </c>
      <c r="I5">
        <f t="shared" si="0"/>
        <v>2125</v>
      </c>
      <c r="J5">
        <f t="shared" si="5"/>
        <v>425</v>
      </c>
      <c r="K5">
        <f t="shared" ref="K5:K68" si="10">J5-J4</f>
        <v>50</v>
      </c>
      <c r="L5">
        <f t="shared" si="1"/>
        <v>-25</v>
      </c>
      <c r="M5">
        <f t="shared" si="6"/>
        <v>625</v>
      </c>
      <c r="O5" s="3">
        <f t="shared" si="2"/>
        <v>1.4166666666666666E-2</v>
      </c>
      <c r="P5" s="3">
        <f t="shared" si="7"/>
        <v>5.6666666666666664E-2</v>
      </c>
      <c r="Q5" t="s">
        <v>48</v>
      </c>
      <c r="R5" s="4">
        <v>3.6999999999999998E-2</v>
      </c>
    </row>
    <row r="6" spans="1:22" x14ac:dyDescent="0.2">
      <c r="A6">
        <v>5</v>
      </c>
      <c r="B6">
        <v>2625</v>
      </c>
      <c r="C6">
        <f t="shared" si="3"/>
        <v>475</v>
      </c>
      <c r="D6">
        <f t="shared" si="9"/>
        <v>25</v>
      </c>
      <c r="F6">
        <v>5</v>
      </c>
      <c r="G6">
        <f t="shared" si="8"/>
        <v>472</v>
      </c>
      <c r="H6">
        <f t="shared" si="4"/>
        <v>2594</v>
      </c>
      <c r="I6">
        <f t="shared" si="0"/>
        <v>2600</v>
      </c>
      <c r="J6">
        <f t="shared" si="5"/>
        <v>475</v>
      </c>
      <c r="K6">
        <f t="shared" si="10"/>
        <v>50</v>
      </c>
      <c r="L6">
        <f t="shared" si="1"/>
        <v>-25</v>
      </c>
      <c r="M6">
        <f t="shared" si="6"/>
        <v>625</v>
      </c>
      <c r="O6" s="3">
        <f t="shared" si="2"/>
        <v>1.7333333333333333E-2</v>
      </c>
      <c r="P6" s="3">
        <f t="shared" si="7"/>
        <v>6.933333333333333E-2</v>
      </c>
      <c r="Q6" t="s">
        <v>49</v>
      </c>
      <c r="R6" s="4">
        <v>0.04</v>
      </c>
      <c r="S6" s="3" t="s">
        <v>55</v>
      </c>
      <c r="T6" s="4">
        <v>0.75</v>
      </c>
      <c r="U6" t="s">
        <v>66</v>
      </c>
      <c r="V6" s="4">
        <v>0.11</v>
      </c>
    </row>
    <row r="7" spans="1:22" x14ac:dyDescent="0.2">
      <c r="A7">
        <v>6</v>
      </c>
      <c r="B7">
        <v>3150</v>
      </c>
      <c r="C7">
        <f t="shared" si="3"/>
        <v>525</v>
      </c>
      <c r="D7">
        <f t="shared" si="9"/>
        <v>50</v>
      </c>
      <c r="F7">
        <v>6</v>
      </c>
      <c r="G7">
        <f t="shared" si="8"/>
        <v>521</v>
      </c>
      <c r="H7">
        <f t="shared" si="4"/>
        <v>3115</v>
      </c>
      <c r="I7">
        <f t="shared" si="0"/>
        <v>3125</v>
      </c>
      <c r="J7">
        <f t="shared" si="5"/>
        <v>525</v>
      </c>
      <c r="K7">
        <f t="shared" si="10"/>
        <v>50</v>
      </c>
      <c r="L7">
        <f t="shared" si="1"/>
        <v>-25</v>
      </c>
      <c r="M7">
        <f t="shared" si="6"/>
        <v>625</v>
      </c>
      <c r="O7" s="3">
        <f t="shared" si="2"/>
        <v>2.0833333333333332E-2</v>
      </c>
      <c r="P7" s="3">
        <f t="shared" si="7"/>
        <v>8.3333333333333329E-2</v>
      </c>
      <c r="Q7" t="s">
        <v>50</v>
      </c>
      <c r="R7" s="4">
        <v>3.5000000000000003E-2</v>
      </c>
      <c r="S7" s="3"/>
      <c r="T7" s="3"/>
      <c r="U7" s="3"/>
      <c r="V7" s="3"/>
    </row>
    <row r="8" spans="1:22" x14ac:dyDescent="0.2">
      <c r="A8">
        <v>7</v>
      </c>
      <c r="B8">
        <v>3725</v>
      </c>
      <c r="C8">
        <f t="shared" si="3"/>
        <v>575</v>
      </c>
      <c r="D8">
        <f t="shared" si="9"/>
        <v>50</v>
      </c>
      <c r="F8">
        <v>7</v>
      </c>
      <c r="G8">
        <f t="shared" si="8"/>
        <v>570</v>
      </c>
      <c r="H8">
        <f t="shared" si="4"/>
        <v>3685</v>
      </c>
      <c r="I8">
        <f t="shared" si="0"/>
        <v>3675</v>
      </c>
      <c r="J8">
        <f t="shared" si="5"/>
        <v>550</v>
      </c>
      <c r="K8">
        <f t="shared" si="10"/>
        <v>25</v>
      </c>
      <c r="L8">
        <f t="shared" si="1"/>
        <v>-50</v>
      </c>
      <c r="M8">
        <f t="shared" si="6"/>
        <v>2500</v>
      </c>
      <c r="O8" s="3">
        <f t="shared" si="2"/>
        <v>2.4500000000000001E-2</v>
      </c>
      <c r="P8" s="3">
        <f t="shared" si="7"/>
        <v>9.8000000000000004E-2</v>
      </c>
      <c r="Q8" t="s">
        <v>51</v>
      </c>
      <c r="R8" s="4">
        <v>3.5999999999999997E-2</v>
      </c>
      <c r="S8" s="3" t="s">
        <v>56</v>
      </c>
      <c r="T8" s="4">
        <v>1.3</v>
      </c>
      <c r="U8" t="s">
        <v>67</v>
      </c>
      <c r="V8" s="4">
        <v>0.1</v>
      </c>
    </row>
    <row r="9" spans="1:22" x14ac:dyDescent="0.2">
      <c r="A9">
        <v>8</v>
      </c>
      <c r="B9">
        <v>4350</v>
      </c>
      <c r="C9">
        <f t="shared" si="3"/>
        <v>625</v>
      </c>
      <c r="D9">
        <f t="shared" si="9"/>
        <v>50</v>
      </c>
      <c r="F9">
        <v>8</v>
      </c>
      <c r="G9">
        <f t="shared" si="8"/>
        <v>619</v>
      </c>
      <c r="H9">
        <f t="shared" si="4"/>
        <v>4304</v>
      </c>
      <c r="I9">
        <f t="shared" si="0"/>
        <v>4300</v>
      </c>
      <c r="J9">
        <f t="shared" si="5"/>
        <v>625</v>
      </c>
      <c r="K9">
        <f t="shared" si="10"/>
        <v>75</v>
      </c>
      <c r="L9">
        <f t="shared" si="1"/>
        <v>-50</v>
      </c>
      <c r="M9">
        <f t="shared" si="6"/>
        <v>2500</v>
      </c>
      <c r="O9" s="3">
        <f t="shared" si="2"/>
        <v>2.8666666666666667E-2</v>
      </c>
      <c r="P9" s="3">
        <f t="shared" si="7"/>
        <v>0.11466666666666667</v>
      </c>
      <c r="Q9" t="s">
        <v>52</v>
      </c>
      <c r="R9" s="4">
        <v>3.5999999999999997E-2</v>
      </c>
      <c r="S9" s="3" t="s">
        <v>57</v>
      </c>
      <c r="T9" s="4">
        <v>1.56</v>
      </c>
      <c r="U9" t="s">
        <v>68</v>
      </c>
      <c r="V9" s="4">
        <v>0.09</v>
      </c>
    </row>
    <row r="10" spans="1:22" x14ac:dyDescent="0.2">
      <c r="A10">
        <v>9</v>
      </c>
      <c r="B10">
        <v>5000</v>
      </c>
      <c r="C10">
        <f t="shared" si="3"/>
        <v>650</v>
      </c>
      <c r="D10">
        <f t="shared" si="9"/>
        <v>25</v>
      </c>
      <c r="F10">
        <v>9</v>
      </c>
      <c r="G10">
        <f t="shared" si="8"/>
        <v>668</v>
      </c>
      <c r="H10">
        <f t="shared" si="4"/>
        <v>4972</v>
      </c>
      <c r="I10">
        <f t="shared" si="0"/>
        <v>4975</v>
      </c>
      <c r="J10">
        <f t="shared" si="5"/>
        <v>675</v>
      </c>
      <c r="K10">
        <f t="shared" si="10"/>
        <v>50</v>
      </c>
      <c r="L10">
        <f t="shared" si="1"/>
        <v>-25</v>
      </c>
      <c r="M10">
        <f t="shared" si="6"/>
        <v>625</v>
      </c>
      <c r="O10" s="3">
        <f t="shared" si="2"/>
        <v>3.3166666666666664E-2</v>
      </c>
      <c r="P10" s="3">
        <f t="shared" si="7"/>
        <v>0.13266666666666665</v>
      </c>
      <c r="Q10" t="s">
        <v>53</v>
      </c>
      <c r="R10" s="4">
        <v>3.5000000000000003E-2</v>
      </c>
      <c r="S10" s="3" t="s">
        <v>58</v>
      </c>
      <c r="T10" s="4">
        <v>1.83</v>
      </c>
      <c r="U10" t="s">
        <v>69</v>
      </c>
      <c r="V10" s="4">
        <v>0.09</v>
      </c>
    </row>
    <row r="11" spans="1:22" x14ac:dyDescent="0.2">
      <c r="A11">
        <v>10</v>
      </c>
      <c r="B11">
        <v>5700</v>
      </c>
      <c r="C11">
        <f t="shared" si="3"/>
        <v>700</v>
      </c>
      <c r="D11">
        <f t="shared" si="9"/>
        <v>50</v>
      </c>
      <c r="F11">
        <v>10</v>
      </c>
      <c r="G11">
        <f t="shared" si="8"/>
        <v>717</v>
      </c>
      <c r="H11">
        <f t="shared" si="4"/>
        <v>5689</v>
      </c>
      <c r="I11">
        <f t="shared" si="0"/>
        <v>5700</v>
      </c>
      <c r="J11">
        <f t="shared" si="5"/>
        <v>725</v>
      </c>
      <c r="K11">
        <f t="shared" si="10"/>
        <v>50</v>
      </c>
      <c r="L11">
        <f t="shared" si="1"/>
        <v>0</v>
      </c>
      <c r="M11">
        <f t="shared" si="6"/>
        <v>0</v>
      </c>
      <c r="O11" s="3">
        <f t="shared" si="2"/>
        <v>3.7999999999999999E-2</v>
      </c>
      <c r="P11" s="3">
        <f t="shared" si="7"/>
        <v>0.152</v>
      </c>
      <c r="Q11" t="s">
        <v>54</v>
      </c>
      <c r="R11" s="4">
        <v>3.4000000000000002E-2</v>
      </c>
      <c r="S11" s="3" t="s">
        <v>59</v>
      </c>
      <c r="T11" s="4">
        <v>2.1</v>
      </c>
      <c r="U11" t="s">
        <v>70</v>
      </c>
      <c r="V11" s="4">
        <v>0.09</v>
      </c>
    </row>
    <row r="12" spans="1:22" s="1" customFormat="1" x14ac:dyDescent="0.2">
      <c r="A12" s="1">
        <v>11</v>
      </c>
      <c r="B12" s="1">
        <v>6450</v>
      </c>
      <c r="C12" s="1">
        <f t="shared" si="3"/>
        <v>750</v>
      </c>
      <c r="D12" s="1">
        <f t="shared" si="9"/>
        <v>50</v>
      </c>
      <c r="F12" s="1">
        <v>11</v>
      </c>
      <c r="G12" s="1">
        <f t="shared" ref="G12:G21" si="11">G11+$R$2*$R$5</f>
        <v>754</v>
      </c>
      <c r="H12" s="1">
        <f t="shared" si="4"/>
        <v>6443</v>
      </c>
      <c r="I12" s="1">
        <f t="shared" si="0"/>
        <v>6450</v>
      </c>
      <c r="J12" s="1">
        <f t="shared" si="5"/>
        <v>750</v>
      </c>
      <c r="K12" s="1">
        <f t="shared" si="10"/>
        <v>25</v>
      </c>
      <c r="L12" s="1">
        <f t="shared" si="1"/>
        <v>0</v>
      </c>
      <c r="M12" s="1">
        <f t="shared" si="6"/>
        <v>0</v>
      </c>
      <c r="N12" s="1">
        <f>SUM(M12:M21)/COUNT(M12:M21)</f>
        <v>312.5</v>
      </c>
      <c r="O12" s="1">
        <f t="shared" si="2"/>
        <v>4.2999999999999997E-2</v>
      </c>
      <c r="P12" s="1">
        <f t="shared" si="7"/>
        <v>0.17199999999999999</v>
      </c>
    </row>
    <row r="13" spans="1:22" x14ac:dyDescent="0.2">
      <c r="A13">
        <v>12</v>
      </c>
      <c r="B13">
        <v>7225</v>
      </c>
      <c r="C13">
        <f t="shared" si="3"/>
        <v>775</v>
      </c>
      <c r="D13">
        <f t="shared" si="9"/>
        <v>25</v>
      </c>
      <c r="F13">
        <v>12</v>
      </c>
      <c r="G13">
        <f t="shared" si="11"/>
        <v>791</v>
      </c>
      <c r="H13">
        <f t="shared" si="4"/>
        <v>7234</v>
      </c>
      <c r="I13">
        <f t="shared" si="0"/>
        <v>7225</v>
      </c>
      <c r="J13">
        <f t="shared" si="5"/>
        <v>775</v>
      </c>
      <c r="K13">
        <f t="shared" si="10"/>
        <v>25</v>
      </c>
      <c r="L13">
        <f t="shared" si="1"/>
        <v>0</v>
      </c>
      <c r="M13">
        <f t="shared" si="6"/>
        <v>0</v>
      </c>
      <c r="O13" s="3">
        <f t="shared" si="2"/>
        <v>4.816666666666667E-2</v>
      </c>
      <c r="P13" s="3">
        <f t="shared" si="7"/>
        <v>0.19266666666666668</v>
      </c>
    </row>
    <row r="14" spans="1:22" x14ac:dyDescent="0.2">
      <c r="A14">
        <v>13</v>
      </c>
      <c r="B14">
        <v>8050</v>
      </c>
      <c r="C14">
        <f t="shared" si="3"/>
        <v>825</v>
      </c>
      <c r="D14">
        <f t="shared" si="9"/>
        <v>50</v>
      </c>
      <c r="F14">
        <v>13</v>
      </c>
      <c r="G14">
        <f t="shared" si="11"/>
        <v>828</v>
      </c>
      <c r="H14">
        <f t="shared" si="4"/>
        <v>8062</v>
      </c>
      <c r="I14">
        <f t="shared" si="0"/>
        <v>8050</v>
      </c>
      <c r="J14">
        <f t="shared" si="5"/>
        <v>825</v>
      </c>
      <c r="K14">
        <f t="shared" si="10"/>
        <v>50</v>
      </c>
      <c r="L14">
        <f t="shared" si="1"/>
        <v>0</v>
      </c>
      <c r="M14">
        <f t="shared" si="6"/>
        <v>0</v>
      </c>
      <c r="O14" s="3">
        <f t="shared" si="2"/>
        <v>5.3666666666666668E-2</v>
      </c>
      <c r="P14" s="3">
        <f t="shared" si="7"/>
        <v>0.21466666666666667</v>
      </c>
      <c r="R14" s="3"/>
    </row>
    <row r="15" spans="1:22" x14ac:dyDescent="0.2">
      <c r="A15">
        <v>14</v>
      </c>
      <c r="B15">
        <v>8925</v>
      </c>
      <c r="C15">
        <f t="shared" si="3"/>
        <v>875</v>
      </c>
      <c r="D15">
        <f t="shared" si="9"/>
        <v>50</v>
      </c>
      <c r="F15">
        <v>14</v>
      </c>
      <c r="G15">
        <f t="shared" si="11"/>
        <v>865</v>
      </c>
      <c r="H15">
        <f t="shared" si="4"/>
        <v>8927</v>
      </c>
      <c r="I15">
        <f t="shared" si="0"/>
        <v>8925</v>
      </c>
      <c r="J15">
        <f t="shared" si="5"/>
        <v>875</v>
      </c>
      <c r="K15">
        <f t="shared" si="10"/>
        <v>50</v>
      </c>
      <c r="L15">
        <f t="shared" si="1"/>
        <v>0</v>
      </c>
      <c r="M15">
        <f t="shared" si="6"/>
        <v>0</v>
      </c>
      <c r="O15" s="3">
        <f t="shared" si="2"/>
        <v>5.9499999999999997E-2</v>
      </c>
      <c r="P15" s="3">
        <f t="shared" si="7"/>
        <v>0.23799999999999999</v>
      </c>
      <c r="Q15" t="s">
        <v>74</v>
      </c>
      <c r="R15" s="2">
        <v>150000</v>
      </c>
    </row>
    <row r="16" spans="1:22" x14ac:dyDescent="0.2">
      <c r="A16">
        <v>15</v>
      </c>
      <c r="B16">
        <v>9825</v>
      </c>
      <c r="C16">
        <f t="shared" si="3"/>
        <v>900</v>
      </c>
      <c r="D16">
        <f t="shared" si="9"/>
        <v>25</v>
      </c>
      <c r="F16">
        <v>15</v>
      </c>
      <c r="G16">
        <f t="shared" si="11"/>
        <v>902</v>
      </c>
      <c r="H16">
        <f t="shared" si="4"/>
        <v>9829</v>
      </c>
      <c r="I16">
        <f t="shared" si="0"/>
        <v>9825</v>
      </c>
      <c r="J16">
        <f t="shared" si="5"/>
        <v>900</v>
      </c>
      <c r="K16">
        <f t="shared" si="10"/>
        <v>25</v>
      </c>
      <c r="L16">
        <f t="shared" si="1"/>
        <v>0</v>
      </c>
      <c r="M16">
        <f t="shared" si="6"/>
        <v>0</v>
      </c>
      <c r="O16" s="3">
        <f t="shared" si="2"/>
        <v>6.5500000000000003E-2</v>
      </c>
      <c r="P16" s="3">
        <f t="shared" si="7"/>
        <v>0.26200000000000001</v>
      </c>
      <c r="Q16" t="s">
        <v>71</v>
      </c>
      <c r="R16" s="2">
        <v>180000</v>
      </c>
    </row>
    <row r="17" spans="1:20" x14ac:dyDescent="0.2">
      <c r="A17">
        <v>16</v>
      </c>
      <c r="B17">
        <v>10750</v>
      </c>
      <c r="C17">
        <f t="shared" si="3"/>
        <v>925</v>
      </c>
      <c r="D17">
        <f t="shared" si="9"/>
        <v>25</v>
      </c>
      <c r="F17">
        <v>16</v>
      </c>
      <c r="G17">
        <f t="shared" si="11"/>
        <v>939</v>
      </c>
      <c r="H17">
        <f t="shared" si="4"/>
        <v>10768</v>
      </c>
      <c r="I17">
        <f t="shared" si="0"/>
        <v>10775</v>
      </c>
      <c r="J17">
        <f t="shared" si="5"/>
        <v>950</v>
      </c>
      <c r="K17">
        <f t="shared" si="10"/>
        <v>50</v>
      </c>
      <c r="L17">
        <f t="shared" si="1"/>
        <v>25</v>
      </c>
      <c r="M17">
        <f t="shared" si="6"/>
        <v>625</v>
      </c>
      <c r="O17" s="3">
        <f t="shared" si="2"/>
        <v>7.1833333333333332E-2</v>
      </c>
      <c r="P17" s="3">
        <f t="shared" si="7"/>
        <v>0.28733333333333333</v>
      </c>
      <c r="Q17" t="s">
        <v>72</v>
      </c>
      <c r="R17" s="2">
        <v>202500</v>
      </c>
    </row>
    <row r="18" spans="1:20" x14ac:dyDescent="0.2">
      <c r="A18">
        <v>17</v>
      </c>
      <c r="B18">
        <v>11725</v>
      </c>
      <c r="C18">
        <f t="shared" si="3"/>
        <v>975</v>
      </c>
      <c r="D18">
        <f t="shared" si="9"/>
        <v>50</v>
      </c>
      <c r="F18">
        <v>17</v>
      </c>
      <c r="G18">
        <f t="shared" si="11"/>
        <v>976</v>
      </c>
      <c r="H18">
        <f t="shared" si="4"/>
        <v>11744</v>
      </c>
      <c r="I18">
        <f t="shared" si="0"/>
        <v>11750</v>
      </c>
      <c r="J18">
        <f t="shared" si="5"/>
        <v>975</v>
      </c>
      <c r="K18">
        <f t="shared" si="10"/>
        <v>25</v>
      </c>
      <c r="L18">
        <f t="shared" si="1"/>
        <v>25</v>
      </c>
      <c r="M18">
        <f t="shared" si="6"/>
        <v>625</v>
      </c>
      <c r="O18" s="3">
        <f t="shared" si="2"/>
        <v>7.8333333333333338E-2</v>
      </c>
      <c r="P18" s="3">
        <f t="shared" si="7"/>
        <v>0.31333333333333335</v>
      </c>
      <c r="Q18" t="s">
        <v>73</v>
      </c>
      <c r="R18" s="2">
        <v>247500</v>
      </c>
    </row>
    <row r="19" spans="1:20" x14ac:dyDescent="0.2">
      <c r="A19">
        <v>18</v>
      </c>
      <c r="B19">
        <v>12725</v>
      </c>
      <c r="C19">
        <f t="shared" si="3"/>
        <v>1000</v>
      </c>
      <c r="D19">
        <f t="shared" si="9"/>
        <v>25</v>
      </c>
      <c r="F19">
        <v>18</v>
      </c>
      <c r="G19">
        <f t="shared" si="11"/>
        <v>1013</v>
      </c>
      <c r="H19">
        <f t="shared" si="4"/>
        <v>12757</v>
      </c>
      <c r="I19">
        <f t="shared" si="0"/>
        <v>12750</v>
      </c>
      <c r="J19">
        <f t="shared" si="5"/>
        <v>1000</v>
      </c>
      <c r="K19">
        <f t="shared" si="10"/>
        <v>25</v>
      </c>
      <c r="L19">
        <f t="shared" si="1"/>
        <v>25</v>
      </c>
      <c r="M19">
        <f t="shared" si="6"/>
        <v>625</v>
      </c>
      <c r="O19" s="3">
        <f t="shared" si="2"/>
        <v>8.5000000000000006E-2</v>
      </c>
      <c r="P19" s="3">
        <f t="shared" si="7"/>
        <v>0.34</v>
      </c>
      <c r="Q19" t="s">
        <v>127</v>
      </c>
    </row>
    <row r="20" spans="1:20" x14ac:dyDescent="0.2">
      <c r="A20">
        <v>19</v>
      </c>
      <c r="B20">
        <v>13775</v>
      </c>
      <c r="C20">
        <f t="shared" si="3"/>
        <v>1050</v>
      </c>
      <c r="D20">
        <f t="shared" si="9"/>
        <v>50</v>
      </c>
      <c r="F20">
        <v>19</v>
      </c>
      <c r="G20">
        <f t="shared" si="11"/>
        <v>1050</v>
      </c>
      <c r="H20">
        <f t="shared" si="4"/>
        <v>13807</v>
      </c>
      <c r="I20">
        <f t="shared" si="0"/>
        <v>13800</v>
      </c>
      <c r="J20">
        <f t="shared" si="5"/>
        <v>1050</v>
      </c>
      <c r="K20">
        <f t="shared" si="10"/>
        <v>50</v>
      </c>
      <c r="L20">
        <f t="shared" si="1"/>
        <v>25</v>
      </c>
      <c r="M20">
        <f t="shared" si="6"/>
        <v>625</v>
      </c>
      <c r="O20" s="3">
        <f t="shared" si="2"/>
        <v>9.1999999999999998E-2</v>
      </c>
      <c r="P20" s="3">
        <f t="shared" si="7"/>
        <v>0.36799999999999999</v>
      </c>
    </row>
    <row r="21" spans="1:20" x14ac:dyDescent="0.2">
      <c r="A21">
        <v>20</v>
      </c>
      <c r="B21">
        <v>14875</v>
      </c>
      <c r="C21">
        <f t="shared" si="3"/>
        <v>1100</v>
      </c>
      <c r="D21">
        <f t="shared" si="9"/>
        <v>50</v>
      </c>
      <c r="F21">
        <v>20</v>
      </c>
      <c r="G21">
        <f t="shared" si="11"/>
        <v>1087</v>
      </c>
      <c r="H21">
        <f t="shared" si="4"/>
        <v>14894</v>
      </c>
      <c r="I21">
        <f t="shared" si="0"/>
        <v>14900</v>
      </c>
      <c r="J21">
        <f t="shared" si="5"/>
        <v>1100</v>
      </c>
      <c r="K21">
        <f t="shared" si="10"/>
        <v>50</v>
      </c>
      <c r="L21">
        <f t="shared" si="1"/>
        <v>25</v>
      </c>
      <c r="M21">
        <f t="shared" si="6"/>
        <v>625</v>
      </c>
      <c r="O21" s="3">
        <f t="shared" si="2"/>
        <v>9.9333333333333329E-2</v>
      </c>
      <c r="P21" s="3">
        <f t="shared" si="7"/>
        <v>0.39733333333333332</v>
      </c>
    </row>
    <row r="22" spans="1:20" s="1" customFormat="1" x14ac:dyDescent="0.2">
      <c r="A22" s="1">
        <v>21</v>
      </c>
      <c r="B22" s="1">
        <v>16800</v>
      </c>
      <c r="C22" s="1">
        <f t="shared" si="3"/>
        <v>1925</v>
      </c>
      <c r="D22" s="1">
        <f t="shared" si="9"/>
        <v>825</v>
      </c>
      <c r="F22" s="1">
        <v>21</v>
      </c>
      <c r="G22" s="1">
        <f>G21*(1+$T$6)</f>
        <v>1902.25</v>
      </c>
      <c r="H22" s="1">
        <f t="shared" si="4"/>
        <v>16796.25</v>
      </c>
      <c r="I22" s="1">
        <f t="shared" si="0"/>
        <v>16800</v>
      </c>
      <c r="J22" s="1">
        <f t="shared" si="5"/>
        <v>1900</v>
      </c>
      <c r="K22" s="1">
        <f t="shared" si="10"/>
        <v>800</v>
      </c>
      <c r="L22" s="1">
        <f t="shared" si="1"/>
        <v>0</v>
      </c>
      <c r="M22" s="1">
        <f t="shared" si="6"/>
        <v>0</v>
      </c>
      <c r="N22" s="1">
        <f>SUM(M22:M31)/COUNT(M22:M31)</f>
        <v>250</v>
      </c>
      <c r="O22" s="1">
        <f t="shared" si="2"/>
        <v>0.112</v>
      </c>
      <c r="P22" s="1">
        <f t="shared" si="7"/>
        <v>0.44800000000000001</v>
      </c>
    </row>
    <row r="23" spans="1:20" x14ac:dyDescent="0.2">
      <c r="A23">
        <v>22</v>
      </c>
      <c r="B23">
        <v>18000</v>
      </c>
      <c r="C23">
        <f t="shared" si="3"/>
        <v>1200</v>
      </c>
      <c r="D23">
        <f t="shared" si="9"/>
        <v>-725</v>
      </c>
      <c r="F23">
        <v>22</v>
      </c>
      <c r="G23">
        <f>G21*(1+$V$6)</f>
        <v>1206.5700000000002</v>
      </c>
      <c r="H23">
        <f t="shared" si="4"/>
        <v>18002.82</v>
      </c>
      <c r="I23">
        <f t="shared" si="0"/>
        <v>18000</v>
      </c>
      <c r="J23">
        <f t="shared" si="5"/>
        <v>1200</v>
      </c>
      <c r="K23">
        <f t="shared" si="10"/>
        <v>-700</v>
      </c>
      <c r="L23">
        <f t="shared" si="1"/>
        <v>0</v>
      </c>
      <c r="M23">
        <f t="shared" si="6"/>
        <v>0</v>
      </c>
      <c r="O23" s="3">
        <f t="shared" si="2"/>
        <v>0.12</v>
      </c>
      <c r="P23" s="3">
        <f t="shared" si="7"/>
        <v>0.48</v>
      </c>
      <c r="Q23" s="3" t="s">
        <v>77</v>
      </c>
      <c r="R23" s="3" t="s">
        <v>78</v>
      </c>
      <c r="S23" s="3" t="s">
        <v>79</v>
      </c>
      <c r="T23" s="3" t="s">
        <v>80</v>
      </c>
    </row>
    <row r="24" spans="1:20" x14ac:dyDescent="0.2">
      <c r="A24">
        <v>23</v>
      </c>
      <c r="B24">
        <v>19250</v>
      </c>
      <c r="C24">
        <f t="shared" si="3"/>
        <v>1250</v>
      </c>
      <c r="D24">
        <f t="shared" si="9"/>
        <v>50</v>
      </c>
      <c r="F24">
        <v>23</v>
      </c>
      <c r="G24">
        <f t="shared" ref="G24:G31" si="12">G23+$R$2*$R$6</f>
        <v>1246.5700000000002</v>
      </c>
      <c r="H24">
        <f t="shared" si="4"/>
        <v>19249.39</v>
      </c>
      <c r="I24">
        <f t="shared" si="0"/>
        <v>19250</v>
      </c>
      <c r="J24">
        <f t="shared" si="5"/>
        <v>1250</v>
      </c>
      <c r="K24">
        <f t="shared" si="10"/>
        <v>50</v>
      </c>
      <c r="L24">
        <f t="shared" si="1"/>
        <v>0</v>
      </c>
      <c r="M24">
        <f t="shared" si="6"/>
        <v>0</v>
      </c>
      <c r="O24" s="3">
        <f t="shared" si="2"/>
        <v>0.12833333333333333</v>
      </c>
      <c r="P24" s="3">
        <f t="shared" si="7"/>
        <v>0.51333333333333331</v>
      </c>
      <c r="Q24" s="3"/>
      <c r="R24" s="3">
        <v>1</v>
      </c>
      <c r="S24" s="3">
        <v>20</v>
      </c>
      <c r="T24" s="3">
        <v>40</v>
      </c>
    </row>
    <row r="25" spans="1:20" x14ac:dyDescent="0.2">
      <c r="A25">
        <v>24</v>
      </c>
      <c r="B25">
        <v>20550</v>
      </c>
      <c r="C25">
        <f t="shared" si="3"/>
        <v>1300</v>
      </c>
      <c r="D25">
        <f t="shared" ref="D25:D80" si="13">C25-C24</f>
        <v>50</v>
      </c>
      <c r="F25">
        <v>24</v>
      </c>
      <c r="G25">
        <f t="shared" si="12"/>
        <v>1286.5700000000002</v>
      </c>
      <c r="H25">
        <f t="shared" si="4"/>
        <v>20535.96</v>
      </c>
      <c r="I25">
        <f t="shared" si="0"/>
        <v>20525</v>
      </c>
      <c r="J25">
        <f t="shared" si="5"/>
        <v>1275</v>
      </c>
      <c r="K25">
        <f t="shared" si="10"/>
        <v>25</v>
      </c>
      <c r="L25">
        <f t="shared" si="1"/>
        <v>-25</v>
      </c>
      <c r="M25">
        <f t="shared" si="6"/>
        <v>625</v>
      </c>
      <c r="O25" s="3">
        <f t="shared" si="2"/>
        <v>0.13683333333333333</v>
      </c>
      <c r="P25" s="3">
        <f t="shared" si="7"/>
        <v>0.54733333333333334</v>
      </c>
      <c r="Q25" s="3">
        <v>1</v>
      </c>
      <c r="R25" s="3">
        <v>20</v>
      </c>
      <c r="S25" s="3">
        <v>25</v>
      </c>
      <c r="T25" s="3">
        <v>50</v>
      </c>
    </row>
    <row r="26" spans="1:20" x14ac:dyDescent="0.2">
      <c r="A26">
        <v>25</v>
      </c>
      <c r="B26">
        <v>21875</v>
      </c>
      <c r="C26">
        <f t="shared" si="3"/>
        <v>1325</v>
      </c>
      <c r="D26">
        <f t="shared" si="13"/>
        <v>25</v>
      </c>
      <c r="F26">
        <v>25</v>
      </c>
      <c r="G26">
        <f t="shared" si="12"/>
        <v>1326.5700000000002</v>
      </c>
      <c r="H26">
        <f t="shared" si="4"/>
        <v>21862.53</v>
      </c>
      <c r="I26">
        <f t="shared" si="0"/>
        <v>21875</v>
      </c>
      <c r="J26">
        <f t="shared" si="5"/>
        <v>1350</v>
      </c>
      <c r="K26">
        <f t="shared" si="10"/>
        <v>75</v>
      </c>
      <c r="L26">
        <f t="shared" si="1"/>
        <v>0</v>
      </c>
      <c r="M26">
        <f t="shared" si="6"/>
        <v>0</v>
      </c>
      <c r="O26" s="3">
        <f t="shared" si="2"/>
        <v>0.14583333333333334</v>
      </c>
      <c r="P26" s="3">
        <f t="shared" si="7"/>
        <v>0.58333333333333337</v>
      </c>
      <c r="Q26" s="3">
        <v>2</v>
      </c>
      <c r="R26" s="3">
        <v>25</v>
      </c>
      <c r="S26" s="3">
        <v>30</v>
      </c>
      <c r="T26" s="3">
        <v>60</v>
      </c>
    </row>
    <row r="27" spans="1:20" x14ac:dyDescent="0.2">
      <c r="A27">
        <v>26</v>
      </c>
      <c r="B27">
        <v>23250</v>
      </c>
      <c r="C27">
        <f t="shared" si="3"/>
        <v>1375</v>
      </c>
      <c r="D27">
        <f t="shared" si="13"/>
        <v>50</v>
      </c>
      <c r="F27">
        <v>26</v>
      </c>
      <c r="G27">
        <f t="shared" si="12"/>
        <v>1366.5700000000002</v>
      </c>
      <c r="H27">
        <f t="shared" si="4"/>
        <v>23229.1</v>
      </c>
      <c r="I27">
        <f t="shared" si="0"/>
        <v>23225</v>
      </c>
      <c r="J27">
        <f t="shared" si="5"/>
        <v>1350</v>
      </c>
      <c r="K27">
        <f t="shared" si="10"/>
        <v>0</v>
      </c>
      <c r="L27">
        <f t="shared" si="1"/>
        <v>-25</v>
      </c>
      <c r="M27">
        <f t="shared" si="6"/>
        <v>625</v>
      </c>
      <c r="O27" s="3">
        <f t="shared" si="2"/>
        <v>0.15483333333333332</v>
      </c>
      <c r="P27" s="3">
        <f t="shared" si="7"/>
        <v>0.61933333333333329</v>
      </c>
      <c r="Q27" s="3">
        <v>3</v>
      </c>
      <c r="R27" s="3">
        <v>30</v>
      </c>
      <c r="S27" s="3">
        <v>35</v>
      </c>
      <c r="T27" s="3">
        <v>70</v>
      </c>
    </row>
    <row r="28" spans="1:20" x14ac:dyDescent="0.2">
      <c r="A28">
        <v>27</v>
      </c>
      <c r="B28">
        <v>24650</v>
      </c>
      <c r="C28">
        <f t="shared" si="3"/>
        <v>1400</v>
      </c>
      <c r="D28">
        <f t="shared" si="13"/>
        <v>25</v>
      </c>
      <c r="F28">
        <v>27</v>
      </c>
      <c r="G28">
        <f t="shared" si="12"/>
        <v>1406.5700000000002</v>
      </c>
      <c r="H28">
        <f t="shared" si="4"/>
        <v>24635.67</v>
      </c>
      <c r="I28">
        <f t="shared" si="0"/>
        <v>24625</v>
      </c>
      <c r="J28">
        <f t="shared" si="5"/>
        <v>1400</v>
      </c>
      <c r="K28">
        <f t="shared" si="10"/>
        <v>50</v>
      </c>
      <c r="L28">
        <f t="shared" si="1"/>
        <v>-25</v>
      </c>
      <c r="M28">
        <f t="shared" si="6"/>
        <v>625</v>
      </c>
      <c r="O28" s="3">
        <f t="shared" si="2"/>
        <v>0.16416666666666666</v>
      </c>
      <c r="P28" s="3">
        <f t="shared" si="7"/>
        <v>0.65666666666666662</v>
      </c>
      <c r="Q28" s="3">
        <v>4</v>
      </c>
      <c r="R28" s="3">
        <v>35</v>
      </c>
      <c r="S28" s="3">
        <v>40</v>
      </c>
      <c r="T28" s="3">
        <v>80</v>
      </c>
    </row>
    <row r="29" spans="1:20" x14ac:dyDescent="0.2">
      <c r="A29">
        <v>28</v>
      </c>
      <c r="B29">
        <v>26100</v>
      </c>
      <c r="C29">
        <f t="shared" si="3"/>
        <v>1450</v>
      </c>
      <c r="D29">
        <f t="shared" si="13"/>
        <v>50</v>
      </c>
      <c r="F29">
        <v>28</v>
      </c>
      <c r="G29">
        <f t="shared" si="12"/>
        <v>1446.5700000000002</v>
      </c>
      <c r="H29">
        <f t="shared" si="4"/>
        <v>26082.239999999998</v>
      </c>
      <c r="I29">
        <f t="shared" si="0"/>
        <v>26075</v>
      </c>
      <c r="J29">
        <f t="shared" si="5"/>
        <v>1450</v>
      </c>
      <c r="K29">
        <f t="shared" si="10"/>
        <v>50</v>
      </c>
      <c r="L29">
        <f t="shared" si="1"/>
        <v>-25</v>
      </c>
      <c r="M29">
        <f t="shared" si="6"/>
        <v>625</v>
      </c>
      <c r="O29" s="3">
        <f t="shared" si="2"/>
        <v>0.17383333333333334</v>
      </c>
      <c r="P29" s="3">
        <f t="shared" si="7"/>
        <v>0.69533333333333336</v>
      </c>
      <c r="Q29" s="3">
        <v>5</v>
      </c>
      <c r="R29" s="3">
        <v>40</v>
      </c>
      <c r="S29" s="3">
        <v>45</v>
      </c>
      <c r="T29" s="3"/>
    </row>
    <row r="30" spans="1:20" x14ac:dyDescent="0.2">
      <c r="A30">
        <v>29</v>
      </c>
      <c r="B30">
        <v>27575</v>
      </c>
      <c r="C30">
        <f t="shared" si="3"/>
        <v>1475</v>
      </c>
      <c r="D30">
        <f t="shared" si="13"/>
        <v>25</v>
      </c>
      <c r="F30">
        <v>29</v>
      </c>
      <c r="G30">
        <f t="shared" si="12"/>
        <v>1486.5700000000002</v>
      </c>
      <c r="H30">
        <f t="shared" si="4"/>
        <v>27568.809999999998</v>
      </c>
      <c r="I30">
        <f t="shared" si="0"/>
        <v>27575</v>
      </c>
      <c r="J30">
        <f t="shared" si="5"/>
        <v>1500</v>
      </c>
      <c r="K30">
        <f t="shared" si="10"/>
        <v>50</v>
      </c>
      <c r="L30">
        <f t="shared" si="1"/>
        <v>0</v>
      </c>
      <c r="M30">
        <f t="shared" si="6"/>
        <v>0</v>
      </c>
      <c r="O30" s="3">
        <f t="shared" si="2"/>
        <v>0.18383333333333332</v>
      </c>
      <c r="P30" s="3">
        <f t="shared" si="7"/>
        <v>0.73533333333333328</v>
      </c>
      <c r="Q30" s="3">
        <v>6</v>
      </c>
      <c r="R30" s="3">
        <v>45</v>
      </c>
      <c r="S30" s="3">
        <v>50</v>
      </c>
      <c r="T30" s="3"/>
    </row>
    <row r="31" spans="1:20" x14ac:dyDescent="0.2">
      <c r="A31">
        <v>30</v>
      </c>
      <c r="B31">
        <v>29100</v>
      </c>
      <c r="C31">
        <f t="shared" si="3"/>
        <v>1525</v>
      </c>
      <c r="D31">
        <f t="shared" si="13"/>
        <v>50</v>
      </c>
      <c r="F31">
        <v>30</v>
      </c>
      <c r="G31">
        <f t="shared" si="12"/>
        <v>1526.5700000000002</v>
      </c>
      <c r="H31">
        <f t="shared" si="4"/>
        <v>29095.379999999997</v>
      </c>
      <c r="I31">
        <f t="shared" si="0"/>
        <v>29100</v>
      </c>
      <c r="J31">
        <f t="shared" si="5"/>
        <v>1525</v>
      </c>
      <c r="K31">
        <f t="shared" si="10"/>
        <v>25</v>
      </c>
      <c r="L31">
        <f t="shared" si="1"/>
        <v>0</v>
      </c>
      <c r="M31">
        <f t="shared" si="6"/>
        <v>0</v>
      </c>
      <c r="O31" s="3">
        <f t="shared" si="2"/>
        <v>0.19400000000000001</v>
      </c>
      <c r="P31" s="3">
        <f t="shared" si="7"/>
        <v>0.77600000000000002</v>
      </c>
      <c r="Q31" s="3">
        <v>7</v>
      </c>
      <c r="R31" s="3">
        <v>50</v>
      </c>
      <c r="S31" s="3">
        <v>55</v>
      </c>
      <c r="T31" s="3"/>
    </row>
    <row r="32" spans="1:20" s="1" customFormat="1" x14ac:dyDescent="0.2">
      <c r="A32" s="1">
        <v>31</v>
      </c>
      <c r="B32" s="1">
        <v>30650</v>
      </c>
      <c r="C32" s="1">
        <f t="shared" si="3"/>
        <v>1550</v>
      </c>
      <c r="D32" s="1">
        <f t="shared" si="13"/>
        <v>25</v>
      </c>
      <c r="F32" s="1">
        <v>31</v>
      </c>
      <c r="G32" s="1">
        <f t="shared" ref="G32:G41" si="14">G31+$R$2*$R$7</f>
        <v>1561.5700000000002</v>
      </c>
      <c r="H32" s="1">
        <f t="shared" si="4"/>
        <v>30656.949999999997</v>
      </c>
      <c r="I32" s="1">
        <f t="shared" si="0"/>
        <v>30650</v>
      </c>
      <c r="J32" s="1">
        <f t="shared" si="5"/>
        <v>1550</v>
      </c>
      <c r="K32" s="1">
        <f t="shared" si="10"/>
        <v>25</v>
      </c>
      <c r="L32" s="1">
        <f t="shared" si="1"/>
        <v>0</v>
      </c>
      <c r="M32" s="1">
        <f t="shared" si="6"/>
        <v>0</v>
      </c>
      <c r="N32" s="1">
        <f>SUM(M32:M41)/COUNT(M32:M41)</f>
        <v>187.5</v>
      </c>
      <c r="O32" s="1">
        <f t="shared" si="2"/>
        <v>0.20433333333333334</v>
      </c>
      <c r="P32" s="1">
        <f t="shared" si="7"/>
        <v>0.81733333333333336</v>
      </c>
      <c r="Q32" s="3">
        <v>8</v>
      </c>
      <c r="R32" s="3">
        <v>55</v>
      </c>
      <c r="S32" s="3">
        <v>60</v>
      </c>
      <c r="T32" s="3"/>
    </row>
    <row r="33" spans="1:16" x14ac:dyDescent="0.2">
      <c r="A33">
        <v>32</v>
      </c>
      <c r="B33">
        <v>32250</v>
      </c>
      <c r="C33">
        <f t="shared" si="3"/>
        <v>1600</v>
      </c>
      <c r="D33">
        <f t="shared" si="13"/>
        <v>50</v>
      </c>
      <c r="F33">
        <v>32</v>
      </c>
      <c r="G33">
        <f t="shared" si="14"/>
        <v>1596.5700000000002</v>
      </c>
      <c r="H33">
        <f t="shared" si="4"/>
        <v>32253.519999999997</v>
      </c>
      <c r="I33">
        <f t="shared" si="0"/>
        <v>32250</v>
      </c>
      <c r="J33">
        <f t="shared" si="5"/>
        <v>1600</v>
      </c>
      <c r="K33">
        <f t="shared" si="10"/>
        <v>50</v>
      </c>
      <c r="L33">
        <f t="shared" si="1"/>
        <v>0</v>
      </c>
      <c r="M33">
        <f t="shared" si="6"/>
        <v>0</v>
      </c>
      <c r="O33" s="3">
        <f t="shared" si="2"/>
        <v>0.215</v>
      </c>
      <c r="P33" s="3">
        <f t="shared" si="7"/>
        <v>0.86</v>
      </c>
    </row>
    <row r="34" spans="1:16" x14ac:dyDescent="0.2">
      <c r="A34">
        <v>33</v>
      </c>
      <c r="B34">
        <v>33875</v>
      </c>
      <c r="C34">
        <f t="shared" si="3"/>
        <v>1625</v>
      </c>
      <c r="D34">
        <f t="shared" si="13"/>
        <v>25</v>
      </c>
      <c r="F34">
        <v>33</v>
      </c>
      <c r="G34">
        <f t="shared" si="14"/>
        <v>1631.5700000000002</v>
      </c>
      <c r="H34">
        <f t="shared" si="4"/>
        <v>33885.089999999997</v>
      </c>
      <c r="I34">
        <f t="shared" ref="I34:I65" si="15">ROUND(H34/25,0)*25</f>
        <v>33875</v>
      </c>
      <c r="J34">
        <f t="shared" si="5"/>
        <v>1625</v>
      </c>
      <c r="K34">
        <f t="shared" si="10"/>
        <v>25</v>
      </c>
      <c r="L34">
        <f t="shared" ref="L34:L65" si="16">I34-B34</f>
        <v>0</v>
      </c>
      <c r="M34">
        <f t="shared" si="6"/>
        <v>0</v>
      </c>
      <c r="O34" s="3">
        <f t="shared" ref="O34:O51" si="17">I34/$R$15</f>
        <v>0.22583333333333333</v>
      </c>
      <c r="P34" s="3">
        <f t="shared" si="7"/>
        <v>0.90333333333333332</v>
      </c>
    </row>
    <row r="35" spans="1:16" x14ac:dyDescent="0.2">
      <c r="A35">
        <v>34</v>
      </c>
      <c r="B35">
        <v>35550</v>
      </c>
      <c r="C35">
        <f t="shared" ref="C35:C66" si="18">B35-B34</f>
        <v>1675</v>
      </c>
      <c r="D35">
        <f t="shared" si="13"/>
        <v>50</v>
      </c>
      <c r="F35">
        <v>34</v>
      </c>
      <c r="G35">
        <f t="shared" si="14"/>
        <v>1666.5700000000002</v>
      </c>
      <c r="H35">
        <f t="shared" ref="H35:H66" si="19">H34+G35</f>
        <v>35551.659999999996</v>
      </c>
      <c r="I35">
        <f t="shared" si="15"/>
        <v>35550</v>
      </c>
      <c r="J35">
        <f t="shared" ref="J35:J66" si="20">I35-I34</f>
        <v>1675</v>
      </c>
      <c r="K35">
        <f t="shared" si="10"/>
        <v>50</v>
      </c>
      <c r="L35">
        <f t="shared" si="16"/>
        <v>0</v>
      </c>
      <c r="M35">
        <f t="shared" si="6"/>
        <v>0</v>
      </c>
      <c r="O35" s="3">
        <f t="shared" si="17"/>
        <v>0.23699999999999999</v>
      </c>
      <c r="P35" s="3">
        <f t="shared" si="7"/>
        <v>0.94799999999999995</v>
      </c>
    </row>
    <row r="36" spans="1:16" x14ac:dyDescent="0.2">
      <c r="A36">
        <v>35</v>
      </c>
      <c r="B36">
        <v>37250</v>
      </c>
      <c r="C36">
        <f t="shared" si="18"/>
        <v>1700</v>
      </c>
      <c r="D36">
        <f t="shared" si="13"/>
        <v>25</v>
      </c>
      <c r="F36">
        <v>35</v>
      </c>
      <c r="G36">
        <f t="shared" si="14"/>
        <v>1701.5700000000002</v>
      </c>
      <c r="H36">
        <f t="shared" si="19"/>
        <v>37253.229999999996</v>
      </c>
      <c r="I36">
        <f t="shared" si="15"/>
        <v>37250</v>
      </c>
      <c r="J36">
        <f t="shared" si="20"/>
        <v>1700</v>
      </c>
      <c r="K36">
        <f t="shared" si="10"/>
        <v>25</v>
      </c>
      <c r="L36">
        <f t="shared" si="16"/>
        <v>0</v>
      </c>
      <c r="M36">
        <f t="shared" si="6"/>
        <v>0</v>
      </c>
      <c r="O36" s="3">
        <f t="shared" si="17"/>
        <v>0.24833333333333332</v>
      </c>
      <c r="P36" s="3">
        <f t="shared" si="7"/>
        <v>0.99333333333333329</v>
      </c>
    </row>
    <row r="37" spans="1:16" x14ac:dyDescent="0.2">
      <c r="A37">
        <v>36</v>
      </c>
      <c r="B37">
        <v>38975</v>
      </c>
      <c r="C37">
        <f t="shared" si="18"/>
        <v>1725</v>
      </c>
      <c r="D37">
        <f t="shared" si="13"/>
        <v>25</v>
      </c>
      <c r="F37">
        <v>36</v>
      </c>
      <c r="G37">
        <f t="shared" si="14"/>
        <v>1736.5700000000002</v>
      </c>
      <c r="H37">
        <f t="shared" si="19"/>
        <v>38989.799999999996</v>
      </c>
      <c r="I37">
        <f t="shared" si="15"/>
        <v>39000</v>
      </c>
      <c r="J37">
        <f t="shared" si="20"/>
        <v>1750</v>
      </c>
      <c r="K37">
        <f t="shared" si="10"/>
        <v>50</v>
      </c>
      <c r="L37">
        <f t="shared" si="16"/>
        <v>25</v>
      </c>
      <c r="M37">
        <f t="shared" si="6"/>
        <v>625</v>
      </c>
      <c r="O37" s="3">
        <f t="shared" si="17"/>
        <v>0.26</v>
      </c>
      <c r="P37" s="3">
        <f t="shared" si="7"/>
        <v>1.04</v>
      </c>
    </row>
    <row r="38" spans="1:16" x14ac:dyDescent="0.2">
      <c r="A38">
        <v>37</v>
      </c>
      <c r="B38">
        <v>40750</v>
      </c>
      <c r="C38">
        <f t="shared" si="18"/>
        <v>1775</v>
      </c>
      <c r="D38">
        <f t="shared" si="13"/>
        <v>50</v>
      </c>
      <c r="F38">
        <v>37</v>
      </c>
      <c r="G38">
        <f t="shared" si="14"/>
        <v>1771.5700000000002</v>
      </c>
      <c r="H38">
        <f t="shared" si="19"/>
        <v>40761.369999999995</v>
      </c>
      <c r="I38">
        <f t="shared" si="15"/>
        <v>40750</v>
      </c>
      <c r="J38">
        <f t="shared" si="20"/>
        <v>1750</v>
      </c>
      <c r="K38">
        <f t="shared" si="10"/>
        <v>0</v>
      </c>
      <c r="L38">
        <f t="shared" si="16"/>
        <v>0</v>
      </c>
      <c r="M38">
        <f t="shared" si="6"/>
        <v>0</v>
      </c>
      <c r="O38" s="3">
        <f t="shared" si="17"/>
        <v>0.27166666666666667</v>
      </c>
      <c r="P38" s="3">
        <f t="shared" si="7"/>
        <v>1.0866666666666667</v>
      </c>
    </row>
    <row r="39" spans="1:16" x14ac:dyDescent="0.2">
      <c r="A39">
        <v>38</v>
      </c>
      <c r="B39">
        <v>42575</v>
      </c>
      <c r="C39">
        <f t="shared" si="18"/>
        <v>1825</v>
      </c>
      <c r="D39">
        <f t="shared" si="13"/>
        <v>50</v>
      </c>
      <c r="F39">
        <v>38</v>
      </c>
      <c r="G39">
        <f t="shared" si="14"/>
        <v>1806.5700000000002</v>
      </c>
      <c r="H39">
        <f t="shared" si="19"/>
        <v>42567.939999999995</v>
      </c>
      <c r="I39">
        <f t="shared" si="15"/>
        <v>42575</v>
      </c>
      <c r="J39">
        <f t="shared" si="20"/>
        <v>1825</v>
      </c>
      <c r="K39">
        <f t="shared" si="10"/>
        <v>75</v>
      </c>
      <c r="L39">
        <f t="shared" si="16"/>
        <v>0</v>
      </c>
      <c r="M39">
        <f t="shared" si="6"/>
        <v>0</v>
      </c>
      <c r="O39" s="3">
        <f t="shared" si="17"/>
        <v>0.28383333333333333</v>
      </c>
      <c r="P39" s="3">
        <f t="shared" si="7"/>
        <v>1.1353333333333333</v>
      </c>
    </row>
    <row r="40" spans="1:16" x14ac:dyDescent="0.2">
      <c r="A40">
        <v>39</v>
      </c>
      <c r="B40">
        <v>44425</v>
      </c>
      <c r="C40">
        <f t="shared" si="18"/>
        <v>1850</v>
      </c>
      <c r="D40">
        <f t="shared" si="13"/>
        <v>25</v>
      </c>
      <c r="F40">
        <v>39</v>
      </c>
      <c r="G40">
        <f t="shared" si="14"/>
        <v>1841.5700000000002</v>
      </c>
      <c r="H40">
        <f t="shared" si="19"/>
        <v>44409.509999999995</v>
      </c>
      <c r="I40">
        <f t="shared" si="15"/>
        <v>44400</v>
      </c>
      <c r="J40">
        <f t="shared" si="20"/>
        <v>1825</v>
      </c>
      <c r="K40">
        <f t="shared" si="10"/>
        <v>0</v>
      </c>
      <c r="L40">
        <f t="shared" si="16"/>
        <v>-25</v>
      </c>
      <c r="M40">
        <f t="shared" si="6"/>
        <v>625</v>
      </c>
      <c r="O40" s="3">
        <f t="shared" si="17"/>
        <v>0.29599999999999999</v>
      </c>
      <c r="P40" s="3">
        <f t="shared" si="7"/>
        <v>1.1839999999999999</v>
      </c>
    </row>
    <row r="41" spans="1:16" x14ac:dyDescent="0.2">
      <c r="A41">
        <v>40</v>
      </c>
      <c r="B41">
        <v>46300</v>
      </c>
      <c r="C41">
        <f t="shared" si="18"/>
        <v>1875</v>
      </c>
      <c r="D41">
        <f t="shared" si="13"/>
        <v>25</v>
      </c>
      <c r="F41">
        <v>40</v>
      </c>
      <c r="G41">
        <f t="shared" si="14"/>
        <v>1876.5700000000002</v>
      </c>
      <c r="H41">
        <f t="shared" si="19"/>
        <v>46286.079999999994</v>
      </c>
      <c r="I41">
        <f t="shared" si="15"/>
        <v>46275</v>
      </c>
      <c r="J41">
        <f t="shared" si="20"/>
        <v>1875</v>
      </c>
      <c r="K41">
        <f t="shared" si="10"/>
        <v>50</v>
      </c>
      <c r="L41">
        <f t="shared" si="16"/>
        <v>-25</v>
      </c>
      <c r="M41">
        <f t="shared" si="6"/>
        <v>625</v>
      </c>
      <c r="O41" s="3">
        <f t="shared" si="17"/>
        <v>0.3085</v>
      </c>
      <c r="P41" s="3">
        <f t="shared" si="7"/>
        <v>1.234</v>
      </c>
    </row>
    <row r="42" spans="1:16" s="1" customFormat="1" x14ac:dyDescent="0.2">
      <c r="A42" s="1">
        <v>41</v>
      </c>
      <c r="B42" s="1">
        <v>50625</v>
      </c>
      <c r="C42" s="1">
        <f t="shared" si="18"/>
        <v>4325</v>
      </c>
      <c r="D42" s="1">
        <f t="shared" si="13"/>
        <v>2450</v>
      </c>
      <c r="F42" s="1">
        <v>41</v>
      </c>
      <c r="G42" s="1">
        <f>G41*(1+$T$8)</f>
        <v>4316.1109999999999</v>
      </c>
      <c r="H42" s="1">
        <f t="shared" si="19"/>
        <v>50602.190999999992</v>
      </c>
      <c r="I42" s="1">
        <f t="shared" si="15"/>
        <v>50600</v>
      </c>
      <c r="J42" s="1">
        <f t="shared" si="20"/>
        <v>4325</v>
      </c>
      <c r="K42" s="1">
        <f t="shared" si="10"/>
        <v>2450</v>
      </c>
      <c r="L42" s="1">
        <f t="shared" si="16"/>
        <v>-25</v>
      </c>
      <c r="M42" s="1">
        <f t="shared" si="6"/>
        <v>625</v>
      </c>
      <c r="N42" s="1">
        <f>SUM(M42:M51)/COUNT(M42:M51)</f>
        <v>125</v>
      </c>
      <c r="O42" s="1">
        <f t="shared" si="17"/>
        <v>0.33733333333333332</v>
      </c>
      <c r="P42" s="1">
        <f t="shared" si="7"/>
        <v>1.3493333333333333</v>
      </c>
    </row>
    <row r="43" spans="1:16" x14ac:dyDescent="0.2">
      <c r="A43">
        <v>42</v>
      </c>
      <c r="B43">
        <v>52700</v>
      </c>
      <c r="C43">
        <f t="shared" si="18"/>
        <v>2075</v>
      </c>
      <c r="D43">
        <f t="shared" si="13"/>
        <v>-2250</v>
      </c>
      <c r="F43">
        <v>42</v>
      </c>
      <c r="G43">
        <f>G41*(1+$V$8)</f>
        <v>2064.2270000000003</v>
      </c>
      <c r="H43">
        <f t="shared" si="19"/>
        <v>52666.417999999991</v>
      </c>
      <c r="I43">
        <f t="shared" si="15"/>
        <v>52675</v>
      </c>
      <c r="J43">
        <f t="shared" si="20"/>
        <v>2075</v>
      </c>
      <c r="K43">
        <f t="shared" si="10"/>
        <v>-2250</v>
      </c>
      <c r="L43">
        <f t="shared" si="16"/>
        <v>-25</v>
      </c>
      <c r="M43">
        <f t="shared" si="6"/>
        <v>625</v>
      </c>
      <c r="O43" s="3">
        <f t="shared" si="17"/>
        <v>0.35116666666666668</v>
      </c>
      <c r="P43" s="3">
        <f t="shared" si="7"/>
        <v>1.4046666666666667</v>
      </c>
    </row>
    <row r="44" spans="1:16" x14ac:dyDescent="0.2">
      <c r="A44">
        <v>43</v>
      </c>
      <c r="B44">
        <v>54775</v>
      </c>
      <c r="C44">
        <f t="shared" si="18"/>
        <v>2075</v>
      </c>
      <c r="D44">
        <f t="shared" si="13"/>
        <v>0</v>
      </c>
      <c r="F44">
        <v>43</v>
      </c>
      <c r="G44">
        <f t="shared" ref="G44:G51" si="21">G43+$R$2*$R$8</f>
        <v>2100.2270000000003</v>
      </c>
      <c r="H44">
        <f t="shared" si="19"/>
        <v>54766.64499999999</v>
      </c>
      <c r="I44">
        <f t="shared" si="15"/>
        <v>54775</v>
      </c>
      <c r="J44">
        <f t="shared" si="20"/>
        <v>2100</v>
      </c>
      <c r="K44">
        <f t="shared" si="10"/>
        <v>25</v>
      </c>
      <c r="L44">
        <f t="shared" si="16"/>
        <v>0</v>
      </c>
      <c r="M44">
        <f t="shared" si="6"/>
        <v>0</v>
      </c>
      <c r="O44" s="3">
        <f t="shared" si="17"/>
        <v>0.36516666666666664</v>
      </c>
      <c r="P44" s="3">
        <f t="shared" si="7"/>
        <v>1.4606666666666666</v>
      </c>
    </row>
    <row r="45" spans="1:16" x14ac:dyDescent="0.2">
      <c r="A45">
        <v>44</v>
      </c>
      <c r="B45">
        <v>56900</v>
      </c>
      <c r="C45">
        <f t="shared" si="18"/>
        <v>2125</v>
      </c>
      <c r="D45">
        <f t="shared" si="13"/>
        <v>50</v>
      </c>
      <c r="F45">
        <v>44</v>
      </c>
      <c r="G45">
        <f t="shared" si="21"/>
        <v>2136.2270000000003</v>
      </c>
      <c r="H45">
        <f t="shared" si="19"/>
        <v>56902.871999999988</v>
      </c>
      <c r="I45">
        <f t="shared" si="15"/>
        <v>56900</v>
      </c>
      <c r="J45">
        <f t="shared" si="20"/>
        <v>2125</v>
      </c>
      <c r="K45">
        <f t="shared" si="10"/>
        <v>25</v>
      </c>
      <c r="L45">
        <f t="shared" si="16"/>
        <v>0</v>
      </c>
      <c r="M45">
        <f t="shared" si="6"/>
        <v>0</v>
      </c>
      <c r="O45" s="3">
        <f t="shared" si="17"/>
        <v>0.37933333333333336</v>
      </c>
      <c r="P45" s="3">
        <f t="shared" si="7"/>
        <v>1.5173333333333334</v>
      </c>
    </row>
    <row r="46" spans="1:16" x14ac:dyDescent="0.2">
      <c r="A46">
        <v>45</v>
      </c>
      <c r="B46">
        <v>59075</v>
      </c>
      <c r="C46">
        <f t="shared" si="18"/>
        <v>2175</v>
      </c>
      <c r="D46">
        <f t="shared" si="13"/>
        <v>50</v>
      </c>
      <c r="F46">
        <v>45</v>
      </c>
      <c r="G46">
        <f t="shared" si="21"/>
        <v>2172.2270000000003</v>
      </c>
      <c r="H46">
        <f t="shared" si="19"/>
        <v>59075.098999999987</v>
      </c>
      <c r="I46">
        <f t="shared" si="15"/>
        <v>59075</v>
      </c>
      <c r="J46">
        <f t="shared" si="20"/>
        <v>2175</v>
      </c>
      <c r="K46">
        <f t="shared" si="10"/>
        <v>50</v>
      </c>
      <c r="L46">
        <f t="shared" si="16"/>
        <v>0</v>
      </c>
      <c r="M46">
        <f t="shared" si="6"/>
        <v>0</v>
      </c>
      <c r="O46" s="3">
        <f t="shared" si="17"/>
        <v>0.39383333333333331</v>
      </c>
      <c r="P46" s="3">
        <f t="shared" si="7"/>
        <v>1.5753333333333333</v>
      </c>
    </row>
    <row r="47" spans="1:16" x14ac:dyDescent="0.2">
      <c r="A47">
        <v>46</v>
      </c>
      <c r="B47">
        <v>61275</v>
      </c>
      <c r="C47">
        <f t="shared" si="18"/>
        <v>2200</v>
      </c>
      <c r="D47">
        <f t="shared" si="13"/>
        <v>25</v>
      </c>
      <c r="F47">
        <v>46</v>
      </c>
      <c r="G47">
        <f t="shared" si="21"/>
        <v>2208.2270000000003</v>
      </c>
      <c r="H47">
        <f t="shared" si="19"/>
        <v>61283.325999999986</v>
      </c>
      <c r="I47">
        <f t="shared" si="15"/>
        <v>61275</v>
      </c>
      <c r="J47">
        <f t="shared" si="20"/>
        <v>2200</v>
      </c>
      <c r="K47">
        <f t="shared" si="10"/>
        <v>25</v>
      </c>
      <c r="L47">
        <f t="shared" si="16"/>
        <v>0</v>
      </c>
      <c r="M47">
        <f t="shared" si="6"/>
        <v>0</v>
      </c>
      <c r="O47" s="3">
        <f t="shared" si="17"/>
        <v>0.40849999999999997</v>
      </c>
      <c r="P47" s="3">
        <f t="shared" si="7"/>
        <v>1.6339999999999999</v>
      </c>
    </row>
    <row r="48" spans="1:16" x14ac:dyDescent="0.2">
      <c r="A48">
        <v>47</v>
      </c>
      <c r="B48">
        <v>63525</v>
      </c>
      <c r="C48">
        <f t="shared" si="18"/>
        <v>2250</v>
      </c>
      <c r="D48">
        <f t="shared" si="13"/>
        <v>50</v>
      </c>
      <c r="F48">
        <v>47</v>
      </c>
      <c r="G48">
        <f t="shared" si="21"/>
        <v>2244.2270000000003</v>
      </c>
      <c r="H48">
        <f t="shared" si="19"/>
        <v>63527.552999999985</v>
      </c>
      <c r="I48">
        <f t="shared" si="15"/>
        <v>63525</v>
      </c>
      <c r="J48">
        <f t="shared" si="20"/>
        <v>2250</v>
      </c>
      <c r="K48">
        <f t="shared" si="10"/>
        <v>50</v>
      </c>
      <c r="L48">
        <f t="shared" si="16"/>
        <v>0</v>
      </c>
      <c r="M48">
        <f t="shared" si="6"/>
        <v>0</v>
      </c>
      <c r="O48" s="3">
        <f t="shared" si="17"/>
        <v>0.42349999999999999</v>
      </c>
      <c r="P48" s="3">
        <f t="shared" si="7"/>
        <v>1.694</v>
      </c>
    </row>
    <row r="49" spans="1:16" x14ac:dyDescent="0.2">
      <c r="A49">
        <v>48</v>
      </c>
      <c r="B49">
        <v>65800</v>
      </c>
      <c r="C49">
        <f t="shared" si="18"/>
        <v>2275</v>
      </c>
      <c r="D49">
        <f t="shared" si="13"/>
        <v>25</v>
      </c>
      <c r="F49">
        <v>48</v>
      </c>
      <c r="G49">
        <f t="shared" si="21"/>
        <v>2280.2270000000003</v>
      </c>
      <c r="H49">
        <f t="shared" si="19"/>
        <v>65807.779999999984</v>
      </c>
      <c r="I49">
        <f t="shared" si="15"/>
        <v>65800</v>
      </c>
      <c r="J49">
        <f t="shared" si="20"/>
        <v>2275</v>
      </c>
      <c r="K49">
        <f t="shared" si="10"/>
        <v>25</v>
      </c>
      <c r="L49">
        <f t="shared" si="16"/>
        <v>0</v>
      </c>
      <c r="M49">
        <f t="shared" si="6"/>
        <v>0</v>
      </c>
      <c r="O49" s="3">
        <f t="shared" si="17"/>
        <v>0.43866666666666665</v>
      </c>
      <c r="P49" s="3">
        <f t="shared" si="7"/>
        <v>1.7546666666666666</v>
      </c>
    </row>
    <row r="50" spans="1:16" x14ac:dyDescent="0.2">
      <c r="A50">
        <v>49</v>
      </c>
      <c r="B50">
        <v>68125</v>
      </c>
      <c r="C50">
        <f t="shared" si="18"/>
        <v>2325</v>
      </c>
      <c r="D50">
        <f t="shared" si="13"/>
        <v>50</v>
      </c>
      <c r="F50">
        <v>49</v>
      </c>
      <c r="G50">
        <f t="shared" si="21"/>
        <v>2316.2270000000003</v>
      </c>
      <c r="H50">
        <f t="shared" si="19"/>
        <v>68124.006999999983</v>
      </c>
      <c r="I50">
        <f t="shared" si="15"/>
        <v>68125</v>
      </c>
      <c r="J50">
        <f t="shared" si="20"/>
        <v>2325</v>
      </c>
      <c r="K50">
        <f t="shared" si="10"/>
        <v>50</v>
      </c>
      <c r="L50">
        <f t="shared" si="16"/>
        <v>0</v>
      </c>
      <c r="M50">
        <f t="shared" si="6"/>
        <v>0</v>
      </c>
      <c r="O50" s="3">
        <f t="shared" si="17"/>
        <v>0.45416666666666666</v>
      </c>
      <c r="P50" s="3">
        <f t="shared" si="7"/>
        <v>1.8166666666666667</v>
      </c>
    </row>
    <row r="51" spans="1:16" x14ac:dyDescent="0.2">
      <c r="A51">
        <v>50</v>
      </c>
      <c r="B51">
        <v>70475</v>
      </c>
      <c r="C51">
        <f t="shared" si="18"/>
        <v>2350</v>
      </c>
      <c r="D51">
        <f t="shared" si="13"/>
        <v>25</v>
      </c>
      <c r="F51">
        <v>50</v>
      </c>
      <c r="G51">
        <f t="shared" si="21"/>
        <v>2352.2270000000003</v>
      </c>
      <c r="H51">
        <f t="shared" si="19"/>
        <v>70476.233999999982</v>
      </c>
      <c r="I51">
        <f t="shared" si="15"/>
        <v>70475</v>
      </c>
      <c r="J51">
        <f t="shared" si="20"/>
        <v>2350</v>
      </c>
      <c r="K51">
        <f t="shared" si="10"/>
        <v>25</v>
      </c>
      <c r="L51">
        <f t="shared" si="16"/>
        <v>0</v>
      </c>
      <c r="M51">
        <f t="shared" si="6"/>
        <v>0</v>
      </c>
      <c r="O51" s="3">
        <f t="shared" si="17"/>
        <v>0.46983333333333333</v>
      </c>
      <c r="P51" s="3">
        <f t="shared" si="7"/>
        <v>1.8793333333333333</v>
      </c>
    </row>
    <row r="52" spans="1:16" s="1" customFormat="1" x14ac:dyDescent="0.2">
      <c r="A52" s="1">
        <v>51</v>
      </c>
      <c r="B52" s="1">
        <v>76500</v>
      </c>
      <c r="C52" s="1">
        <f t="shared" si="18"/>
        <v>6025</v>
      </c>
      <c r="D52" s="1">
        <f t="shared" si="13"/>
        <v>3675</v>
      </c>
      <c r="F52" s="1">
        <v>51</v>
      </c>
      <c r="G52" s="1">
        <f>G51*(1+$T$9)</f>
        <v>6021.7011200000006</v>
      </c>
      <c r="H52" s="1">
        <f t="shared" si="19"/>
        <v>76497.93511999998</v>
      </c>
      <c r="I52" s="1">
        <f t="shared" si="15"/>
        <v>76500</v>
      </c>
      <c r="J52" s="1">
        <f t="shared" si="20"/>
        <v>6025</v>
      </c>
      <c r="K52" s="1">
        <f t="shared" si="10"/>
        <v>3675</v>
      </c>
      <c r="L52" s="1">
        <f t="shared" si="16"/>
        <v>0</v>
      </c>
      <c r="M52" s="1">
        <f t="shared" si="6"/>
        <v>0</v>
      </c>
      <c r="N52" s="1">
        <f>SUM(M52:M61)/COUNT(M52:M61)</f>
        <v>375</v>
      </c>
      <c r="O52" s="1">
        <f t="shared" ref="O52:O61" si="22">I52/$R$16</f>
        <v>0.42499999999999999</v>
      </c>
      <c r="P52" s="1">
        <f t="shared" si="7"/>
        <v>1.7</v>
      </c>
    </row>
    <row r="53" spans="1:16" x14ac:dyDescent="0.2">
      <c r="A53">
        <v>52</v>
      </c>
      <c r="B53">
        <v>79050</v>
      </c>
      <c r="C53">
        <f t="shared" si="18"/>
        <v>2550</v>
      </c>
      <c r="D53">
        <f t="shared" si="13"/>
        <v>-3475</v>
      </c>
      <c r="F53">
        <v>52</v>
      </c>
      <c r="G53">
        <f>G51*(1+$V$9)</f>
        <v>2563.9274300000006</v>
      </c>
      <c r="H53">
        <f t="shared" si="19"/>
        <v>79061.862549999976</v>
      </c>
      <c r="I53">
        <f t="shared" si="15"/>
        <v>79050</v>
      </c>
      <c r="J53">
        <f t="shared" si="20"/>
        <v>2550</v>
      </c>
      <c r="K53">
        <f t="shared" si="10"/>
        <v>-3475</v>
      </c>
      <c r="L53">
        <f t="shared" si="16"/>
        <v>0</v>
      </c>
      <c r="M53">
        <f t="shared" si="6"/>
        <v>0</v>
      </c>
      <c r="O53" s="3">
        <f t="shared" si="22"/>
        <v>0.43916666666666665</v>
      </c>
      <c r="P53" s="3">
        <f t="shared" si="7"/>
        <v>1.7566666666666666</v>
      </c>
    </row>
    <row r="54" spans="1:16" x14ac:dyDescent="0.2">
      <c r="A54">
        <v>53</v>
      </c>
      <c r="B54">
        <v>81650</v>
      </c>
      <c r="C54">
        <f t="shared" si="18"/>
        <v>2600</v>
      </c>
      <c r="D54">
        <f t="shared" si="13"/>
        <v>50</v>
      </c>
      <c r="F54">
        <v>53</v>
      </c>
      <c r="G54">
        <f t="shared" ref="G54:G61" si="23">G53+$R$2*$R$9</f>
        <v>2599.9274300000006</v>
      </c>
      <c r="H54">
        <f t="shared" si="19"/>
        <v>81661.789979999972</v>
      </c>
      <c r="I54">
        <f t="shared" si="15"/>
        <v>81650</v>
      </c>
      <c r="J54">
        <f t="shared" si="20"/>
        <v>2600</v>
      </c>
      <c r="K54">
        <f t="shared" si="10"/>
        <v>50</v>
      </c>
      <c r="L54">
        <f t="shared" si="16"/>
        <v>0</v>
      </c>
      <c r="M54">
        <f t="shared" si="6"/>
        <v>0</v>
      </c>
      <c r="O54" s="3">
        <f t="shared" si="22"/>
        <v>0.45361111111111113</v>
      </c>
      <c r="P54" s="3">
        <f t="shared" si="7"/>
        <v>1.8144444444444445</v>
      </c>
    </row>
    <row r="55" spans="1:16" x14ac:dyDescent="0.2">
      <c r="A55">
        <v>54</v>
      </c>
      <c r="B55">
        <v>84275</v>
      </c>
      <c r="C55">
        <f t="shared" si="18"/>
        <v>2625</v>
      </c>
      <c r="D55">
        <f t="shared" si="13"/>
        <v>25</v>
      </c>
      <c r="F55">
        <v>54</v>
      </c>
      <c r="G55">
        <f t="shared" si="23"/>
        <v>2635.9274300000006</v>
      </c>
      <c r="H55">
        <f t="shared" si="19"/>
        <v>84297.717409999968</v>
      </c>
      <c r="I55">
        <f t="shared" si="15"/>
        <v>84300</v>
      </c>
      <c r="J55">
        <f t="shared" si="20"/>
        <v>2650</v>
      </c>
      <c r="K55">
        <f t="shared" si="10"/>
        <v>50</v>
      </c>
      <c r="L55">
        <f t="shared" si="16"/>
        <v>25</v>
      </c>
      <c r="M55">
        <f t="shared" si="6"/>
        <v>625</v>
      </c>
      <c r="O55" s="3">
        <f t="shared" si="22"/>
        <v>0.46833333333333332</v>
      </c>
      <c r="P55" s="3">
        <f t="shared" si="7"/>
        <v>1.8733333333333333</v>
      </c>
    </row>
    <row r="56" spans="1:16" x14ac:dyDescent="0.2">
      <c r="A56">
        <v>55</v>
      </c>
      <c r="B56">
        <v>86950</v>
      </c>
      <c r="C56">
        <f t="shared" si="18"/>
        <v>2675</v>
      </c>
      <c r="D56">
        <f t="shared" si="13"/>
        <v>50</v>
      </c>
      <c r="F56">
        <v>55</v>
      </c>
      <c r="G56">
        <f t="shared" si="23"/>
        <v>2671.9274300000006</v>
      </c>
      <c r="H56">
        <f t="shared" si="19"/>
        <v>86969.644839999964</v>
      </c>
      <c r="I56">
        <f t="shared" si="15"/>
        <v>86975</v>
      </c>
      <c r="J56">
        <f t="shared" si="20"/>
        <v>2675</v>
      </c>
      <c r="K56">
        <f t="shared" si="10"/>
        <v>25</v>
      </c>
      <c r="L56">
        <f t="shared" si="16"/>
        <v>25</v>
      </c>
      <c r="M56">
        <f t="shared" si="6"/>
        <v>625</v>
      </c>
      <c r="O56" s="3">
        <f t="shared" si="22"/>
        <v>0.48319444444444443</v>
      </c>
      <c r="P56" s="3">
        <f t="shared" si="7"/>
        <v>1.9327777777777777</v>
      </c>
    </row>
    <row r="57" spans="1:16" x14ac:dyDescent="0.2">
      <c r="A57">
        <v>56</v>
      </c>
      <c r="B57">
        <v>89650</v>
      </c>
      <c r="C57">
        <f t="shared" si="18"/>
        <v>2700</v>
      </c>
      <c r="D57">
        <f t="shared" si="13"/>
        <v>25</v>
      </c>
      <c r="F57">
        <v>56</v>
      </c>
      <c r="G57">
        <f t="shared" si="23"/>
        <v>2707.9274300000006</v>
      </c>
      <c r="H57">
        <f t="shared" si="19"/>
        <v>89677.572269999961</v>
      </c>
      <c r="I57">
        <f t="shared" si="15"/>
        <v>89675</v>
      </c>
      <c r="J57">
        <f t="shared" si="20"/>
        <v>2700</v>
      </c>
      <c r="K57">
        <f t="shared" si="10"/>
        <v>25</v>
      </c>
      <c r="L57">
        <f t="shared" si="16"/>
        <v>25</v>
      </c>
      <c r="M57">
        <f t="shared" si="6"/>
        <v>625</v>
      </c>
      <c r="O57" s="3">
        <f t="shared" si="22"/>
        <v>0.49819444444444444</v>
      </c>
      <c r="P57" s="3">
        <f t="shared" si="7"/>
        <v>1.9927777777777778</v>
      </c>
    </row>
    <row r="58" spans="1:16" x14ac:dyDescent="0.2">
      <c r="A58">
        <v>57</v>
      </c>
      <c r="B58">
        <v>92400</v>
      </c>
      <c r="C58">
        <f t="shared" si="18"/>
        <v>2750</v>
      </c>
      <c r="D58">
        <f t="shared" si="13"/>
        <v>50</v>
      </c>
      <c r="F58">
        <v>57</v>
      </c>
      <c r="G58">
        <f t="shared" si="23"/>
        <v>2743.9274300000006</v>
      </c>
      <c r="H58">
        <f t="shared" si="19"/>
        <v>92421.499699999957</v>
      </c>
      <c r="I58">
        <f t="shared" si="15"/>
        <v>92425</v>
      </c>
      <c r="J58">
        <f t="shared" si="20"/>
        <v>2750</v>
      </c>
      <c r="K58">
        <f t="shared" si="10"/>
        <v>50</v>
      </c>
      <c r="L58">
        <f t="shared" si="16"/>
        <v>25</v>
      </c>
      <c r="M58">
        <f t="shared" si="6"/>
        <v>625</v>
      </c>
      <c r="O58" s="3">
        <f t="shared" si="22"/>
        <v>0.51347222222222222</v>
      </c>
      <c r="P58" s="3">
        <f t="shared" si="7"/>
        <v>2.0538888888888889</v>
      </c>
    </row>
    <row r="59" spans="1:16" x14ac:dyDescent="0.2">
      <c r="A59">
        <v>58</v>
      </c>
      <c r="B59">
        <v>95175</v>
      </c>
      <c r="C59">
        <f t="shared" si="18"/>
        <v>2775</v>
      </c>
      <c r="D59">
        <f t="shared" si="13"/>
        <v>25</v>
      </c>
      <c r="F59">
        <v>58</v>
      </c>
      <c r="G59">
        <f t="shared" si="23"/>
        <v>2779.9274300000006</v>
      </c>
      <c r="H59">
        <f t="shared" si="19"/>
        <v>95201.427129999953</v>
      </c>
      <c r="I59">
        <f t="shared" si="15"/>
        <v>95200</v>
      </c>
      <c r="J59">
        <f t="shared" si="20"/>
        <v>2775</v>
      </c>
      <c r="K59">
        <f t="shared" si="10"/>
        <v>25</v>
      </c>
      <c r="L59">
        <f t="shared" si="16"/>
        <v>25</v>
      </c>
      <c r="M59">
        <f t="shared" si="6"/>
        <v>625</v>
      </c>
      <c r="O59" s="3">
        <f t="shared" si="22"/>
        <v>0.52888888888888885</v>
      </c>
      <c r="P59" s="3">
        <f t="shared" si="7"/>
        <v>2.1155555555555554</v>
      </c>
    </row>
    <row r="60" spans="1:16" x14ac:dyDescent="0.2">
      <c r="A60">
        <v>59</v>
      </c>
      <c r="B60">
        <v>98000</v>
      </c>
      <c r="C60">
        <f t="shared" si="18"/>
        <v>2825</v>
      </c>
      <c r="D60">
        <f t="shared" si="13"/>
        <v>50</v>
      </c>
      <c r="F60">
        <v>59</v>
      </c>
      <c r="G60">
        <f t="shared" si="23"/>
        <v>2815.9274300000006</v>
      </c>
      <c r="H60">
        <f t="shared" si="19"/>
        <v>98017.354559999949</v>
      </c>
      <c r="I60">
        <f t="shared" si="15"/>
        <v>98025</v>
      </c>
      <c r="J60">
        <f t="shared" si="20"/>
        <v>2825</v>
      </c>
      <c r="K60">
        <f t="shared" si="10"/>
        <v>50</v>
      </c>
      <c r="L60">
        <f t="shared" si="16"/>
        <v>25</v>
      </c>
      <c r="M60">
        <f t="shared" si="6"/>
        <v>625</v>
      </c>
      <c r="O60" s="3">
        <f t="shared" si="22"/>
        <v>0.54458333333333331</v>
      </c>
      <c r="P60" s="3">
        <f t="shared" si="7"/>
        <v>2.1783333333333332</v>
      </c>
    </row>
    <row r="61" spans="1:16" x14ac:dyDescent="0.2">
      <c r="A61">
        <v>60</v>
      </c>
      <c r="B61">
        <v>100875</v>
      </c>
      <c r="C61">
        <f t="shared" si="18"/>
        <v>2875</v>
      </c>
      <c r="D61">
        <f t="shared" si="13"/>
        <v>50</v>
      </c>
      <c r="F61">
        <v>60</v>
      </c>
      <c r="G61">
        <f t="shared" si="23"/>
        <v>2851.9274300000006</v>
      </c>
      <c r="H61">
        <f t="shared" si="19"/>
        <v>100869.28198999994</v>
      </c>
      <c r="I61">
        <f t="shared" si="15"/>
        <v>100875</v>
      </c>
      <c r="J61">
        <f t="shared" si="20"/>
        <v>2850</v>
      </c>
      <c r="K61">
        <f t="shared" si="10"/>
        <v>25</v>
      </c>
      <c r="L61">
        <f t="shared" si="16"/>
        <v>0</v>
      </c>
      <c r="M61">
        <f t="shared" si="6"/>
        <v>0</v>
      </c>
      <c r="O61" s="3">
        <f t="shared" si="22"/>
        <v>0.56041666666666667</v>
      </c>
      <c r="P61" s="3">
        <f t="shared" si="7"/>
        <v>2.2416666666666667</v>
      </c>
    </row>
    <row r="62" spans="1:16" s="1" customFormat="1" x14ac:dyDescent="0.2">
      <c r="A62" s="1">
        <v>61</v>
      </c>
      <c r="B62" s="1">
        <v>108950</v>
      </c>
      <c r="C62" s="1">
        <f t="shared" si="18"/>
        <v>8075</v>
      </c>
      <c r="D62" s="1">
        <f t="shared" si="13"/>
        <v>5200</v>
      </c>
      <c r="F62" s="1">
        <v>61</v>
      </c>
      <c r="G62" s="1">
        <f>G61*(1+$T$10)</f>
        <v>8070.954626900002</v>
      </c>
      <c r="H62" s="1">
        <f t="shared" si="19"/>
        <v>108940.23661689994</v>
      </c>
      <c r="I62" s="1">
        <f t="shared" si="15"/>
        <v>108950</v>
      </c>
      <c r="J62" s="1">
        <f t="shared" si="20"/>
        <v>8075</v>
      </c>
      <c r="K62" s="1">
        <f t="shared" si="10"/>
        <v>5225</v>
      </c>
      <c r="L62" s="1">
        <f t="shared" si="16"/>
        <v>0</v>
      </c>
      <c r="M62" s="1">
        <f t="shared" si="6"/>
        <v>0</v>
      </c>
      <c r="N62" s="1">
        <f>SUM(M62:M71)/COUNT(M62:M71)</f>
        <v>1187.5</v>
      </c>
      <c r="O62" s="1">
        <f t="shared" ref="O62:O71" si="24">I62/$R$17</f>
        <v>0.53802469135802466</v>
      </c>
      <c r="P62" s="1">
        <f t="shared" si="7"/>
        <v>2.1520987654320987</v>
      </c>
    </row>
    <row r="63" spans="1:16" x14ac:dyDescent="0.2">
      <c r="A63">
        <v>62</v>
      </c>
      <c r="B63">
        <v>112050</v>
      </c>
      <c r="C63">
        <f t="shared" si="18"/>
        <v>3100</v>
      </c>
      <c r="D63">
        <f t="shared" si="13"/>
        <v>-4975</v>
      </c>
      <c r="F63">
        <v>62</v>
      </c>
      <c r="G63">
        <f>G61*(1+$V$10)</f>
        <v>3108.6008987000009</v>
      </c>
      <c r="H63">
        <f t="shared" si="19"/>
        <v>112048.83751559994</v>
      </c>
      <c r="I63">
        <f t="shared" si="15"/>
        <v>112050</v>
      </c>
      <c r="J63">
        <f t="shared" si="20"/>
        <v>3100</v>
      </c>
      <c r="K63">
        <f t="shared" si="10"/>
        <v>-4975</v>
      </c>
      <c r="L63">
        <f t="shared" si="16"/>
        <v>0</v>
      </c>
      <c r="M63">
        <f t="shared" si="6"/>
        <v>0</v>
      </c>
      <c r="O63" s="3">
        <f t="shared" si="24"/>
        <v>0.55333333333333334</v>
      </c>
      <c r="P63" s="3">
        <f t="shared" si="7"/>
        <v>2.2133333333333334</v>
      </c>
    </row>
    <row r="64" spans="1:16" x14ac:dyDescent="0.2">
      <c r="A64">
        <v>63</v>
      </c>
      <c r="B64">
        <v>115175</v>
      </c>
      <c r="C64">
        <f t="shared" si="18"/>
        <v>3125</v>
      </c>
      <c r="D64">
        <f t="shared" si="13"/>
        <v>25</v>
      </c>
      <c r="F64">
        <v>63</v>
      </c>
      <c r="G64">
        <f t="shared" ref="G64:G71" si="25">G63+$R$2*$R$10</f>
        <v>3143.6008987000009</v>
      </c>
      <c r="H64">
        <f t="shared" si="19"/>
        <v>115192.43841429993</v>
      </c>
      <c r="I64">
        <f t="shared" si="15"/>
        <v>115200</v>
      </c>
      <c r="J64">
        <f t="shared" si="20"/>
        <v>3150</v>
      </c>
      <c r="K64">
        <f t="shared" si="10"/>
        <v>50</v>
      </c>
      <c r="L64">
        <f t="shared" si="16"/>
        <v>25</v>
      </c>
      <c r="M64">
        <f t="shared" si="6"/>
        <v>625</v>
      </c>
      <c r="O64" s="3">
        <f t="shared" si="24"/>
        <v>0.56888888888888889</v>
      </c>
      <c r="P64" s="3">
        <f t="shared" si="7"/>
        <v>2.2755555555555556</v>
      </c>
    </row>
    <row r="65" spans="1:16" x14ac:dyDescent="0.2">
      <c r="A65">
        <v>64</v>
      </c>
      <c r="B65">
        <v>118325</v>
      </c>
      <c r="C65">
        <f t="shared" si="18"/>
        <v>3150</v>
      </c>
      <c r="D65">
        <f t="shared" si="13"/>
        <v>25</v>
      </c>
      <c r="F65">
        <v>64</v>
      </c>
      <c r="G65">
        <f t="shared" si="25"/>
        <v>3178.6008987000009</v>
      </c>
      <c r="H65">
        <f t="shared" si="19"/>
        <v>118371.03931299993</v>
      </c>
      <c r="I65">
        <f t="shared" si="15"/>
        <v>118375</v>
      </c>
      <c r="J65">
        <f t="shared" si="20"/>
        <v>3175</v>
      </c>
      <c r="K65">
        <f t="shared" si="10"/>
        <v>25</v>
      </c>
      <c r="L65">
        <f t="shared" si="16"/>
        <v>50</v>
      </c>
      <c r="M65">
        <f t="shared" si="6"/>
        <v>2500</v>
      </c>
      <c r="O65" s="3">
        <f t="shared" si="24"/>
        <v>0.58456790123456792</v>
      </c>
      <c r="P65" s="3">
        <f t="shared" si="7"/>
        <v>2.3382716049382717</v>
      </c>
    </row>
    <row r="66" spans="1:16" x14ac:dyDescent="0.2">
      <c r="A66">
        <v>65</v>
      </c>
      <c r="B66">
        <v>121525</v>
      </c>
      <c r="C66">
        <f t="shared" si="18"/>
        <v>3200</v>
      </c>
      <c r="D66">
        <f t="shared" si="13"/>
        <v>50</v>
      </c>
      <c r="F66">
        <v>65</v>
      </c>
      <c r="G66">
        <f t="shared" si="25"/>
        <v>3213.6008987000009</v>
      </c>
      <c r="H66">
        <f t="shared" si="19"/>
        <v>121584.64021169992</v>
      </c>
      <c r="I66">
        <f t="shared" ref="I66:I80" si="26">ROUND(H66/25,0)*25</f>
        <v>121575</v>
      </c>
      <c r="J66">
        <f t="shared" si="20"/>
        <v>3200</v>
      </c>
      <c r="K66">
        <f t="shared" si="10"/>
        <v>25</v>
      </c>
      <c r="L66">
        <f t="shared" ref="L66:L80" si="27">I66-B66</f>
        <v>50</v>
      </c>
      <c r="M66">
        <f t="shared" si="6"/>
        <v>2500</v>
      </c>
      <c r="O66" s="3">
        <f t="shared" si="24"/>
        <v>0.60037037037037033</v>
      </c>
      <c r="P66" s="3">
        <f t="shared" si="7"/>
        <v>2.4014814814814813</v>
      </c>
    </row>
    <row r="67" spans="1:16" x14ac:dyDescent="0.2">
      <c r="A67">
        <v>66</v>
      </c>
      <c r="B67">
        <v>124775</v>
      </c>
      <c r="C67">
        <f t="shared" ref="C67:C80" si="28">B67-B66</f>
        <v>3250</v>
      </c>
      <c r="D67">
        <f t="shared" si="13"/>
        <v>50</v>
      </c>
      <c r="F67">
        <v>66</v>
      </c>
      <c r="G67">
        <f t="shared" si="25"/>
        <v>3248.6008987000009</v>
      </c>
      <c r="H67">
        <f t="shared" ref="H67:H80" si="29">H66+G67</f>
        <v>124833.24111039992</v>
      </c>
      <c r="I67">
        <f t="shared" si="26"/>
        <v>124825</v>
      </c>
      <c r="J67">
        <f t="shared" ref="J67:J80" si="30">I67-I66</f>
        <v>3250</v>
      </c>
      <c r="K67">
        <f t="shared" si="10"/>
        <v>50</v>
      </c>
      <c r="L67">
        <f t="shared" si="27"/>
        <v>50</v>
      </c>
      <c r="M67">
        <f t="shared" ref="M67:M80" si="31">L67^2</f>
        <v>2500</v>
      </c>
      <c r="O67" s="3">
        <f t="shared" si="24"/>
        <v>0.61641975308641972</v>
      </c>
      <c r="P67" s="3">
        <f t="shared" ref="P67:P81" si="32">O67*4</f>
        <v>2.4656790123456789</v>
      </c>
    </row>
    <row r="68" spans="1:16" x14ac:dyDescent="0.2">
      <c r="A68">
        <v>67</v>
      </c>
      <c r="B68">
        <v>128075</v>
      </c>
      <c r="C68">
        <f t="shared" si="28"/>
        <v>3300</v>
      </c>
      <c r="D68">
        <f t="shared" si="13"/>
        <v>50</v>
      </c>
      <c r="F68">
        <v>67</v>
      </c>
      <c r="G68">
        <f t="shared" si="25"/>
        <v>3283.6008987000009</v>
      </c>
      <c r="H68">
        <f t="shared" si="29"/>
        <v>128116.84200909991</v>
      </c>
      <c r="I68">
        <f t="shared" si="26"/>
        <v>128125</v>
      </c>
      <c r="J68">
        <f t="shared" si="30"/>
        <v>3300</v>
      </c>
      <c r="K68">
        <f t="shared" si="10"/>
        <v>50</v>
      </c>
      <c r="L68">
        <f t="shared" si="27"/>
        <v>50</v>
      </c>
      <c r="M68">
        <f t="shared" si="31"/>
        <v>2500</v>
      </c>
      <c r="O68" s="3">
        <f t="shared" si="24"/>
        <v>0.63271604938271608</v>
      </c>
      <c r="P68" s="3">
        <f t="shared" si="32"/>
        <v>2.5308641975308643</v>
      </c>
    </row>
    <row r="69" spans="1:16" x14ac:dyDescent="0.2">
      <c r="A69">
        <v>68</v>
      </c>
      <c r="B69">
        <v>131400</v>
      </c>
      <c r="C69">
        <f t="shared" si="28"/>
        <v>3325</v>
      </c>
      <c r="D69">
        <f t="shared" si="13"/>
        <v>25</v>
      </c>
      <c r="F69">
        <v>68</v>
      </c>
      <c r="G69">
        <f t="shared" si="25"/>
        <v>3318.6008987000009</v>
      </c>
      <c r="H69">
        <f t="shared" si="29"/>
        <v>131435.44290779991</v>
      </c>
      <c r="I69">
        <f t="shared" si="26"/>
        <v>131425</v>
      </c>
      <c r="J69">
        <f t="shared" si="30"/>
        <v>3300</v>
      </c>
      <c r="K69">
        <f t="shared" ref="K69:K80" si="33">J69-J68</f>
        <v>0</v>
      </c>
      <c r="L69">
        <f t="shared" si="27"/>
        <v>25</v>
      </c>
      <c r="M69">
        <f t="shared" si="31"/>
        <v>625</v>
      </c>
      <c r="O69" s="3">
        <f t="shared" si="24"/>
        <v>0.64901234567901234</v>
      </c>
      <c r="P69" s="3">
        <f t="shared" si="32"/>
        <v>2.5960493827160493</v>
      </c>
    </row>
    <row r="70" spans="1:16" x14ac:dyDescent="0.2">
      <c r="A70">
        <v>69</v>
      </c>
      <c r="B70">
        <v>134775</v>
      </c>
      <c r="C70">
        <f t="shared" si="28"/>
        <v>3375</v>
      </c>
      <c r="D70">
        <f t="shared" si="13"/>
        <v>50</v>
      </c>
      <c r="F70">
        <v>69</v>
      </c>
      <c r="G70">
        <f t="shared" si="25"/>
        <v>3353.6008987000009</v>
      </c>
      <c r="H70">
        <f t="shared" si="29"/>
        <v>134789.04380649992</v>
      </c>
      <c r="I70">
        <f t="shared" si="26"/>
        <v>134800</v>
      </c>
      <c r="J70">
        <f t="shared" si="30"/>
        <v>3375</v>
      </c>
      <c r="K70">
        <f t="shared" si="33"/>
        <v>75</v>
      </c>
      <c r="L70">
        <f t="shared" si="27"/>
        <v>25</v>
      </c>
      <c r="M70">
        <f t="shared" si="31"/>
        <v>625</v>
      </c>
      <c r="O70" s="3">
        <f t="shared" si="24"/>
        <v>0.66567901234567906</v>
      </c>
      <c r="P70" s="3">
        <f t="shared" si="32"/>
        <v>2.6627160493827162</v>
      </c>
    </row>
    <row r="71" spans="1:16" x14ac:dyDescent="0.2">
      <c r="A71">
        <v>70</v>
      </c>
      <c r="B71">
        <v>138175</v>
      </c>
      <c r="C71">
        <f t="shared" si="28"/>
        <v>3400</v>
      </c>
      <c r="D71">
        <f t="shared" si="13"/>
        <v>25</v>
      </c>
      <c r="F71">
        <v>70</v>
      </c>
      <c r="G71">
        <f t="shared" si="25"/>
        <v>3388.6008987000009</v>
      </c>
      <c r="H71">
        <f t="shared" si="29"/>
        <v>138177.64470519993</v>
      </c>
      <c r="I71">
        <f t="shared" si="26"/>
        <v>138175</v>
      </c>
      <c r="J71">
        <f t="shared" si="30"/>
        <v>3375</v>
      </c>
      <c r="K71">
        <f t="shared" si="33"/>
        <v>0</v>
      </c>
      <c r="L71">
        <f t="shared" si="27"/>
        <v>0</v>
      </c>
      <c r="M71">
        <f t="shared" si="31"/>
        <v>0</v>
      </c>
      <c r="O71" s="3">
        <f t="shared" si="24"/>
        <v>0.68234567901234566</v>
      </c>
      <c r="P71" s="3">
        <f t="shared" si="32"/>
        <v>2.7293827160493827</v>
      </c>
    </row>
    <row r="72" spans="1:16" s="1" customFormat="1" x14ac:dyDescent="0.2">
      <c r="A72" s="1">
        <v>71</v>
      </c>
      <c r="B72" s="1">
        <v>148700</v>
      </c>
      <c r="C72" s="1">
        <f t="shared" si="28"/>
        <v>10525</v>
      </c>
      <c r="D72" s="1">
        <f t="shared" si="13"/>
        <v>7125</v>
      </c>
      <c r="F72" s="1">
        <v>71</v>
      </c>
      <c r="G72" s="1">
        <f>G71*(1+$T$11)</f>
        <v>10504.662785970004</v>
      </c>
      <c r="H72" s="1">
        <f t="shared" si="29"/>
        <v>148682.30749116992</v>
      </c>
      <c r="I72" s="1">
        <f t="shared" si="26"/>
        <v>148675</v>
      </c>
      <c r="J72" s="1">
        <f t="shared" si="30"/>
        <v>10500</v>
      </c>
      <c r="K72" s="1">
        <f t="shared" si="33"/>
        <v>7125</v>
      </c>
      <c r="L72" s="1">
        <f t="shared" si="27"/>
        <v>-25</v>
      </c>
      <c r="M72" s="1">
        <f t="shared" si="31"/>
        <v>625</v>
      </c>
      <c r="N72" s="1">
        <f>SUM(M72:M81)/COUNT(M72:M81)</f>
        <v>1666.6666666666667</v>
      </c>
      <c r="O72" s="1">
        <f>I72/$R$18</f>
        <v>0.60070707070707074</v>
      </c>
      <c r="P72" s="1">
        <f t="shared" si="32"/>
        <v>2.402828282828283</v>
      </c>
    </row>
    <row r="73" spans="1:16" x14ac:dyDescent="0.2">
      <c r="A73">
        <v>72</v>
      </c>
      <c r="B73">
        <v>152375</v>
      </c>
      <c r="C73">
        <f t="shared" si="28"/>
        <v>3675</v>
      </c>
      <c r="D73">
        <f t="shared" si="13"/>
        <v>-6850</v>
      </c>
      <c r="F73">
        <v>72</v>
      </c>
      <c r="G73">
        <f>G71*(1+$V$11)</f>
        <v>3693.5749795830011</v>
      </c>
      <c r="H73">
        <f t="shared" si="29"/>
        <v>152375.88247075293</v>
      </c>
      <c r="I73">
        <f t="shared" si="26"/>
        <v>152375</v>
      </c>
      <c r="J73">
        <f t="shared" si="30"/>
        <v>3700</v>
      </c>
      <c r="K73">
        <f t="shared" si="33"/>
        <v>-6800</v>
      </c>
      <c r="L73">
        <f t="shared" si="27"/>
        <v>0</v>
      </c>
      <c r="M73">
        <f t="shared" si="31"/>
        <v>0</v>
      </c>
      <c r="O73" s="3">
        <f t="shared" ref="O73:O80" si="34">I73/$R$18</f>
        <v>0.61565656565656568</v>
      </c>
      <c r="P73" s="3">
        <f t="shared" si="32"/>
        <v>2.4626262626262627</v>
      </c>
    </row>
    <row r="74" spans="1:16" x14ac:dyDescent="0.2">
      <c r="A74">
        <v>73</v>
      </c>
      <c r="B74">
        <v>156075</v>
      </c>
      <c r="C74">
        <f t="shared" si="28"/>
        <v>3700</v>
      </c>
      <c r="D74">
        <f t="shared" si="13"/>
        <v>25</v>
      </c>
      <c r="F74">
        <v>73</v>
      </c>
      <c r="G74">
        <f t="shared" ref="G74:G80" si="35">G73+$R$2*$R$11</f>
        <v>3727.5749795830011</v>
      </c>
      <c r="H74">
        <f t="shared" si="29"/>
        <v>156103.45745033593</v>
      </c>
      <c r="I74">
        <f t="shared" si="26"/>
        <v>156100</v>
      </c>
      <c r="J74">
        <f t="shared" si="30"/>
        <v>3725</v>
      </c>
      <c r="K74">
        <f t="shared" si="33"/>
        <v>25</v>
      </c>
      <c r="L74">
        <f t="shared" si="27"/>
        <v>25</v>
      </c>
      <c r="M74">
        <f t="shared" si="31"/>
        <v>625</v>
      </c>
      <c r="O74" s="3">
        <f t="shared" si="34"/>
        <v>0.63070707070707066</v>
      </c>
      <c r="P74" s="3">
        <f t="shared" si="32"/>
        <v>2.5228282828282826</v>
      </c>
    </row>
    <row r="75" spans="1:16" x14ac:dyDescent="0.2">
      <c r="A75">
        <v>74</v>
      </c>
      <c r="B75">
        <v>159825</v>
      </c>
      <c r="C75">
        <f t="shared" si="28"/>
        <v>3750</v>
      </c>
      <c r="D75">
        <f t="shared" si="13"/>
        <v>50</v>
      </c>
      <c r="F75">
        <v>74</v>
      </c>
      <c r="G75">
        <f t="shared" si="35"/>
        <v>3761.5749795830011</v>
      </c>
      <c r="H75">
        <f t="shared" si="29"/>
        <v>159865.03242991894</v>
      </c>
      <c r="I75">
        <f t="shared" si="26"/>
        <v>159875</v>
      </c>
      <c r="J75">
        <f t="shared" si="30"/>
        <v>3775</v>
      </c>
      <c r="K75">
        <f t="shared" si="33"/>
        <v>50</v>
      </c>
      <c r="L75">
        <f t="shared" si="27"/>
        <v>50</v>
      </c>
      <c r="M75">
        <f t="shared" si="31"/>
        <v>2500</v>
      </c>
      <c r="O75" s="3">
        <f t="shared" si="34"/>
        <v>0.64595959595959596</v>
      </c>
      <c r="P75" s="3">
        <f t="shared" si="32"/>
        <v>2.5838383838383838</v>
      </c>
    </row>
    <row r="76" spans="1:16" x14ac:dyDescent="0.2">
      <c r="A76">
        <v>75</v>
      </c>
      <c r="B76">
        <v>163600</v>
      </c>
      <c r="C76">
        <f t="shared" si="28"/>
        <v>3775</v>
      </c>
      <c r="D76">
        <f t="shared" si="13"/>
        <v>25</v>
      </c>
      <c r="F76">
        <v>75</v>
      </c>
      <c r="G76">
        <f t="shared" si="35"/>
        <v>3795.5749795830011</v>
      </c>
      <c r="H76">
        <f t="shared" si="29"/>
        <v>163660.60740950194</v>
      </c>
      <c r="I76">
        <f t="shared" si="26"/>
        <v>163650</v>
      </c>
      <c r="J76">
        <f t="shared" si="30"/>
        <v>3775</v>
      </c>
      <c r="K76">
        <f t="shared" si="33"/>
        <v>0</v>
      </c>
      <c r="L76">
        <f t="shared" si="27"/>
        <v>50</v>
      </c>
      <c r="M76">
        <f t="shared" si="31"/>
        <v>2500</v>
      </c>
      <c r="O76" s="3">
        <f t="shared" si="34"/>
        <v>0.66121212121212125</v>
      </c>
      <c r="P76" s="3">
        <f t="shared" si="32"/>
        <v>2.644848484848485</v>
      </c>
    </row>
    <row r="77" spans="1:16" x14ac:dyDescent="0.2">
      <c r="A77">
        <v>76</v>
      </c>
      <c r="B77">
        <v>167425</v>
      </c>
      <c r="C77">
        <f t="shared" si="28"/>
        <v>3825</v>
      </c>
      <c r="D77">
        <f t="shared" si="13"/>
        <v>50</v>
      </c>
      <c r="F77">
        <v>76</v>
      </c>
      <c r="G77">
        <f t="shared" si="35"/>
        <v>3829.5749795830011</v>
      </c>
      <c r="H77">
        <f t="shared" si="29"/>
        <v>167490.18238908495</v>
      </c>
      <c r="I77">
        <f t="shared" si="26"/>
        <v>167500</v>
      </c>
      <c r="J77">
        <f t="shared" si="30"/>
        <v>3850</v>
      </c>
      <c r="K77">
        <f t="shared" si="33"/>
        <v>75</v>
      </c>
      <c r="L77">
        <f t="shared" si="27"/>
        <v>75</v>
      </c>
      <c r="M77">
        <f t="shared" si="31"/>
        <v>5625</v>
      </c>
      <c r="O77" s="3">
        <f t="shared" si="34"/>
        <v>0.6767676767676768</v>
      </c>
      <c r="P77" s="3">
        <f t="shared" si="32"/>
        <v>2.7070707070707072</v>
      </c>
    </row>
    <row r="78" spans="1:16" x14ac:dyDescent="0.2">
      <c r="A78">
        <v>77</v>
      </c>
      <c r="B78">
        <v>171300</v>
      </c>
      <c r="C78">
        <f t="shared" si="28"/>
        <v>3875</v>
      </c>
      <c r="D78">
        <f t="shared" si="13"/>
        <v>50</v>
      </c>
      <c r="F78">
        <v>77</v>
      </c>
      <c r="G78">
        <f t="shared" si="35"/>
        <v>3863.5749795830011</v>
      </c>
      <c r="H78">
        <f t="shared" si="29"/>
        <v>171353.75736866795</v>
      </c>
      <c r="I78">
        <f t="shared" si="26"/>
        <v>171350</v>
      </c>
      <c r="J78">
        <f t="shared" si="30"/>
        <v>3850</v>
      </c>
      <c r="K78">
        <f t="shared" si="33"/>
        <v>0</v>
      </c>
      <c r="L78">
        <f t="shared" si="27"/>
        <v>50</v>
      </c>
      <c r="M78">
        <f t="shared" si="31"/>
        <v>2500</v>
      </c>
      <c r="O78" s="3">
        <f t="shared" si="34"/>
        <v>0.69232323232323234</v>
      </c>
      <c r="P78" s="3">
        <f t="shared" si="32"/>
        <v>2.7692929292929294</v>
      </c>
    </row>
    <row r="79" spans="1:16" x14ac:dyDescent="0.2">
      <c r="A79">
        <v>78</v>
      </c>
      <c r="B79">
        <v>175225</v>
      </c>
      <c r="C79">
        <f t="shared" si="28"/>
        <v>3925</v>
      </c>
      <c r="D79">
        <f t="shared" si="13"/>
        <v>50</v>
      </c>
      <c r="F79">
        <v>78</v>
      </c>
      <c r="G79">
        <f t="shared" si="35"/>
        <v>3897.5749795830011</v>
      </c>
      <c r="H79">
        <f t="shared" si="29"/>
        <v>175251.33234825096</v>
      </c>
      <c r="I79">
        <f t="shared" si="26"/>
        <v>175250</v>
      </c>
      <c r="J79">
        <f t="shared" si="30"/>
        <v>3900</v>
      </c>
      <c r="K79">
        <f t="shared" si="33"/>
        <v>50</v>
      </c>
      <c r="L79">
        <f t="shared" si="27"/>
        <v>25</v>
      </c>
      <c r="M79">
        <f t="shared" si="31"/>
        <v>625</v>
      </c>
      <c r="O79" s="3">
        <f t="shared" si="34"/>
        <v>0.70808080808080809</v>
      </c>
      <c r="P79" s="3">
        <f t="shared" si="32"/>
        <v>2.8323232323232324</v>
      </c>
    </row>
    <row r="80" spans="1:16" x14ac:dyDescent="0.2">
      <c r="A80">
        <v>79</v>
      </c>
      <c r="B80">
        <v>179175</v>
      </c>
      <c r="C80">
        <f t="shared" si="28"/>
        <v>3950</v>
      </c>
      <c r="D80">
        <f t="shared" si="13"/>
        <v>25</v>
      </c>
      <c r="F80">
        <v>79</v>
      </c>
      <c r="G80">
        <f t="shared" si="35"/>
        <v>3931.5749795830011</v>
      </c>
      <c r="H80">
        <f t="shared" si="29"/>
        <v>179182.90732783396</v>
      </c>
      <c r="I80">
        <f t="shared" si="26"/>
        <v>179175</v>
      </c>
      <c r="J80">
        <f t="shared" si="30"/>
        <v>3925</v>
      </c>
      <c r="K80">
        <f t="shared" si="33"/>
        <v>25</v>
      </c>
      <c r="L80">
        <f t="shared" si="27"/>
        <v>0</v>
      </c>
      <c r="M80">
        <f t="shared" si="31"/>
        <v>0</v>
      </c>
      <c r="O80" s="3">
        <f t="shared" si="34"/>
        <v>0.72393939393939399</v>
      </c>
      <c r="P80" s="3">
        <f t="shared" si="32"/>
        <v>2.895757575757576</v>
      </c>
    </row>
    <row r="81" spans="3:16" x14ac:dyDescent="0.2">
      <c r="O81" s="3">
        <f>SUM(O2:O80)</f>
        <v>25.947072671156008</v>
      </c>
      <c r="P81" s="3">
        <f t="shared" si="32"/>
        <v>103.78829068462403</v>
      </c>
    </row>
    <row r="83" spans="3:16" x14ac:dyDescent="0.2">
      <c r="C83">
        <v>21</v>
      </c>
      <c r="D83">
        <v>775</v>
      </c>
      <c r="E83">
        <v>1100</v>
      </c>
      <c r="F83">
        <f>D83/E83</f>
        <v>0.70454545454545459</v>
      </c>
    </row>
    <row r="84" spans="3:16" x14ac:dyDescent="0.2">
      <c r="C84">
        <v>41</v>
      </c>
      <c r="D84">
        <v>2400</v>
      </c>
      <c r="E84">
        <v>1875</v>
      </c>
      <c r="F84">
        <f t="shared" ref="F84:F87" si="36">D84/E84</f>
        <v>1.28</v>
      </c>
    </row>
    <row r="85" spans="3:16" x14ac:dyDescent="0.2">
      <c r="C85">
        <v>51</v>
      </c>
      <c r="D85">
        <v>3625</v>
      </c>
      <c r="E85">
        <v>2350</v>
      </c>
      <c r="F85">
        <f t="shared" si="36"/>
        <v>1.5425531914893618</v>
      </c>
    </row>
    <row r="86" spans="3:16" x14ac:dyDescent="0.2">
      <c r="C86">
        <v>61</v>
      </c>
      <c r="D86">
        <v>5150</v>
      </c>
      <c r="E86">
        <v>2875</v>
      </c>
      <c r="F86">
        <f t="shared" si="36"/>
        <v>1.7913043478260871</v>
      </c>
    </row>
    <row r="87" spans="3:16" x14ac:dyDescent="0.2">
      <c r="C87">
        <v>71</v>
      </c>
      <c r="D87">
        <v>7075</v>
      </c>
      <c r="E87">
        <v>3400</v>
      </c>
      <c r="F87">
        <f t="shared" si="36"/>
        <v>2.0808823529411766</v>
      </c>
    </row>
    <row r="91" spans="3:16" x14ac:dyDescent="0.2">
      <c r="F91">
        <v>100</v>
      </c>
    </row>
    <row r="92" spans="3:16" x14ac:dyDescent="0.2">
      <c r="F92">
        <v>200</v>
      </c>
    </row>
    <row r="93" spans="3:16" x14ac:dyDescent="0.2">
      <c r="F93">
        <v>200</v>
      </c>
    </row>
    <row r="94" spans="3:16" x14ac:dyDescent="0.2">
      <c r="F94">
        <v>225</v>
      </c>
    </row>
    <row r="95" spans="3:16" x14ac:dyDescent="0.2">
      <c r="F95">
        <v>275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B1" workbookViewId="0">
      <selection activeCell="M9" sqref="M9"/>
    </sheetView>
  </sheetViews>
  <sheetFormatPr defaultRowHeight="14.25" x14ac:dyDescent="0.2"/>
  <cols>
    <col min="10" max="10" width="18" bestFit="1" customWidth="1"/>
    <col min="11" max="11" width="15.125" bestFit="1" customWidth="1"/>
    <col min="17" max="17" width="28.875" bestFit="1" customWidth="1"/>
    <col min="21" max="21" width="13" bestFit="1" customWidth="1"/>
  </cols>
  <sheetData>
    <row r="1" spans="1:19" x14ac:dyDescent="0.2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24</v>
      </c>
    </row>
    <row r="2" spans="1:19" x14ac:dyDescent="0.2">
      <c r="A2">
        <v>0</v>
      </c>
      <c r="B2">
        <f>C2-C$2</f>
        <v>0</v>
      </c>
      <c r="C2">
        <v>1</v>
      </c>
      <c r="D2" s="2">
        <v>820</v>
      </c>
      <c r="E2" s="2">
        <v>20</v>
      </c>
      <c r="F2" s="2">
        <v>52</v>
      </c>
      <c r="G2">
        <f>D2+E2*16+F2*10</f>
        <v>1660</v>
      </c>
      <c r="J2" t="s">
        <v>14</v>
      </c>
      <c r="K2" s="4">
        <v>8.5000000000000006E-2</v>
      </c>
      <c r="N2" t="s">
        <v>40</v>
      </c>
      <c r="Q2" t="s">
        <v>38</v>
      </c>
      <c r="S2" s="4">
        <v>0.88700000000000001</v>
      </c>
    </row>
    <row r="3" spans="1:19" x14ac:dyDescent="0.2">
      <c r="A3">
        <v>0</v>
      </c>
      <c r="B3">
        <f t="shared" ref="B3:B21" si="0">C3-C$2</f>
        <v>1</v>
      </c>
      <c r="C3">
        <v>2</v>
      </c>
      <c r="D3">
        <f t="shared" ref="D3:F21" si="1">ROUND(D$2+D$2*$K$2*$B3,0)</f>
        <v>890</v>
      </c>
      <c r="E3">
        <f t="shared" si="1"/>
        <v>22</v>
      </c>
      <c r="F3">
        <f t="shared" si="1"/>
        <v>56</v>
      </c>
      <c r="G3">
        <f t="shared" ref="G3:G66" si="2">D3+E3*16+F3*10</f>
        <v>1802</v>
      </c>
      <c r="J3" t="s">
        <v>21</v>
      </c>
      <c r="K3" s="4">
        <v>2E-3</v>
      </c>
      <c r="N3" t="s">
        <v>26</v>
      </c>
      <c r="O3">
        <v>800</v>
      </c>
      <c r="Q3" t="s">
        <v>36</v>
      </c>
      <c r="S3" s="4">
        <v>0.82379999999999998</v>
      </c>
    </row>
    <row r="4" spans="1:19" x14ac:dyDescent="0.2">
      <c r="A4">
        <v>0</v>
      </c>
      <c r="B4">
        <f t="shared" si="0"/>
        <v>2</v>
      </c>
      <c r="C4">
        <v>3</v>
      </c>
      <c r="D4">
        <f t="shared" si="1"/>
        <v>959</v>
      </c>
      <c r="E4">
        <f t="shared" si="1"/>
        <v>23</v>
      </c>
      <c r="F4">
        <f t="shared" si="1"/>
        <v>61</v>
      </c>
      <c r="G4">
        <f t="shared" si="2"/>
        <v>1937</v>
      </c>
      <c r="J4" t="s">
        <v>22</v>
      </c>
      <c r="K4" s="4">
        <v>2E-3</v>
      </c>
      <c r="N4" t="s">
        <v>27</v>
      </c>
      <c r="O4">
        <v>50</v>
      </c>
      <c r="Q4" t="s">
        <v>37</v>
      </c>
      <c r="S4" s="4">
        <v>0.91</v>
      </c>
    </row>
    <row r="5" spans="1:19" x14ac:dyDescent="0.2">
      <c r="A5">
        <v>0</v>
      </c>
      <c r="B5">
        <f t="shared" si="0"/>
        <v>3</v>
      </c>
      <c r="C5">
        <v>4</v>
      </c>
      <c r="D5">
        <f t="shared" si="1"/>
        <v>1029</v>
      </c>
      <c r="E5">
        <f t="shared" si="1"/>
        <v>25</v>
      </c>
      <c r="F5">
        <f t="shared" si="1"/>
        <v>65</v>
      </c>
      <c r="G5">
        <f t="shared" si="2"/>
        <v>2079</v>
      </c>
      <c r="J5" t="s">
        <v>23</v>
      </c>
      <c r="K5" s="4">
        <v>2E-3</v>
      </c>
      <c r="N5" t="s">
        <v>28</v>
      </c>
      <c r="O5">
        <v>80</v>
      </c>
    </row>
    <row r="6" spans="1:19" x14ac:dyDescent="0.2">
      <c r="A6">
        <v>0</v>
      </c>
      <c r="B6">
        <f t="shared" si="0"/>
        <v>4</v>
      </c>
      <c r="C6">
        <v>5</v>
      </c>
      <c r="D6">
        <f t="shared" si="1"/>
        <v>1099</v>
      </c>
      <c r="E6">
        <f t="shared" si="1"/>
        <v>27</v>
      </c>
      <c r="F6">
        <f t="shared" si="1"/>
        <v>70</v>
      </c>
      <c r="G6">
        <f t="shared" si="2"/>
        <v>2231</v>
      </c>
      <c r="J6" t="s">
        <v>15</v>
      </c>
      <c r="K6" s="4">
        <v>0.86</v>
      </c>
      <c r="Q6" t="s">
        <v>31</v>
      </c>
    </row>
    <row r="7" spans="1:19" x14ac:dyDescent="0.2">
      <c r="A7">
        <v>0</v>
      </c>
      <c r="B7">
        <f t="shared" si="0"/>
        <v>5</v>
      </c>
      <c r="C7">
        <v>6</v>
      </c>
      <c r="D7">
        <f t="shared" si="1"/>
        <v>1169</v>
      </c>
      <c r="E7">
        <f t="shared" si="1"/>
        <v>29</v>
      </c>
      <c r="F7">
        <f t="shared" si="1"/>
        <v>74</v>
      </c>
      <c r="G7">
        <f t="shared" si="2"/>
        <v>2373</v>
      </c>
      <c r="J7" t="s">
        <v>16</v>
      </c>
      <c r="K7" s="4">
        <v>0.6</v>
      </c>
      <c r="N7" t="s">
        <v>29</v>
      </c>
      <c r="Q7" t="s">
        <v>39</v>
      </c>
      <c r="S7" s="4">
        <v>26100</v>
      </c>
    </row>
    <row r="8" spans="1:19" x14ac:dyDescent="0.2">
      <c r="A8">
        <v>0</v>
      </c>
      <c r="B8">
        <f t="shared" si="0"/>
        <v>6</v>
      </c>
      <c r="C8">
        <v>7</v>
      </c>
      <c r="D8">
        <f t="shared" si="1"/>
        <v>1238</v>
      </c>
      <c r="E8">
        <f t="shared" si="1"/>
        <v>30</v>
      </c>
      <c r="F8">
        <f t="shared" si="1"/>
        <v>79</v>
      </c>
      <c r="G8">
        <f t="shared" si="2"/>
        <v>2508</v>
      </c>
      <c r="J8" t="s">
        <v>17</v>
      </c>
      <c r="K8" s="4">
        <v>0.81200000000000006</v>
      </c>
      <c r="N8" t="s">
        <v>30</v>
      </c>
      <c r="Q8" t="s">
        <v>32</v>
      </c>
      <c r="S8" s="4">
        <f>ROUND(S7*S3,-1)</f>
        <v>21500</v>
      </c>
    </row>
    <row r="9" spans="1:19" x14ac:dyDescent="0.2">
      <c r="A9">
        <v>0</v>
      </c>
      <c r="B9">
        <f t="shared" si="0"/>
        <v>7</v>
      </c>
      <c r="C9">
        <v>8</v>
      </c>
      <c r="D9">
        <f t="shared" si="1"/>
        <v>1308</v>
      </c>
      <c r="E9">
        <f t="shared" si="1"/>
        <v>32</v>
      </c>
      <c r="F9">
        <f t="shared" si="1"/>
        <v>83</v>
      </c>
      <c r="G9">
        <f t="shared" si="2"/>
        <v>2650</v>
      </c>
      <c r="J9" t="s">
        <v>18</v>
      </c>
      <c r="K9" s="4">
        <v>0.6</v>
      </c>
      <c r="Q9" t="s">
        <v>33</v>
      </c>
      <c r="S9" s="4">
        <f>ROUND(S7*S2,-1)</f>
        <v>23150</v>
      </c>
    </row>
    <row r="10" spans="1:19" x14ac:dyDescent="0.2">
      <c r="A10">
        <v>0</v>
      </c>
      <c r="B10">
        <f t="shared" si="0"/>
        <v>8</v>
      </c>
      <c r="C10">
        <v>9</v>
      </c>
      <c r="D10">
        <f t="shared" si="1"/>
        <v>1378</v>
      </c>
      <c r="E10">
        <f t="shared" si="1"/>
        <v>34</v>
      </c>
      <c r="F10">
        <f t="shared" si="1"/>
        <v>87</v>
      </c>
      <c r="G10">
        <f t="shared" si="2"/>
        <v>2792</v>
      </c>
      <c r="J10" t="s">
        <v>19</v>
      </c>
      <c r="K10" s="4">
        <v>0.6</v>
      </c>
      <c r="Q10" t="s">
        <v>34</v>
      </c>
      <c r="S10" s="4">
        <f>ROUND(S9*S4,-1)</f>
        <v>21070</v>
      </c>
    </row>
    <row r="11" spans="1:19" x14ac:dyDescent="0.2">
      <c r="A11">
        <v>0</v>
      </c>
      <c r="B11">
        <f t="shared" si="0"/>
        <v>9</v>
      </c>
      <c r="C11">
        <v>10</v>
      </c>
      <c r="D11">
        <f t="shared" si="1"/>
        <v>1447</v>
      </c>
      <c r="E11">
        <f t="shared" si="1"/>
        <v>35</v>
      </c>
      <c r="F11">
        <f t="shared" si="1"/>
        <v>92</v>
      </c>
      <c r="G11">
        <f t="shared" si="2"/>
        <v>2927</v>
      </c>
      <c r="J11" t="s">
        <v>20</v>
      </c>
      <c r="K11" s="4">
        <v>0.6</v>
      </c>
      <c r="Q11" t="s">
        <v>35</v>
      </c>
      <c r="S11" s="4">
        <f>ROUND(S9*S3,-1)</f>
        <v>19070</v>
      </c>
    </row>
    <row r="12" spans="1:19" x14ac:dyDescent="0.2">
      <c r="A12">
        <v>0</v>
      </c>
      <c r="B12">
        <f t="shared" si="0"/>
        <v>10</v>
      </c>
      <c r="C12">
        <v>11</v>
      </c>
      <c r="D12">
        <f t="shared" si="1"/>
        <v>1517</v>
      </c>
      <c r="E12">
        <f t="shared" si="1"/>
        <v>37</v>
      </c>
      <c r="F12">
        <f t="shared" si="1"/>
        <v>96</v>
      </c>
      <c r="G12">
        <f t="shared" si="2"/>
        <v>3069</v>
      </c>
    </row>
    <row r="13" spans="1:19" x14ac:dyDescent="0.2">
      <c r="A13">
        <v>0</v>
      </c>
      <c r="B13">
        <f t="shared" si="0"/>
        <v>11</v>
      </c>
      <c r="C13">
        <v>12</v>
      </c>
      <c r="D13">
        <f t="shared" si="1"/>
        <v>1587</v>
      </c>
      <c r="E13">
        <f t="shared" si="1"/>
        <v>39</v>
      </c>
      <c r="F13">
        <f t="shared" si="1"/>
        <v>101</v>
      </c>
      <c r="G13">
        <f t="shared" si="2"/>
        <v>3221</v>
      </c>
      <c r="Q13" t="s">
        <v>126</v>
      </c>
    </row>
    <row r="14" spans="1:19" x14ac:dyDescent="0.2">
      <c r="A14">
        <v>0</v>
      </c>
      <c r="B14">
        <f t="shared" si="0"/>
        <v>12</v>
      </c>
      <c r="C14">
        <v>13</v>
      </c>
      <c r="D14">
        <f t="shared" si="1"/>
        <v>1656</v>
      </c>
      <c r="E14">
        <f t="shared" si="1"/>
        <v>40</v>
      </c>
      <c r="F14">
        <f t="shared" si="1"/>
        <v>105</v>
      </c>
      <c r="G14">
        <f t="shared" si="2"/>
        <v>3346</v>
      </c>
    </row>
    <row r="15" spans="1:19" x14ac:dyDescent="0.2">
      <c r="A15">
        <v>0</v>
      </c>
      <c r="B15">
        <f t="shared" si="0"/>
        <v>13</v>
      </c>
      <c r="C15">
        <v>14</v>
      </c>
      <c r="D15">
        <f t="shared" si="1"/>
        <v>1726</v>
      </c>
      <c r="E15">
        <f t="shared" si="1"/>
        <v>42</v>
      </c>
      <c r="F15">
        <f t="shared" si="1"/>
        <v>109</v>
      </c>
      <c r="G15">
        <f t="shared" si="2"/>
        <v>3488</v>
      </c>
    </row>
    <row r="16" spans="1:19" x14ac:dyDescent="0.2">
      <c r="A16">
        <v>0</v>
      </c>
      <c r="B16">
        <f t="shared" si="0"/>
        <v>14</v>
      </c>
      <c r="C16">
        <v>15</v>
      </c>
      <c r="D16">
        <f t="shared" si="1"/>
        <v>1796</v>
      </c>
      <c r="E16">
        <f t="shared" si="1"/>
        <v>44</v>
      </c>
      <c r="F16">
        <f t="shared" si="1"/>
        <v>114</v>
      </c>
      <c r="G16">
        <f t="shared" si="2"/>
        <v>3640</v>
      </c>
    </row>
    <row r="17" spans="1:7" x14ac:dyDescent="0.2">
      <c r="A17">
        <v>0</v>
      </c>
      <c r="B17">
        <f t="shared" si="0"/>
        <v>15</v>
      </c>
      <c r="C17">
        <v>16</v>
      </c>
      <c r="D17">
        <f t="shared" si="1"/>
        <v>1866</v>
      </c>
      <c r="E17">
        <f t="shared" si="1"/>
        <v>46</v>
      </c>
      <c r="F17">
        <f t="shared" si="1"/>
        <v>118</v>
      </c>
      <c r="G17">
        <f t="shared" si="2"/>
        <v>3782</v>
      </c>
    </row>
    <row r="18" spans="1:7" x14ac:dyDescent="0.2">
      <c r="A18">
        <v>0</v>
      </c>
      <c r="B18">
        <f t="shared" si="0"/>
        <v>16</v>
      </c>
      <c r="C18">
        <v>17</v>
      </c>
      <c r="D18">
        <f t="shared" si="1"/>
        <v>1935</v>
      </c>
      <c r="E18">
        <f t="shared" si="1"/>
        <v>47</v>
      </c>
      <c r="F18">
        <f t="shared" si="1"/>
        <v>123</v>
      </c>
      <c r="G18">
        <f t="shared" si="2"/>
        <v>3917</v>
      </c>
    </row>
    <row r="19" spans="1:7" x14ac:dyDescent="0.2">
      <c r="A19">
        <v>0</v>
      </c>
      <c r="B19">
        <f t="shared" si="0"/>
        <v>17</v>
      </c>
      <c r="C19">
        <v>18</v>
      </c>
      <c r="D19">
        <f t="shared" si="1"/>
        <v>2005</v>
      </c>
      <c r="E19">
        <f t="shared" si="1"/>
        <v>49</v>
      </c>
      <c r="F19">
        <f t="shared" si="1"/>
        <v>127</v>
      </c>
      <c r="G19">
        <f t="shared" si="2"/>
        <v>4059</v>
      </c>
    </row>
    <row r="20" spans="1:7" x14ac:dyDescent="0.2">
      <c r="A20">
        <v>0</v>
      </c>
      <c r="B20">
        <f t="shared" si="0"/>
        <v>18</v>
      </c>
      <c r="C20">
        <v>19</v>
      </c>
      <c r="D20">
        <f t="shared" si="1"/>
        <v>2075</v>
      </c>
      <c r="E20">
        <f t="shared" si="1"/>
        <v>51</v>
      </c>
      <c r="F20">
        <f t="shared" si="1"/>
        <v>132</v>
      </c>
      <c r="G20">
        <f t="shared" si="2"/>
        <v>4211</v>
      </c>
    </row>
    <row r="21" spans="1:7" x14ac:dyDescent="0.2">
      <c r="A21">
        <v>0</v>
      </c>
      <c r="B21">
        <f t="shared" si="0"/>
        <v>19</v>
      </c>
      <c r="C21">
        <v>20</v>
      </c>
      <c r="D21">
        <f t="shared" si="1"/>
        <v>2144</v>
      </c>
      <c r="E21">
        <f t="shared" si="1"/>
        <v>52</v>
      </c>
      <c r="F21">
        <f t="shared" si="1"/>
        <v>136</v>
      </c>
      <c r="G21">
        <f t="shared" si="2"/>
        <v>4336</v>
      </c>
    </row>
    <row r="22" spans="1:7" s="1" customFormat="1" x14ac:dyDescent="0.2">
      <c r="A22" s="1">
        <v>1</v>
      </c>
      <c r="B22" s="1">
        <f>C22-C$21</f>
        <v>0</v>
      </c>
      <c r="C22" s="1">
        <v>20</v>
      </c>
      <c r="D22" s="1">
        <f>ROUND(D$21+D$2*$K$6,0)</f>
        <v>2849</v>
      </c>
      <c r="E22" s="1">
        <f t="shared" ref="E22:F22" si="3">ROUND(E$21+E$2*$K$6,0)</f>
        <v>69</v>
      </c>
      <c r="F22" s="1">
        <f t="shared" si="3"/>
        <v>181</v>
      </c>
      <c r="G22" s="1">
        <f t="shared" si="2"/>
        <v>5763</v>
      </c>
    </row>
    <row r="23" spans="1:7" x14ac:dyDescent="0.2">
      <c r="A23">
        <v>1</v>
      </c>
      <c r="B23">
        <f t="shared" ref="B23:B42" si="4">C23-C$21</f>
        <v>1</v>
      </c>
      <c r="C23">
        <v>21</v>
      </c>
      <c r="D23">
        <f>ROUND(D$22+D$2*(($K$2+$A23*$K$3)*$B23),0)</f>
        <v>2920</v>
      </c>
      <c r="E23">
        <f>ROUND(E$22+E$2*(($K$2+$A23*$K$4)*$B23),0)</f>
        <v>71</v>
      </c>
      <c r="F23">
        <f>ROUND(F$22+F$2*(($K$2+$A23*$K$5)*$B23),0)</f>
        <v>186</v>
      </c>
      <c r="G23">
        <f t="shared" si="2"/>
        <v>5916</v>
      </c>
    </row>
    <row r="24" spans="1:7" x14ac:dyDescent="0.2">
      <c r="A24">
        <v>1</v>
      </c>
      <c r="B24">
        <f t="shared" si="4"/>
        <v>2</v>
      </c>
      <c r="C24">
        <v>22</v>
      </c>
      <c r="D24">
        <f t="shared" ref="D24:D42" si="5">ROUND(D$22+D$2*(($K$2+$A24*$K$3)*$B24),0)</f>
        <v>2992</v>
      </c>
      <c r="E24">
        <f t="shared" ref="E24:E42" si="6">ROUND(E$22+E$2*(($K$2+$A24*$K$4)*$B24),0)</f>
        <v>72</v>
      </c>
      <c r="F24">
        <f t="shared" ref="F24:F42" si="7">ROUND(F$22+F$2*(($K$2+$A24*$K$5)*$B24),0)</f>
        <v>190</v>
      </c>
      <c r="G24">
        <f t="shared" si="2"/>
        <v>6044</v>
      </c>
    </row>
    <row r="25" spans="1:7" x14ac:dyDescent="0.2">
      <c r="A25">
        <v>1</v>
      </c>
      <c r="B25">
        <f t="shared" si="4"/>
        <v>3</v>
      </c>
      <c r="C25">
        <v>23</v>
      </c>
      <c r="D25">
        <f t="shared" si="5"/>
        <v>3063</v>
      </c>
      <c r="E25">
        <f t="shared" si="6"/>
        <v>74</v>
      </c>
      <c r="F25">
        <f t="shared" si="7"/>
        <v>195</v>
      </c>
      <c r="G25">
        <f t="shared" si="2"/>
        <v>6197</v>
      </c>
    </row>
    <row r="26" spans="1:7" x14ac:dyDescent="0.2">
      <c r="A26">
        <v>1</v>
      </c>
      <c r="B26">
        <f t="shared" si="4"/>
        <v>4</v>
      </c>
      <c r="C26">
        <v>24</v>
      </c>
      <c r="D26">
        <f t="shared" si="5"/>
        <v>3134</v>
      </c>
      <c r="E26">
        <f t="shared" si="6"/>
        <v>76</v>
      </c>
      <c r="F26">
        <f t="shared" si="7"/>
        <v>199</v>
      </c>
      <c r="G26">
        <f t="shared" si="2"/>
        <v>6340</v>
      </c>
    </row>
    <row r="27" spans="1:7" x14ac:dyDescent="0.2">
      <c r="A27">
        <v>1</v>
      </c>
      <c r="B27">
        <f t="shared" si="4"/>
        <v>5</v>
      </c>
      <c r="C27">
        <v>25</v>
      </c>
      <c r="D27">
        <f t="shared" si="5"/>
        <v>3206</v>
      </c>
      <c r="E27">
        <f t="shared" si="6"/>
        <v>78</v>
      </c>
      <c r="F27">
        <f t="shared" si="7"/>
        <v>204</v>
      </c>
      <c r="G27">
        <f t="shared" si="2"/>
        <v>6494</v>
      </c>
    </row>
    <row r="28" spans="1:7" x14ac:dyDescent="0.2">
      <c r="A28">
        <v>1</v>
      </c>
      <c r="B28">
        <f t="shared" si="4"/>
        <v>6</v>
      </c>
      <c r="C28">
        <v>26</v>
      </c>
      <c r="D28">
        <f t="shared" si="5"/>
        <v>3277</v>
      </c>
      <c r="E28">
        <f t="shared" si="6"/>
        <v>79</v>
      </c>
      <c r="F28">
        <f t="shared" si="7"/>
        <v>208</v>
      </c>
      <c r="G28">
        <f t="shared" si="2"/>
        <v>6621</v>
      </c>
    </row>
    <row r="29" spans="1:7" x14ac:dyDescent="0.2">
      <c r="A29">
        <v>1</v>
      </c>
      <c r="B29">
        <f t="shared" si="4"/>
        <v>7</v>
      </c>
      <c r="C29">
        <v>27</v>
      </c>
      <c r="D29">
        <f t="shared" si="5"/>
        <v>3348</v>
      </c>
      <c r="E29">
        <f t="shared" si="6"/>
        <v>81</v>
      </c>
      <c r="F29">
        <f t="shared" si="7"/>
        <v>213</v>
      </c>
      <c r="G29">
        <f t="shared" si="2"/>
        <v>6774</v>
      </c>
    </row>
    <row r="30" spans="1:7" x14ac:dyDescent="0.2">
      <c r="A30">
        <v>1</v>
      </c>
      <c r="B30">
        <f t="shared" si="4"/>
        <v>8</v>
      </c>
      <c r="C30">
        <v>28</v>
      </c>
      <c r="D30">
        <f t="shared" si="5"/>
        <v>3420</v>
      </c>
      <c r="E30">
        <f t="shared" si="6"/>
        <v>83</v>
      </c>
      <c r="F30">
        <f t="shared" si="7"/>
        <v>217</v>
      </c>
      <c r="G30">
        <f t="shared" si="2"/>
        <v>6918</v>
      </c>
    </row>
    <row r="31" spans="1:7" x14ac:dyDescent="0.2">
      <c r="A31">
        <v>1</v>
      </c>
      <c r="B31">
        <f t="shared" si="4"/>
        <v>9</v>
      </c>
      <c r="C31">
        <v>29</v>
      </c>
      <c r="D31">
        <f t="shared" si="5"/>
        <v>3491</v>
      </c>
      <c r="E31">
        <f t="shared" si="6"/>
        <v>85</v>
      </c>
      <c r="F31">
        <f t="shared" si="7"/>
        <v>222</v>
      </c>
      <c r="G31">
        <f t="shared" si="2"/>
        <v>7071</v>
      </c>
    </row>
    <row r="32" spans="1:7" x14ac:dyDescent="0.2">
      <c r="A32">
        <v>1</v>
      </c>
      <c r="B32">
        <f t="shared" si="4"/>
        <v>10</v>
      </c>
      <c r="C32">
        <v>30</v>
      </c>
      <c r="D32">
        <f t="shared" si="5"/>
        <v>3562</v>
      </c>
      <c r="E32">
        <f t="shared" si="6"/>
        <v>86</v>
      </c>
      <c r="F32">
        <f t="shared" si="7"/>
        <v>226</v>
      </c>
      <c r="G32">
        <f t="shared" si="2"/>
        <v>7198</v>
      </c>
    </row>
    <row r="33" spans="1:7" x14ac:dyDescent="0.2">
      <c r="A33">
        <v>1</v>
      </c>
      <c r="B33">
        <f t="shared" si="4"/>
        <v>11</v>
      </c>
      <c r="C33">
        <v>31</v>
      </c>
      <c r="D33">
        <f t="shared" si="5"/>
        <v>3634</v>
      </c>
      <c r="E33">
        <f t="shared" si="6"/>
        <v>88</v>
      </c>
      <c r="F33">
        <f t="shared" si="7"/>
        <v>231</v>
      </c>
      <c r="G33">
        <f t="shared" si="2"/>
        <v>7352</v>
      </c>
    </row>
    <row r="34" spans="1:7" x14ac:dyDescent="0.2">
      <c r="A34">
        <v>1</v>
      </c>
      <c r="B34">
        <f t="shared" si="4"/>
        <v>12</v>
      </c>
      <c r="C34">
        <v>32</v>
      </c>
      <c r="D34">
        <f t="shared" si="5"/>
        <v>3705</v>
      </c>
      <c r="E34">
        <f t="shared" si="6"/>
        <v>90</v>
      </c>
      <c r="F34">
        <f t="shared" si="7"/>
        <v>235</v>
      </c>
      <c r="G34">
        <f t="shared" si="2"/>
        <v>7495</v>
      </c>
    </row>
    <row r="35" spans="1:7" x14ac:dyDescent="0.2">
      <c r="A35">
        <v>1</v>
      </c>
      <c r="B35">
        <f t="shared" si="4"/>
        <v>13</v>
      </c>
      <c r="C35">
        <v>33</v>
      </c>
      <c r="D35">
        <f t="shared" si="5"/>
        <v>3776</v>
      </c>
      <c r="E35">
        <f t="shared" si="6"/>
        <v>92</v>
      </c>
      <c r="F35">
        <f t="shared" si="7"/>
        <v>240</v>
      </c>
      <c r="G35">
        <f t="shared" si="2"/>
        <v>7648</v>
      </c>
    </row>
    <row r="36" spans="1:7" x14ac:dyDescent="0.2">
      <c r="A36">
        <v>1</v>
      </c>
      <c r="B36">
        <f t="shared" si="4"/>
        <v>14</v>
      </c>
      <c r="C36">
        <v>34</v>
      </c>
      <c r="D36">
        <f t="shared" si="5"/>
        <v>3848</v>
      </c>
      <c r="E36">
        <f t="shared" si="6"/>
        <v>93</v>
      </c>
      <c r="F36">
        <f t="shared" si="7"/>
        <v>244</v>
      </c>
      <c r="G36">
        <f t="shared" si="2"/>
        <v>7776</v>
      </c>
    </row>
    <row r="37" spans="1:7" x14ac:dyDescent="0.2">
      <c r="A37">
        <v>1</v>
      </c>
      <c r="B37">
        <f t="shared" si="4"/>
        <v>15</v>
      </c>
      <c r="C37">
        <v>35</v>
      </c>
      <c r="D37">
        <f t="shared" si="5"/>
        <v>3919</v>
      </c>
      <c r="E37">
        <f t="shared" si="6"/>
        <v>95</v>
      </c>
      <c r="F37">
        <f t="shared" si="7"/>
        <v>249</v>
      </c>
      <c r="G37">
        <f t="shared" si="2"/>
        <v>7929</v>
      </c>
    </row>
    <row r="38" spans="1:7" x14ac:dyDescent="0.2">
      <c r="A38">
        <v>1</v>
      </c>
      <c r="B38">
        <f t="shared" si="4"/>
        <v>16</v>
      </c>
      <c r="C38">
        <v>36</v>
      </c>
      <c r="D38">
        <f t="shared" si="5"/>
        <v>3990</v>
      </c>
      <c r="E38">
        <f t="shared" si="6"/>
        <v>97</v>
      </c>
      <c r="F38">
        <f t="shared" si="7"/>
        <v>253</v>
      </c>
      <c r="G38">
        <f t="shared" si="2"/>
        <v>8072</v>
      </c>
    </row>
    <row r="39" spans="1:7" x14ac:dyDescent="0.2">
      <c r="A39">
        <v>1</v>
      </c>
      <c r="B39">
        <f t="shared" si="4"/>
        <v>17</v>
      </c>
      <c r="C39">
        <v>37</v>
      </c>
      <c r="D39">
        <f t="shared" si="5"/>
        <v>4062</v>
      </c>
      <c r="E39">
        <f t="shared" si="6"/>
        <v>99</v>
      </c>
      <c r="F39">
        <f t="shared" si="7"/>
        <v>258</v>
      </c>
      <c r="G39">
        <f t="shared" si="2"/>
        <v>8226</v>
      </c>
    </row>
    <row r="40" spans="1:7" x14ac:dyDescent="0.2">
      <c r="A40">
        <v>1</v>
      </c>
      <c r="B40">
        <f t="shared" si="4"/>
        <v>18</v>
      </c>
      <c r="C40">
        <v>38</v>
      </c>
      <c r="D40">
        <f t="shared" si="5"/>
        <v>4133</v>
      </c>
      <c r="E40">
        <f t="shared" si="6"/>
        <v>100</v>
      </c>
      <c r="F40">
        <f t="shared" si="7"/>
        <v>262</v>
      </c>
      <c r="G40">
        <f t="shared" si="2"/>
        <v>8353</v>
      </c>
    </row>
    <row r="41" spans="1:7" x14ac:dyDescent="0.2">
      <c r="A41">
        <v>1</v>
      </c>
      <c r="B41">
        <f t="shared" si="4"/>
        <v>19</v>
      </c>
      <c r="C41">
        <v>39</v>
      </c>
      <c r="D41">
        <f t="shared" si="5"/>
        <v>4204</v>
      </c>
      <c r="E41">
        <f t="shared" si="6"/>
        <v>102</v>
      </c>
      <c r="F41">
        <f t="shared" si="7"/>
        <v>267</v>
      </c>
      <c r="G41">
        <f t="shared" si="2"/>
        <v>8506</v>
      </c>
    </row>
    <row r="42" spans="1:7" x14ac:dyDescent="0.2">
      <c r="A42">
        <v>1</v>
      </c>
      <c r="B42">
        <f t="shared" si="4"/>
        <v>20</v>
      </c>
      <c r="C42">
        <v>40</v>
      </c>
      <c r="D42">
        <f t="shared" si="5"/>
        <v>4276</v>
      </c>
      <c r="E42">
        <f t="shared" si="6"/>
        <v>104</v>
      </c>
      <c r="F42">
        <f t="shared" si="7"/>
        <v>271</v>
      </c>
      <c r="G42">
        <f t="shared" si="2"/>
        <v>8650</v>
      </c>
    </row>
    <row r="43" spans="1:7" s="1" customFormat="1" x14ac:dyDescent="0.2">
      <c r="A43" s="1">
        <f>A32+1</f>
        <v>2</v>
      </c>
      <c r="B43" s="1">
        <f>C43-C$42</f>
        <v>0</v>
      </c>
      <c r="C43" s="1">
        <v>40</v>
      </c>
      <c r="D43" s="1">
        <f>ROUND(D42+D$2*$K$7,0)</f>
        <v>4768</v>
      </c>
      <c r="E43" s="1">
        <f t="shared" ref="E43:F43" si="8">ROUND(E42+E$2*$K$7,0)</f>
        <v>116</v>
      </c>
      <c r="F43" s="1">
        <f t="shared" si="8"/>
        <v>302</v>
      </c>
      <c r="G43" s="1">
        <f t="shared" si="2"/>
        <v>9644</v>
      </c>
    </row>
    <row r="44" spans="1:7" x14ac:dyDescent="0.2">
      <c r="A44">
        <f t="shared" ref="A44:A97" si="9">A33+1</f>
        <v>2</v>
      </c>
      <c r="B44">
        <f t="shared" ref="B44:B53" si="10">C44-C$42</f>
        <v>1</v>
      </c>
      <c r="C44">
        <f t="shared" ref="C44:C53" si="11">C24+19</f>
        <v>41</v>
      </c>
      <c r="D44">
        <f>ROUND(D$43+D$2*(($K$2+A44*$K$3)*$B44),0)</f>
        <v>4841</v>
      </c>
      <c r="E44">
        <f t="shared" ref="E44:E53" si="12">ROUND(E$43+E$2*(($K$2+$A44*$K$4)*$B44),0)</f>
        <v>118</v>
      </c>
      <c r="F44">
        <f t="shared" ref="F44:F53" si="13">ROUND(F$43+F$2*(($K$2+$A44*$K$5)*$B44),0)</f>
        <v>307</v>
      </c>
      <c r="G44">
        <f t="shared" si="2"/>
        <v>9799</v>
      </c>
    </row>
    <row r="45" spans="1:7" x14ac:dyDescent="0.2">
      <c r="A45">
        <f t="shared" si="9"/>
        <v>2</v>
      </c>
      <c r="B45">
        <f t="shared" si="10"/>
        <v>2</v>
      </c>
      <c r="C45">
        <f t="shared" si="11"/>
        <v>42</v>
      </c>
      <c r="D45">
        <f t="shared" ref="D45:D53" si="14">ROUND(D$43+D$2*(($K$2+A45*$K$3)*$B45),0)</f>
        <v>4914</v>
      </c>
      <c r="E45">
        <f t="shared" si="12"/>
        <v>120</v>
      </c>
      <c r="F45">
        <f t="shared" si="13"/>
        <v>311</v>
      </c>
      <c r="G45">
        <f t="shared" si="2"/>
        <v>9944</v>
      </c>
    </row>
    <row r="46" spans="1:7" x14ac:dyDescent="0.2">
      <c r="A46">
        <f t="shared" si="9"/>
        <v>2</v>
      </c>
      <c r="B46">
        <f t="shared" si="10"/>
        <v>3</v>
      </c>
      <c r="C46">
        <f t="shared" si="11"/>
        <v>43</v>
      </c>
      <c r="D46">
        <f t="shared" si="14"/>
        <v>4987</v>
      </c>
      <c r="E46">
        <f t="shared" si="12"/>
        <v>121</v>
      </c>
      <c r="F46">
        <f t="shared" si="13"/>
        <v>316</v>
      </c>
      <c r="G46">
        <f t="shared" si="2"/>
        <v>10083</v>
      </c>
    </row>
    <row r="47" spans="1:7" x14ac:dyDescent="0.2">
      <c r="A47">
        <f t="shared" si="9"/>
        <v>2</v>
      </c>
      <c r="B47">
        <f t="shared" si="10"/>
        <v>4</v>
      </c>
      <c r="C47">
        <f t="shared" si="11"/>
        <v>44</v>
      </c>
      <c r="D47">
        <f t="shared" si="14"/>
        <v>5060</v>
      </c>
      <c r="E47">
        <f t="shared" si="12"/>
        <v>123</v>
      </c>
      <c r="F47">
        <f t="shared" si="13"/>
        <v>321</v>
      </c>
      <c r="G47">
        <f t="shared" si="2"/>
        <v>10238</v>
      </c>
    </row>
    <row r="48" spans="1:7" x14ac:dyDescent="0.2">
      <c r="A48">
        <f t="shared" si="9"/>
        <v>2</v>
      </c>
      <c r="B48">
        <f t="shared" si="10"/>
        <v>5</v>
      </c>
      <c r="C48">
        <f t="shared" si="11"/>
        <v>45</v>
      </c>
      <c r="D48">
        <f t="shared" si="14"/>
        <v>5133</v>
      </c>
      <c r="E48">
        <f t="shared" si="12"/>
        <v>125</v>
      </c>
      <c r="F48">
        <f t="shared" si="13"/>
        <v>325</v>
      </c>
      <c r="G48">
        <f t="shared" si="2"/>
        <v>10383</v>
      </c>
    </row>
    <row r="49" spans="1:7" x14ac:dyDescent="0.2">
      <c r="A49">
        <f t="shared" si="9"/>
        <v>2</v>
      </c>
      <c r="B49">
        <f t="shared" si="10"/>
        <v>6</v>
      </c>
      <c r="C49">
        <f t="shared" si="11"/>
        <v>46</v>
      </c>
      <c r="D49">
        <f t="shared" si="14"/>
        <v>5206</v>
      </c>
      <c r="E49">
        <f t="shared" si="12"/>
        <v>127</v>
      </c>
      <c r="F49">
        <f t="shared" si="13"/>
        <v>330</v>
      </c>
      <c r="G49">
        <f t="shared" si="2"/>
        <v>10538</v>
      </c>
    </row>
    <row r="50" spans="1:7" x14ac:dyDescent="0.2">
      <c r="A50">
        <f t="shared" si="9"/>
        <v>2</v>
      </c>
      <c r="B50">
        <f t="shared" si="10"/>
        <v>7</v>
      </c>
      <c r="C50">
        <f t="shared" si="11"/>
        <v>47</v>
      </c>
      <c r="D50">
        <f t="shared" si="14"/>
        <v>5279</v>
      </c>
      <c r="E50">
        <f t="shared" si="12"/>
        <v>128</v>
      </c>
      <c r="F50">
        <f t="shared" si="13"/>
        <v>334</v>
      </c>
      <c r="G50">
        <f t="shared" si="2"/>
        <v>10667</v>
      </c>
    </row>
    <row r="51" spans="1:7" x14ac:dyDescent="0.2">
      <c r="A51">
        <f t="shared" si="9"/>
        <v>2</v>
      </c>
      <c r="B51">
        <f t="shared" si="10"/>
        <v>8</v>
      </c>
      <c r="C51">
        <f t="shared" si="11"/>
        <v>48</v>
      </c>
      <c r="D51">
        <f t="shared" si="14"/>
        <v>5352</v>
      </c>
      <c r="E51">
        <f t="shared" si="12"/>
        <v>130</v>
      </c>
      <c r="F51">
        <f t="shared" si="13"/>
        <v>339</v>
      </c>
      <c r="G51">
        <f t="shared" si="2"/>
        <v>10822</v>
      </c>
    </row>
    <row r="52" spans="1:7" x14ac:dyDescent="0.2">
      <c r="A52">
        <f t="shared" si="9"/>
        <v>2</v>
      </c>
      <c r="B52">
        <f t="shared" si="10"/>
        <v>9</v>
      </c>
      <c r="C52">
        <f t="shared" si="11"/>
        <v>49</v>
      </c>
      <c r="D52">
        <f t="shared" si="14"/>
        <v>5425</v>
      </c>
      <c r="E52">
        <f t="shared" si="12"/>
        <v>132</v>
      </c>
      <c r="F52">
        <f t="shared" si="13"/>
        <v>344</v>
      </c>
      <c r="G52">
        <f t="shared" si="2"/>
        <v>10977</v>
      </c>
    </row>
    <row r="53" spans="1:7" x14ac:dyDescent="0.2">
      <c r="A53">
        <f t="shared" si="9"/>
        <v>2</v>
      </c>
      <c r="B53">
        <f t="shared" si="10"/>
        <v>10</v>
      </c>
      <c r="C53">
        <f t="shared" si="11"/>
        <v>50</v>
      </c>
      <c r="D53">
        <f t="shared" si="14"/>
        <v>5498</v>
      </c>
      <c r="E53">
        <f t="shared" si="12"/>
        <v>134</v>
      </c>
      <c r="F53">
        <f t="shared" si="13"/>
        <v>348</v>
      </c>
      <c r="G53">
        <f t="shared" si="2"/>
        <v>11122</v>
      </c>
    </row>
    <row r="54" spans="1:7" s="1" customFormat="1" x14ac:dyDescent="0.2">
      <c r="A54" s="1">
        <f t="shared" si="9"/>
        <v>3</v>
      </c>
      <c r="B54" s="1">
        <f>C54-C$53</f>
        <v>0</v>
      </c>
      <c r="C54" s="1">
        <f>C43+10</f>
        <v>50</v>
      </c>
      <c r="D54" s="1">
        <f>ROUND(D53+D$2*$K$8,0)</f>
        <v>6164</v>
      </c>
      <c r="E54" s="1">
        <f t="shared" ref="E54:F54" si="15">ROUND(E53+E$2*$K$8,0)</f>
        <v>150</v>
      </c>
      <c r="F54" s="1">
        <f t="shared" si="15"/>
        <v>390</v>
      </c>
      <c r="G54" s="1">
        <f t="shared" si="2"/>
        <v>12464</v>
      </c>
    </row>
    <row r="55" spans="1:7" x14ac:dyDescent="0.2">
      <c r="A55">
        <f t="shared" si="9"/>
        <v>3</v>
      </c>
      <c r="B55">
        <f t="shared" ref="B55:B64" si="16">C55-C$53</f>
        <v>1</v>
      </c>
      <c r="C55">
        <f t="shared" ref="C55:C97" si="17">C44+10</f>
        <v>51</v>
      </c>
      <c r="D55">
        <f>ROUND(D$54+D$2*(($K$2+A55*$K$3)*$B55),0)</f>
        <v>6239</v>
      </c>
      <c r="E55">
        <f t="shared" ref="E55:E64" si="18">ROUND(E$54+E$2*(($K$2+$A55*$K$4)*$B55),0)</f>
        <v>152</v>
      </c>
      <c r="F55">
        <f t="shared" ref="F55:F64" si="19">ROUND(F$54+F$2*(($K$2+$A55*$K$5)*$B55),0)</f>
        <v>395</v>
      </c>
      <c r="G55">
        <f t="shared" si="2"/>
        <v>12621</v>
      </c>
    </row>
    <row r="56" spans="1:7" x14ac:dyDescent="0.2">
      <c r="A56">
        <f t="shared" si="9"/>
        <v>3</v>
      </c>
      <c r="B56">
        <f t="shared" si="16"/>
        <v>2</v>
      </c>
      <c r="C56">
        <f t="shared" si="17"/>
        <v>52</v>
      </c>
      <c r="D56">
        <f t="shared" ref="D56:D64" si="20">ROUND(D$54+D$2*(($K$2+A56*$K$3)*$B56),0)</f>
        <v>6313</v>
      </c>
      <c r="E56">
        <f t="shared" si="18"/>
        <v>154</v>
      </c>
      <c r="F56">
        <f t="shared" si="19"/>
        <v>399</v>
      </c>
      <c r="G56">
        <f t="shared" si="2"/>
        <v>12767</v>
      </c>
    </row>
    <row r="57" spans="1:7" x14ac:dyDescent="0.2">
      <c r="A57">
        <f t="shared" si="9"/>
        <v>3</v>
      </c>
      <c r="B57">
        <f t="shared" si="16"/>
        <v>3</v>
      </c>
      <c r="C57">
        <f t="shared" si="17"/>
        <v>53</v>
      </c>
      <c r="D57">
        <f t="shared" si="20"/>
        <v>6388</v>
      </c>
      <c r="E57">
        <f t="shared" si="18"/>
        <v>155</v>
      </c>
      <c r="F57">
        <f t="shared" si="19"/>
        <v>404</v>
      </c>
      <c r="G57">
        <f t="shared" si="2"/>
        <v>12908</v>
      </c>
    </row>
    <row r="58" spans="1:7" x14ac:dyDescent="0.2">
      <c r="A58">
        <f t="shared" si="9"/>
        <v>3</v>
      </c>
      <c r="B58">
        <f t="shared" si="16"/>
        <v>4</v>
      </c>
      <c r="C58">
        <f t="shared" si="17"/>
        <v>54</v>
      </c>
      <c r="D58">
        <f t="shared" si="20"/>
        <v>6462</v>
      </c>
      <c r="E58">
        <f t="shared" si="18"/>
        <v>157</v>
      </c>
      <c r="F58">
        <f t="shared" si="19"/>
        <v>409</v>
      </c>
      <c r="G58">
        <f t="shared" si="2"/>
        <v>13064</v>
      </c>
    </row>
    <row r="59" spans="1:7" x14ac:dyDescent="0.2">
      <c r="A59">
        <f t="shared" si="9"/>
        <v>3</v>
      </c>
      <c r="B59">
        <f t="shared" si="16"/>
        <v>5</v>
      </c>
      <c r="C59">
        <f t="shared" si="17"/>
        <v>55</v>
      </c>
      <c r="D59">
        <f t="shared" si="20"/>
        <v>6537</v>
      </c>
      <c r="E59">
        <f t="shared" si="18"/>
        <v>159</v>
      </c>
      <c r="F59">
        <f t="shared" si="19"/>
        <v>414</v>
      </c>
      <c r="G59">
        <f t="shared" si="2"/>
        <v>13221</v>
      </c>
    </row>
    <row r="60" spans="1:7" x14ac:dyDescent="0.2">
      <c r="A60">
        <f t="shared" si="9"/>
        <v>3</v>
      </c>
      <c r="B60">
        <f t="shared" si="16"/>
        <v>6</v>
      </c>
      <c r="C60">
        <f t="shared" si="17"/>
        <v>56</v>
      </c>
      <c r="D60">
        <f t="shared" si="20"/>
        <v>6612</v>
      </c>
      <c r="E60">
        <f t="shared" si="18"/>
        <v>161</v>
      </c>
      <c r="F60">
        <f t="shared" si="19"/>
        <v>418</v>
      </c>
      <c r="G60">
        <f t="shared" si="2"/>
        <v>13368</v>
      </c>
    </row>
    <row r="61" spans="1:7" x14ac:dyDescent="0.2">
      <c r="A61">
        <f t="shared" si="9"/>
        <v>3</v>
      </c>
      <c r="B61">
        <f t="shared" si="16"/>
        <v>7</v>
      </c>
      <c r="C61">
        <f t="shared" si="17"/>
        <v>57</v>
      </c>
      <c r="D61">
        <f t="shared" si="20"/>
        <v>6686</v>
      </c>
      <c r="E61">
        <f t="shared" si="18"/>
        <v>163</v>
      </c>
      <c r="F61">
        <f t="shared" si="19"/>
        <v>423</v>
      </c>
      <c r="G61">
        <f t="shared" si="2"/>
        <v>13524</v>
      </c>
    </row>
    <row r="62" spans="1:7" x14ac:dyDescent="0.2">
      <c r="A62">
        <f t="shared" si="9"/>
        <v>3</v>
      </c>
      <c r="B62">
        <f t="shared" si="16"/>
        <v>8</v>
      </c>
      <c r="C62">
        <f t="shared" si="17"/>
        <v>58</v>
      </c>
      <c r="D62">
        <f t="shared" si="20"/>
        <v>6761</v>
      </c>
      <c r="E62">
        <f t="shared" si="18"/>
        <v>165</v>
      </c>
      <c r="F62">
        <f t="shared" si="19"/>
        <v>428</v>
      </c>
      <c r="G62">
        <f t="shared" si="2"/>
        <v>13681</v>
      </c>
    </row>
    <row r="63" spans="1:7" x14ac:dyDescent="0.2">
      <c r="A63">
        <f t="shared" si="9"/>
        <v>3</v>
      </c>
      <c r="B63">
        <f t="shared" si="16"/>
        <v>9</v>
      </c>
      <c r="C63">
        <f t="shared" si="17"/>
        <v>59</v>
      </c>
      <c r="D63">
        <f t="shared" si="20"/>
        <v>6836</v>
      </c>
      <c r="E63">
        <f t="shared" si="18"/>
        <v>166</v>
      </c>
      <c r="F63">
        <f t="shared" si="19"/>
        <v>433</v>
      </c>
      <c r="G63">
        <f t="shared" si="2"/>
        <v>13822</v>
      </c>
    </row>
    <row r="64" spans="1:7" x14ac:dyDescent="0.2">
      <c r="A64">
        <f t="shared" si="9"/>
        <v>3</v>
      </c>
      <c r="B64">
        <f t="shared" si="16"/>
        <v>10</v>
      </c>
      <c r="C64">
        <f t="shared" si="17"/>
        <v>60</v>
      </c>
      <c r="D64">
        <f t="shared" si="20"/>
        <v>6910</v>
      </c>
      <c r="E64">
        <f t="shared" si="18"/>
        <v>168</v>
      </c>
      <c r="F64">
        <f t="shared" si="19"/>
        <v>437</v>
      </c>
      <c r="G64">
        <f t="shared" si="2"/>
        <v>13968</v>
      </c>
    </row>
    <row r="65" spans="1:7" s="1" customFormat="1" x14ac:dyDescent="0.2">
      <c r="A65" s="1">
        <f t="shared" si="9"/>
        <v>4</v>
      </c>
      <c r="B65" s="1">
        <f>C65-C$64</f>
        <v>0</v>
      </c>
      <c r="C65" s="1">
        <f t="shared" si="17"/>
        <v>60</v>
      </c>
      <c r="D65" s="1">
        <f>ROUND(D64+D$2*$K$9,0)</f>
        <v>7402</v>
      </c>
      <c r="E65" s="1">
        <f t="shared" ref="E65:F65" si="21">ROUND(E64+E$2*$K$9,0)</f>
        <v>180</v>
      </c>
      <c r="F65" s="1">
        <f t="shared" si="21"/>
        <v>468</v>
      </c>
      <c r="G65" s="1">
        <f t="shared" si="2"/>
        <v>14962</v>
      </c>
    </row>
    <row r="66" spans="1:7" x14ac:dyDescent="0.2">
      <c r="A66">
        <f t="shared" si="9"/>
        <v>4</v>
      </c>
      <c r="B66">
        <f t="shared" ref="B66:B75" si="22">C66-C$64</f>
        <v>1</v>
      </c>
      <c r="C66">
        <f t="shared" si="17"/>
        <v>61</v>
      </c>
      <c r="D66">
        <f>ROUND(D$65+D$2*(($K$2+$A66*$K$3)*$B66),0)</f>
        <v>7478</v>
      </c>
      <c r="E66">
        <f t="shared" ref="E66:E75" si="23">ROUND(E$65+E$2*(($K$2+$A66*$K$4)*$B66),0)</f>
        <v>182</v>
      </c>
      <c r="F66">
        <f t="shared" ref="F66:F75" si="24">ROUND(F$65+F$2*(($K$2+$A66*$K$5)*$B66),0)</f>
        <v>473</v>
      </c>
      <c r="G66">
        <f t="shared" si="2"/>
        <v>15120</v>
      </c>
    </row>
    <row r="67" spans="1:7" x14ac:dyDescent="0.2">
      <c r="A67">
        <f t="shared" si="9"/>
        <v>4</v>
      </c>
      <c r="B67">
        <f t="shared" si="22"/>
        <v>2</v>
      </c>
      <c r="C67">
        <f t="shared" si="17"/>
        <v>62</v>
      </c>
      <c r="D67">
        <f t="shared" ref="D67:D75" si="25">ROUND(D$65+D$2*(($K$2+$A67*$K$3)*$B67),0)</f>
        <v>7555</v>
      </c>
      <c r="E67">
        <f t="shared" si="23"/>
        <v>184</v>
      </c>
      <c r="F67">
        <f t="shared" si="24"/>
        <v>478</v>
      </c>
      <c r="G67">
        <f t="shared" ref="G67:G97" si="26">D67+E67*16+F67*10</f>
        <v>15279</v>
      </c>
    </row>
    <row r="68" spans="1:7" x14ac:dyDescent="0.2">
      <c r="A68">
        <f t="shared" si="9"/>
        <v>4</v>
      </c>
      <c r="B68">
        <f t="shared" si="22"/>
        <v>3</v>
      </c>
      <c r="C68">
        <f t="shared" si="17"/>
        <v>63</v>
      </c>
      <c r="D68">
        <f t="shared" si="25"/>
        <v>7631</v>
      </c>
      <c r="E68">
        <f t="shared" si="23"/>
        <v>186</v>
      </c>
      <c r="F68">
        <f t="shared" si="24"/>
        <v>483</v>
      </c>
      <c r="G68">
        <f t="shared" si="26"/>
        <v>15437</v>
      </c>
    </row>
    <row r="69" spans="1:7" x14ac:dyDescent="0.2">
      <c r="A69">
        <f t="shared" si="9"/>
        <v>4</v>
      </c>
      <c r="B69">
        <f t="shared" si="22"/>
        <v>4</v>
      </c>
      <c r="C69">
        <f t="shared" si="17"/>
        <v>64</v>
      </c>
      <c r="D69">
        <f t="shared" si="25"/>
        <v>7707</v>
      </c>
      <c r="E69">
        <f t="shared" si="23"/>
        <v>187</v>
      </c>
      <c r="F69">
        <f t="shared" si="24"/>
        <v>487</v>
      </c>
      <c r="G69">
        <f t="shared" si="26"/>
        <v>15569</v>
      </c>
    </row>
    <row r="70" spans="1:7" x14ac:dyDescent="0.2">
      <c r="A70">
        <f t="shared" si="9"/>
        <v>4</v>
      </c>
      <c r="B70">
        <f t="shared" si="22"/>
        <v>5</v>
      </c>
      <c r="C70">
        <f t="shared" si="17"/>
        <v>65</v>
      </c>
      <c r="D70">
        <f t="shared" si="25"/>
        <v>7783</v>
      </c>
      <c r="E70">
        <f t="shared" si="23"/>
        <v>189</v>
      </c>
      <c r="F70">
        <f t="shared" si="24"/>
        <v>492</v>
      </c>
      <c r="G70">
        <f t="shared" si="26"/>
        <v>15727</v>
      </c>
    </row>
    <row r="71" spans="1:7" x14ac:dyDescent="0.2">
      <c r="A71">
        <f t="shared" si="9"/>
        <v>4</v>
      </c>
      <c r="B71">
        <f t="shared" si="22"/>
        <v>6</v>
      </c>
      <c r="C71">
        <f t="shared" si="17"/>
        <v>66</v>
      </c>
      <c r="D71">
        <f t="shared" si="25"/>
        <v>7860</v>
      </c>
      <c r="E71">
        <f t="shared" si="23"/>
        <v>191</v>
      </c>
      <c r="F71">
        <f t="shared" si="24"/>
        <v>497</v>
      </c>
      <c r="G71">
        <f t="shared" si="26"/>
        <v>15886</v>
      </c>
    </row>
    <row r="72" spans="1:7" x14ac:dyDescent="0.2">
      <c r="A72">
        <f t="shared" si="9"/>
        <v>4</v>
      </c>
      <c r="B72">
        <f t="shared" si="22"/>
        <v>7</v>
      </c>
      <c r="C72">
        <f t="shared" si="17"/>
        <v>67</v>
      </c>
      <c r="D72">
        <f t="shared" si="25"/>
        <v>7936</v>
      </c>
      <c r="E72">
        <f t="shared" si="23"/>
        <v>193</v>
      </c>
      <c r="F72">
        <f t="shared" si="24"/>
        <v>502</v>
      </c>
      <c r="G72">
        <f t="shared" si="26"/>
        <v>16044</v>
      </c>
    </row>
    <row r="73" spans="1:7" x14ac:dyDescent="0.2">
      <c r="A73">
        <f t="shared" si="9"/>
        <v>4</v>
      </c>
      <c r="B73">
        <f t="shared" si="22"/>
        <v>8</v>
      </c>
      <c r="C73">
        <f t="shared" si="17"/>
        <v>68</v>
      </c>
      <c r="D73">
        <f t="shared" si="25"/>
        <v>8012</v>
      </c>
      <c r="E73">
        <f t="shared" si="23"/>
        <v>195</v>
      </c>
      <c r="F73">
        <f t="shared" si="24"/>
        <v>507</v>
      </c>
      <c r="G73">
        <f t="shared" si="26"/>
        <v>16202</v>
      </c>
    </row>
    <row r="74" spans="1:7" x14ac:dyDescent="0.2">
      <c r="A74">
        <f t="shared" si="9"/>
        <v>4</v>
      </c>
      <c r="B74">
        <f t="shared" si="22"/>
        <v>9</v>
      </c>
      <c r="C74">
        <f t="shared" si="17"/>
        <v>69</v>
      </c>
      <c r="D74">
        <f t="shared" si="25"/>
        <v>8088</v>
      </c>
      <c r="E74">
        <f t="shared" si="23"/>
        <v>197</v>
      </c>
      <c r="F74">
        <f t="shared" si="24"/>
        <v>512</v>
      </c>
      <c r="G74">
        <f t="shared" si="26"/>
        <v>16360</v>
      </c>
    </row>
    <row r="75" spans="1:7" x14ac:dyDescent="0.2">
      <c r="A75">
        <f t="shared" si="9"/>
        <v>4</v>
      </c>
      <c r="B75">
        <f t="shared" si="22"/>
        <v>10</v>
      </c>
      <c r="C75">
        <f t="shared" si="17"/>
        <v>70</v>
      </c>
      <c r="D75">
        <f t="shared" si="25"/>
        <v>8165</v>
      </c>
      <c r="E75">
        <f t="shared" si="23"/>
        <v>199</v>
      </c>
      <c r="F75">
        <f t="shared" si="24"/>
        <v>516</v>
      </c>
      <c r="G75">
        <f t="shared" si="26"/>
        <v>16509</v>
      </c>
    </row>
    <row r="76" spans="1:7" s="1" customFormat="1" x14ac:dyDescent="0.2">
      <c r="A76" s="1">
        <f t="shared" si="9"/>
        <v>5</v>
      </c>
      <c r="B76" s="1">
        <v>0</v>
      </c>
      <c r="C76" s="1">
        <f t="shared" si="17"/>
        <v>70</v>
      </c>
      <c r="D76" s="1">
        <f>ROUND(D75+D$2*$K$10,0)</f>
        <v>8657</v>
      </c>
      <c r="E76" s="1">
        <f t="shared" ref="E76:F76" si="27">ROUND(E75+E$2*$K$10,0)</f>
        <v>211</v>
      </c>
      <c r="F76" s="1">
        <f t="shared" si="27"/>
        <v>547</v>
      </c>
      <c r="G76" s="1">
        <f t="shared" si="26"/>
        <v>17503</v>
      </c>
    </row>
    <row r="77" spans="1:7" x14ac:dyDescent="0.2">
      <c r="A77">
        <f t="shared" si="9"/>
        <v>5</v>
      </c>
      <c r="B77">
        <v>1</v>
      </c>
      <c r="C77">
        <f t="shared" si="17"/>
        <v>71</v>
      </c>
      <c r="D77">
        <f>ROUND(D$76+D$2*(($K$2+A77*$K$3)*$B77),0)</f>
        <v>8735</v>
      </c>
      <c r="E77">
        <f t="shared" ref="E77:E86" si="28">ROUND(E$76+E$2*(($K$2+$A77*$K$4)*$B77),0)</f>
        <v>213</v>
      </c>
      <c r="F77">
        <f t="shared" ref="F77:F86" si="29">ROUND(F$76+F$2*(($K$2+$A77*$K$5)*$B77),0)</f>
        <v>552</v>
      </c>
      <c r="G77">
        <f t="shared" si="26"/>
        <v>17663</v>
      </c>
    </row>
    <row r="78" spans="1:7" x14ac:dyDescent="0.2">
      <c r="A78">
        <f t="shared" si="9"/>
        <v>5</v>
      </c>
      <c r="B78">
        <v>2</v>
      </c>
      <c r="C78">
        <f t="shared" si="17"/>
        <v>72</v>
      </c>
      <c r="D78">
        <f t="shared" ref="D78:D86" si="30">ROUND(D$76+D$2*(($K$2+A78*$K$3)*$B78),0)</f>
        <v>8813</v>
      </c>
      <c r="E78">
        <f t="shared" si="28"/>
        <v>215</v>
      </c>
      <c r="F78">
        <f t="shared" si="29"/>
        <v>557</v>
      </c>
      <c r="G78">
        <f t="shared" si="26"/>
        <v>17823</v>
      </c>
    </row>
    <row r="79" spans="1:7" x14ac:dyDescent="0.2">
      <c r="A79">
        <f t="shared" si="9"/>
        <v>5</v>
      </c>
      <c r="B79">
        <v>3</v>
      </c>
      <c r="C79">
        <f t="shared" si="17"/>
        <v>73</v>
      </c>
      <c r="D79">
        <f t="shared" si="30"/>
        <v>8891</v>
      </c>
      <c r="E79">
        <f t="shared" si="28"/>
        <v>217</v>
      </c>
      <c r="F79">
        <f t="shared" si="29"/>
        <v>562</v>
      </c>
      <c r="G79">
        <f t="shared" si="26"/>
        <v>17983</v>
      </c>
    </row>
    <row r="80" spans="1:7" x14ac:dyDescent="0.2">
      <c r="A80">
        <f t="shared" si="9"/>
        <v>5</v>
      </c>
      <c r="B80">
        <v>4</v>
      </c>
      <c r="C80">
        <f t="shared" si="17"/>
        <v>74</v>
      </c>
      <c r="D80">
        <f t="shared" si="30"/>
        <v>8969</v>
      </c>
      <c r="E80">
        <f t="shared" si="28"/>
        <v>219</v>
      </c>
      <c r="F80">
        <f t="shared" si="29"/>
        <v>567</v>
      </c>
      <c r="G80">
        <f t="shared" si="26"/>
        <v>18143</v>
      </c>
    </row>
    <row r="81" spans="1:7" x14ac:dyDescent="0.2">
      <c r="A81">
        <f t="shared" si="9"/>
        <v>5</v>
      </c>
      <c r="B81">
        <v>5</v>
      </c>
      <c r="C81">
        <f t="shared" si="17"/>
        <v>75</v>
      </c>
      <c r="D81">
        <f t="shared" si="30"/>
        <v>9047</v>
      </c>
      <c r="E81">
        <f t="shared" si="28"/>
        <v>221</v>
      </c>
      <c r="F81">
        <f t="shared" si="29"/>
        <v>572</v>
      </c>
      <c r="G81">
        <f t="shared" si="26"/>
        <v>18303</v>
      </c>
    </row>
    <row r="82" spans="1:7" x14ac:dyDescent="0.2">
      <c r="A82">
        <f t="shared" si="9"/>
        <v>5</v>
      </c>
      <c r="B82">
        <v>6</v>
      </c>
      <c r="C82">
        <f t="shared" si="17"/>
        <v>76</v>
      </c>
      <c r="D82">
        <f t="shared" si="30"/>
        <v>9124</v>
      </c>
      <c r="E82">
        <f t="shared" si="28"/>
        <v>222</v>
      </c>
      <c r="F82">
        <f t="shared" si="29"/>
        <v>577</v>
      </c>
      <c r="G82">
        <f t="shared" si="26"/>
        <v>18446</v>
      </c>
    </row>
    <row r="83" spans="1:7" x14ac:dyDescent="0.2">
      <c r="A83">
        <f t="shared" si="9"/>
        <v>5</v>
      </c>
      <c r="B83">
        <v>7</v>
      </c>
      <c r="C83">
        <f t="shared" si="17"/>
        <v>77</v>
      </c>
      <c r="D83">
        <f t="shared" si="30"/>
        <v>9202</v>
      </c>
      <c r="E83">
        <f t="shared" si="28"/>
        <v>224</v>
      </c>
      <c r="F83">
        <f t="shared" si="29"/>
        <v>582</v>
      </c>
      <c r="G83">
        <f t="shared" si="26"/>
        <v>18606</v>
      </c>
    </row>
    <row r="84" spans="1:7" x14ac:dyDescent="0.2">
      <c r="A84">
        <f t="shared" si="9"/>
        <v>5</v>
      </c>
      <c r="B84">
        <v>8</v>
      </c>
      <c r="C84">
        <f t="shared" si="17"/>
        <v>78</v>
      </c>
      <c r="D84">
        <f t="shared" si="30"/>
        <v>9280</v>
      </c>
      <c r="E84">
        <f t="shared" si="28"/>
        <v>226</v>
      </c>
      <c r="F84">
        <f t="shared" si="29"/>
        <v>587</v>
      </c>
      <c r="G84">
        <f t="shared" si="26"/>
        <v>18766</v>
      </c>
    </row>
    <row r="85" spans="1:7" x14ac:dyDescent="0.2">
      <c r="A85">
        <f t="shared" si="9"/>
        <v>5</v>
      </c>
      <c r="B85">
        <v>9</v>
      </c>
      <c r="C85">
        <f t="shared" si="17"/>
        <v>79</v>
      </c>
      <c r="D85">
        <f t="shared" si="30"/>
        <v>9358</v>
      </c>
      <c r="E85">
        <f t="shared" si="28"/>
        <v>228</v>
      </c>
      <c r="F85">
        <f t="shared" si="29"/>
        <v>591</v>
      </c>
      <c r="G85">
        <f t="shared" si="26"/>
        <v>18916</v>
      </c>
    </row>
    <row r="86" spans="1:7" x14ac:dyDescent="0.2">
      <c r="A86">
        <f t="shared" si="9"/>
        <v>5</v>
      </c>
      <c r="B86">
        <v>10</v>
      </c>
      <c r="C86">
        <f t="shared" si="17"/>
        <v>80</v>
      </c>
      <c r="D86">
        <f t="shared" si="30"/>
        <v>9436</v>
      </c>
      <c r="E86">
        <f t="shared" si="28"/>
        <v>230</v>
      </c>
      <c r="F86">
        <f t="shared" si="29"/>
        <v>596</v>
      </c>
      <c r="G86">
        <f t="shared" si="26"/>
        <v>19076</v>
      </c>
    </row>
    <row r="87" spans="1:7" s="1" customFormat="1" x14ac:dyDescent="0.2">
      <c r="A87" s="1">
        <f t="shared" si="9"/>
        <v>6</v>
      </c>
      <c r="B87" s="1">
        <v>0</v>
      </c>
      <c r="C87" s="1">
        <f t="shared" si="17"/>
        <v>80</v>
      </c>
      <c r="D87" s="1">
        <f>ROUND(D86+D$2*$K$11,0)</f>
        <v>9928</v>
      </c>
      <c r="E87" s="1">
        <f t="shared" ref="E87:F87" si="31">ROUND(E86+E$2*$K$11,0)</f>
        <v>242</v>
      </c>
      <c r="F87" s="1">
        <f t="shared" si="31"/>
        <v>627</v>
      </c>
      <c r="G87" s="1">
        <f t="shared" si="26"/>
        <v>20070</v>
      </c>
    </row>
    <row r="88" spans="1:7" x14ac:dyDescent="0.2">
      <c r="A88">
        <f t="shared" si="9"/>
        <v>6</v>
      </c>
      <c r="B88">
        <v>1</v>
      </c>
      <c r="C88">
        <f t="shared" si="17"/>
        <v>81</v>
      </c>
      <c r="D88">
        <f>ROUND(D$87+D$2*(($K$2+A88*$K$3)*$B88),0)</f>
        <v>10008</v>
      </c>
      <c r="E88">
        <f t="shared" ref="E88:E97" si="32">ROUND(E$87+E$2*(($K$2+$A88*$K$4)*$B88),0)</f>
        <v>244</v>
      </c>
      <c r="F88">
        <f t="shared" ref="F88:F97" si="33">ROUND(F$87+F$2*(($K$2+$A88*$K$5)*$B88),0)</f>
        <v>632</v>
      </c>
      <c r="G88">
        <f t="shared" si="26"/>
        <v>20232</v>
      </c>
    </row>
    <row r="89" spans="1:7" x14ac:dyDescent="0.2">
      <c r="A89">
        <f t="shared" si="9"/>
        <v>6</v>
      </c>
      <c r="B89">
        <v>2</v>
      </c>
      <c r="C89">
        <f t="shared" si="17"/>
        <v>82</v>
      </c>
      <c r="D89">
        <f t="shared" ref="D89:D97" si="34">ROUND(D$87+D$2*(($K$2+A89*$K$3)*$B89),0)</f>
        <v>10087</v>
      </c>
      <c r="E89">
        <f t="shared" si="32"/>
        <v>246</v>
      </c>
      <c r="F89">
        <f t="shared" si="33"/>
        <v>637</v>
      </c>
      <c r="G89">
        <f t="shared" si="26"/>
        <v>20393</v>
      </c>
    </row>
    <row r="90" spans="1:7" x14ac:dyDescent="0.2">
      <c r="A90">
        <f t="shared" si="9"/>
        <v>6</v>
      </c>
      <c r="B90">
        <v>3</v>
      </c>
      <c r="C90">
        <f t="shared" si="17"/>
        <v>83</v>
      </c>
      <c r="D90">
        <f t="shared" si="34"/>
        <v>10167</v>
      </c>
      <c r="E90">
        <f t="shared" si="32"/>
        <v>248</v>
      </c>
      <c r="F90">
        <f t="shared" si="33"/>
        <v>642</v>
      </c>
      <c r="G90">
        <f t="shared" si="26"/>
        <v>20555</v>
      </c>
    </row>
    <row r="91" spans="1:7" x14ac:dyDescent="0.2">
      <c r="A91">
        <f t="shared" si="9"/>
        <v>6</v>
      </c>
      <c r="B91">
        <v>4</v>
      </c>
      <c r="C91">
        <f t="shared" si="17"/>
        <v>84</v>
      </c>
      <c r="D91">
        <f t="shared" si="34"/>
        <v>10246</v>
      </c>
      <c r="E91">
        <f t="shared" si="32"/>
        <v>250</v>
      </c>
      <c r="F91">
        <f t="shared" si="33"/>
        <v>647</v>
      </c>
      <c r="G91">
        <f t="shared" si="26"/>
        <v>20716</v>
      </c>
    </row>
    <row r="92" spans="1:7" x14ac:dyDescent="0.2">
      <c r="A92">
        <f t="shared" si="9"/>
        <v>6</v>
      </c>
      <c r="B92">
        <v>5</v>
      </c>
      <c r="C92">
        <f t="shared" si="17"/>
        <v>85</v>
      </c>
      <c r="D92">
        <f t="shared" si="34"/>
        <v>10326</v>
      </c>
      <c r="E92">
        <f t="shared" si="32"/>
        <v>252</v>
      </c>
      <c r="F92">
        <f t="shared" si="33"/>
        <v>652</v>
      </c>
      <c r="G92">
        <f t="shared" si="26"/>
        <v>20878</v>
      </c>
    </row>
    <row r="93" spans="1:7" x14ac:dyDescent="0.2">
      <c r="A93">
        <f t="shared" si="9"/>
        <v>6</v>
      </c>
      <c r="B93">
        <v>6</v>
      </c>
      <c r="C93">
        <f t="shared" si="17"/>
        <v>86</v>
      </c>
      <c r="D93">
        <f t="shared" si="34"/>
        <v>10405</v>
      </c>
      <c r="E93">
        <f t="shared" si="32"/>
        <v>254</v>
      </c>
      <c r="F93">
        <f t="shared" si="33"/>
        <v>657</v>
      </c>
      <c r="G93">
        <f t="shared" si="26"/>
        <v>21039</v>
      </c>
    </row>
    <row r="94" spans="1:7" x14ac:dyDescent="0.2">
      <c r="A94">
        <f t="shared" si="9"/>
        <v>6</v>
      </c>
      <c r="B94">
        <v>7</v>
      </c>
      <c r="C94">
        <f t="shared" si="17"/>
        <v>87</v>
      </c>
      <c r="D94">
        <f t="shared" si="34"/>
        <v>10485</v>
      </c>
      <c r="E94">
        <f t="shared" si="32"/>
        <v>256</v>
      </c>
      <c r="F94">
        <f t="shared" si="33"/>
        <v>662</v>
      </c>
      <c r="G94">
        <f t="shared" si="26"/>
        <v>21201</v>
      </c>
    </row>
    <row r="95" spans="1:7" x14ac:dyDescent="0.2">
      <c r="A95">
        <f t="shared" si="9"/>
        <v>6</v>
      </c>
      <c r="B95">
        <v>8</v>
      </c>
      <c r="C95">
        <f t="shared" si="17"/>
        <v>88</v>
      </c>
      <c r="D95">
        <f t="shared" si="34"/>
        <v>10564</v>
      </c>
      <c r="E95">
        <f t="shared" si="32"/>
        <v>258</v>
      </c>
      <c r="F95">
        <f t="shared" si="33"/>
        <v>667</v>
      </c>
      <c r="G95">
        <f t="shared" si="26"/>
        <v>21362</v>
      </c>
    </row>
    <row r="96" spans="1:7" x14ac:dyDescent="0.2">
      <c r="A96">
        <f t="shared" si="9"/>
        <v>6</v>
      </c>
      <c r="B96">
        <v>9</v>
      </c>
      <c r="C96">
        <f t="shared" si="17"/>
        <v>89</v>
      </c>
      <c r="D96">
        <f t="shared" si="34"/>
        <v>10644</v>
      </c>
      <c r="E96">
        <f t="shared" si="32"/>
        <v>259</v>
      </c>
      <c r="F96">
        <f t="shared" si="33"/>
        <v>672</v>
      </c>
      <c r="G96">
        <f t="shared" si="26"/>
        <v>21508</v>
      </c>
    </row>
    <row r="97" spans="1:7" x14ac:dyDescent="0.2">
      <c r="A97">
        <f t="shared" si="9"/>
        <v>6</v>
      </c>
      <c r="B97">
        <v>10</v>
      </c>
      <c r="C97">
        <f t="shared" si="17"/>
        <v>90</v>
      </c>
      <c r="D97">
        <f t="shared" si="34"/>
        <v>10723</v>
      </c>
      <c r="E97">
        <f t="shared" si="32"/>
        <v>261</v>
      </c>
      <c r="F97">
        <f t="shared" si="33"/>
        <v>677</v>
      </c>
      <c r="G97">
        <f t="shared" si="26"/>
        <v>21669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J10" sqref="J10"/>
    </sheetView>
  </sheetViews>
  <sheetFormatPr defaultRowHeight="14.25" x14ac:dyDescent="0.2"/>
  <cols>
    <col min="10" max="10" width="18" bestFit="1" customWidth="1"/>
    <col min="11" max="11" width="15.125" bestFit="1" customWidth="1"/>
    <col min="12" max="12" width="16.25" bestFit="1" customWidth="1"/>
  </cols>
  <sheetData>
    <row r="1" spans="1:12" x14ac:dyDescent="0.2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24</v>
      </c>
      <c r="L1" t="s">
        <v>25</v>
      </c>
    </row>
    <row r="2" spans="1:12" x14ac:dyDescent="0.2">
      <c r="A2">
        <v>0</v>
      </c>
      <c r="B2">
        <f>C2-C$2</f>
        <v>0</v>
      </c>
      <c r="C2">
        <v>1</v>
      </c>
      <c r="D2" s="2">
        <v>821</v>
      </c>
      <c r="E2" s="2">
        <v>13</v>
      </c>
      <c r="F2" s="2">
        <v>56</v>
      </c>
      <c r="G2">
        <f>D2+E2*16+F2*10</f>
        <v>1589</v>
      </c>
      <c r="J2" t="s">
        <v>14</v>
      </c>
      <c r="K2" s="4">
        <v>8.2600000000000007E-2</v>
      </c>
      <c r="L2">
        <f>ROUND(K2/'5星计算器'!K2,4)</f>
        <v>0.9718</v>
      </c>
    </row>
    <row r="3" spans="1:12" x14ac:dyDescent="0.2">
      <c r="A3">
        <v>0</v>
      </c>
      <c r="B3">
        <f t="shared" ref="B3:B21" si="0">C3-C$2</f>
        <v>1</v>
      </c>
      <c r="C3">
        <v>2</v>
      </c>
      <c r="D3">
        <f t="shared" ref="D3:F21" si="1">ROUND(D$2+D$2*$K$2*$B3,0)</f>
        <v>889</v>
      </c>
      <c r="E3">
        <f t="shared" si="1"/>
        <v>14</v>
      </c>
      <c r="F3">
        <f t="shared" si="1"/>
        <v>61</v>
      </c>
      <c r="G3">
        <f t="shared" ref="G3:G66" si="2">D3+E3*16+F3*10</f>
        <v>1723</v>
      </c>
      <c r="J3" t="s">
        <v>21</v>
      </c>
      <c r="K3" s="4">
        <v>0</v>
      </c>
      <c r="L3">
        <f>ROUND(K3/'5星计算器'!K3,4)</f>
        <v>0</v>
      </c>
    </row>
    <row r="4" spans="1:12" x14ac:dyDescent="0.2">
      <c r="A4">
        <v>0</v>
      </c>
      <c r="B4">
        <f t="shared" si="0"/>
        <v>2</v>
      </c>
      <c r="C4">
        <v>3</v>
      </c>
      <c r="D4">
        <f t="shared" si="1"/>
        <v>957</v>
      </c>
      <c r="E4">
        <f t="shared" si="1"/>
        <v>15</v>
      </c>
      <c r="F4">
        <f t="shared" si="1"/>
        <v>65</v>
      </c>
      <c r="G4">
        <f t="shared" si="2"/>
        <v>1847</v>
      </c>
      <c r="J4" t="s">
        <v>22</v>
      </c>
      <c r="K4" s="4">
        <v>0</v>
      </c>
      <c r="L4">
        <f>ROUND(K4/'5星计算器'!K4,4)</f>
        <v>0</v>
      </c>
    </row>
    <row r="5" spans="1:12" x14ac:dyDescent="0.2">
      <c r="A5">
        <v>0</v>
      </c>
      <c r="B5">
        <f t="shared" si="0"/>
        <v>3</v>
      </c>
      <c r="C5">
        <v>4</v>
      </c>
      <c r="D5">
        <f t="shared" si="1"/>
        <v>1024</v>
      </c>
      <c r="E5">
        <f t="shared" si="1"/>
        <v>16</v>
      </c>
      <c r="F5">
        <f t="shared" si="1"/>
        <v>70</v>
      </c>
      <c r="G5">
        <f t="shared" si="2"/>
        <v>1980</v>
      </c>
      <c r="J5" t="s">
        <v>23</v>
      </c>
      <c r="K5" s="4">
        <v>0</v>
      </c>
      <c r="L5">
        <f>ROUND(K5/'5星计算器'!K5,4)</f>
        <v>0</v>
      </c>
    </row>
    <row r="6" spans="1:12" x14ac:dyDescent="0.2">
      <c r="A6">
        <v>0</v>
      </c>
      <c r="B6">
        <f t="shared" si="0"/>
        <v>4</v>
      </c>
      <c r="C6">
        <v>5</v>
      </c>
      <c r="D6">
        <f t="shared" si="1"/>
        <v>1092</v>
      </c>
      <c r="E6">
        <f t="shared" si="1"/>
        <v>17</v>
      </c>
      <c r="F6">
        <f t="shared" si="1"/>
        <v>75</v>
      </c>
      <c r="G6">
        <f t="shared" si="2"/>
        <v>2114</v>
      </c>
      <c r="J6" t="s">
        <v>15</v>
      </c>
      <c r="K6" s="4">
        <v>0.748</v>
      </c>
      <c r="L6">
        <f>ROUND(K6/'5星计算器'!K6,4)</f>
        <v>0.86980000000000002</v>
      </c>
    </row>
    <row r="7" spans="1:12" x14ac:dyDescent="0.2">
      <c r="A7">
        <v>0</v>
      </c>
      <c r="B7">
        <f t="shared" si="0"/>
        <v>5</v>
      </c>
      <c r="C7">
        <v>6</v>
      </c>
      <c r="D7">
        <f t="shared" si="1"/>
        <v>1160</v>
      </c>
      <c r="E7">
        <f t="shared" si="1"/>
        <v>18</v>
      </c>
      <c r="F7">
        <f t="shared" si="1"/>
        <v>79</v>
      </c>
      <c r="G7">
        <f t="shared" si="2"/>
        <v>2238</v>
      </c>
      <c r="J7" t="s">
        <v>16</v>
      </c>
      <c r="K7" s="4">
        <v>0.53</v>
      </c>
      <c r="L7">
        <f>ROUND(K7/'5星计算器'!K7,4)</f>
        <v>0.88329999999999997</v>
      </c>
    </row>
    <row r="8" spans="1:12" x14ac:dyDescent="0.2">
      <c r="A8">
        <v>0</v>
      </c>
      <c r="B8">
        <f t="shared" si="0"/>
        <v>6</v>
      </c>
      <c r="C8">
        <v>7</v>
      </c>
      <c r="D8">
        <f t="shared" si="1"/>
        <v>1228</v>
      </c>
      <c r="E8">
        <f t="shared" si="1"/>
        <v>19</v>
      </c>
      <c r="F8">
        <f t="shared" si="1"/>
        <v>84</v>
      </c>
      <c r="G8">
        <f t="shared" si="2"/>
        <v>2372</v>
      </c>
      <c r="J8" t="s">
        <v>17</v>
      </c>
      <c r="K8" s="4">
        <v>0.70699999999999996</v>
      </c>
      <c r="L8">
        <f>ROUND(K8/'5星计算器'!K8,4)</f>
        <v>0.87070000000000003</v>
      </c>
    </row>
    <row r="9" spans="1:12" x14ac:dyDescent="0.2">
      <c r="A9">
        <v>0</v>
      </c>
      <c r="B9">
        <f t="shared" si="0"/>
        <v>7</v>
      </c>
      <c r="C9">
        <v>8</v>
      </c>
      <c r="D9">
        <f t="shared" si="1"/>
        <v>1296</v>
      </c>
      <c r="E9">
        <f t="shared" si="1"/>
        <v>21</v>
      </c>
      <c r="F9">
        <f t="shared" si="1"/>
        <v>88</v>
      </c>
      <c r="G9">
        <f t="shared" si="2"/>
        <v>2512</v>
      </c>
      <c r="J9" t="s">
        <v>18</v>
      </c>
      <c r="K9" s="4">
        <v>0.53</v>
      </c>
      <c r="L9">
        <f>ROUND(K9/'5星计算器'!K9,4)</f>
        <v>0.88329999999999997</v>
      </c>
    </row>
    <row r="10" spans="1:12" x14ac:dyDescent="0.2">
      <c r="A10">
        <v>0</v>
      </c>
      <c r="B10">
        <f t="shared" si="0"/>
        <v>8</v>
      </c>
      <c r="C10">
        <v>9</v>
      </c>
      <c r="D10">
        <f t="shared" si="1"/>
        <v>1364</v>
      </c>
      <c r="E10">
        <f t="shared" si="1"/>
        <v>22</v>
      </c>
      <c r="F10">
        <f t="shared" si="1"/>
        <v>93</v>
      </c>
      <c r="G10">
        <f t="shared" si="2"/>
        <v>2646</v>
      </c>
      <c r="J10" t="s">
        <v>19</v>
      </c>
      <c r="K10" s="4">
        <v>0.53</v>
      </c>
      <c r="L10">
        <f>ROUND(K10/'5星计算器'!K10,4)</f>
        <v>0.88329999999999997</v>
      </c>
    </row>
    <row r="11" spans="1:12" x14ac:dyDescent="0.2">
      <c r="A11">
        <v>0</v>
      </c>
      <c r="B11">
        <f t="shared" si="0"/>
        <v>9</v>
      </c>
      <c r="C11">
        <v>10</v>
      </c>
      <c r="D11">
        <f t="shared" si="1"/>
        <v>1431</v>
      </c>
      <c r="E11">
        <f t="shared" si="1"/>
        <v>23</v>
      </c>
      <c r="F11">
        <f t="shared" si="1"/>
        <v>98</v>
      </c>
      <c r="G11">
        <f t="shared" si="2"/>
        <v>2779</v>
      </c>
      <c r="J11" t="s">
        <v>20</v>
      </c>
      <c r="K11" s="4">
        <v>0.53</v>
      </c>
      <c r="L11">
        <f>ROUND(K11/'5星计算器'!K11,4)</f>
        <v>0.88329999999999997</v>
      </c>
    </row>
    <row r="12" spans="1:12" x14ac:dyDescent="0.2">
      <c r="A12">
        <v>0</v>
      </c>
      <c r="B12">
        <f t="shared" si="0"/>
        <v>10</v>
      </c>
      <c r="C12">
        <v>11</v>
      </c>
      <c r="D12">
        <f t="shared" si="1"/>
        <v>1499</v>
      </c>
      <c r="E12">
        <f t="shared" si="1"/>
        <v>24</v>
      </c>
      <c r="F12">
        <f t="shared" si="1"/>
        <v>102</v>
      </c>
      <c r="G12">
        <f t="shared" si="2"/>
        <v>2903</v>
      </c>
    </row>
    <row r="13" spans="1:12" x14ac:dyDescent="0.2">
      <c r="A13">
        <v>0</v>
      </c>
      <c r="B13">
        <f t="shared" si="0"/>
        <v>11</v>
      </c>
      <c r="C13">
        <v>12</v>
      </c>
      <c r="D13">
        <f t="shared" si="1"/>
        <v>1567</v>
      </c>
      <c r="E13">
        <f t="shared" si="1"/>
        <v>25</v>
      </c>
      <c r="F13">
        <f t="shared" si="1"/>
        <v>107</v>
      </c>
      <c r="G13">
        <f t="shared" si="2"/>
        <v>3037</v>
      </c>
    </row>
    <row r="14" spans="1:12" x14ac:dyDescent="0.2">
      <c r="A14">
        <v>0</v>
      </c>
      <c r="B14">
        <f t="shared" si="0"/>
        <v>12</v>
      </c>
      <c r="C14">
        <v>13</v>
      </c>
      <c r="D14">
        <f t="shared" si="1"/>
        <v>1635</v>
      </c>
      <c r="E14">
        <f t="shared" si="1"/>
        <v>26</v>
      </c>
      <c r="F14">
        <f t="shared" si="1"/>
        <v>112</v>
      </c>
      <c r="G14">
        <f t="shared" si="2"/>
        <v>3171</v>
      </c>
    </row>
    <row r="15" spans="1:12" x14ac:dyDescent="0.2">
      <c r="A15">
        <v>0</v>
      </c>
      <c r="B15">
        <f t="shared" si="0"/>
        <v>13</v>
      </c>
      <c r="C15">
        <v>14</v>
      </c>
      <c r="D15">
        <f t="shared" si="1"/>
        <v>1703</v>
      </c>
      <c r="E15">
        <f t="shared" si="1"/>
        <v>27</v>
      </c>
      <c r="F15">
        <f t="shared" si="1"/>
        <v>116</v>
      </c>
      <c r="G15">
        <f t="shared" si="2"/>
        <v>3295</v>
      </c>
    </row>
    <row r="16" spans="1:12" x14ac:dyDescent="0.2">
      <c r="A16">
        <v>0</v>
      </c>
      <c r="B16">
        <f t="shared" si="0"/>
        <v>14</v>
      </c>
      <c r="C16">
        <v>15</v>
      </c>
      <c r="D16">
        <f t="shared" si="1"/>
        <v>1770</v>
      </c>
      <c r="E16">
        <f t="shared" si="1"/>
        <v>28</v>
      </c>
      <c r="F16">
        <f t="shared" si="1"/>
        <v>121</v>
      </c>
      <c r="G16">
        <f t="shared" si="2"/>
        <v>3428</v>
      </c>
    </row>
    <row r="17" spans="1:7" x14ac:dyDescent="0.2">
      <c r="A17">
        <v>0</v>
      </c>
      <c r="B17">
        <f t="shared" si="0"/>
        <v>15</v>
      </c>
      <c r="C17">
        <v>16</v>
      </c>
      <c r="D17">
        <f t="shared" si="1"/>
        <v>1838</v>
      </c>
      <c r="E17">
        <f t="shared" si="1"/>
        <v>29</v>
      </c>
      <c r="F17">
        <f t="shared" si="1"/>
        <v>125</v>
      </c>
      <c r="G17">
        <f t="shared" si="2"/>
        <v>3552</v>
      </c>
    </row>
    <row r="18" spans="1:7" x14ac:dyDescent="0.2">
      <c r="A18">
        <v>0</v>
      </c>
      <c r="B18">
        <f t="shared" si="0"/>
        <v>16</v>
      </c>
      <c r="C18">
        <v>17</v>
      </c>
      <c r="D18">
        <f t="shared" si="1"/>
        <v>1906</v>
      </c>
      <c r="E18">
        <f t="shared" si="1"/>
        <v>30</v>
      </c>
      <c r="F18">
        <f t="shared" si="1"/>
        <v>130</v>
      </c>
      <c r="G18">
        <f t="shared" si="2"/>
        <v>3686</v>
      </c>
    </row>
    <row r="19" spans="1:7" x14ac:dyDescent="0.2">
      <c r="A19">
        <v>0</v>
      </c>
      <c r="B19">
        <f t="shared" si="0"/>
        <v>17</v>
      </c>
      <c r="C19">
        <v>18</v>
      </c>
      <c r="D19">
        <f t="shared" si="1"/>
        <v>1974</v>
      </c>
      <c r="E19">
        <f t="shared" si="1"/>
        <v>31</v>
      </c>
      <c r="F19">
        <f t="shared" si="1"/>
        <v>135</v>
      </c>
      <c r="G19">
        <f t="shared" si="2"/>
        <v>3820</v>
      </c>
    </row>
    <row r="20" spans="1:7" x14ac:dyDescent="0.2">
      <c r="A20">
        <v>0</v>
      </c>
      <c r="B20">
        <f t="shared" si="0"/>
        <v>18</v>
      </c>
      <c r="C20">
        <v>19</v>
      </c>
      <c r="D20">
        <f t="shared" si="1"/>
        <v>2042</v>
      </c>
      <c r="E20">
        <f t="shared" si="1"/>
        <v>32</v>
      </c>
      <c r="F20">
        <f t="shared" si="1"/>
        <v>139</v>
      </c>
      <c r="G20">
        <f t="shared" si="2"/>
        <v>3944</v>
      </c>
    </row>
    <row r="21" spans="1:7" x14ac:dyDescent="0.2">
      <c r="A21">
        <v>0</v>
      </c>
      <c r="B21">
        <f t="shared" si="0"/>
        <v>19</v>
      </c>
      <c r="C21">
        <v>20</v>
      </c>
      <c r="D21">
        <f t="shared" si="1"/>
        <v>2109</v>
      </c>
      <c r="E21">
        <f t="shared" si="1"/>
        <v>33</v>
      </c>
      <c r="F21">
        <f t="shared" si="1"/>
        <v>144</v>
      </c>
      <c r="G21">
        <f t="shared" si="2"/>
        <v>4077</v>
      </c>
    </row>
    <row r="22" spans="1:7" s="1" customFormat="1" x14ac:dyDescent="0.2">
      <c r="A22" s="1">
        <v>1</v>
      </c>
      <c r="B22" s="1">
        <f>C22-C$21</f>
        <v>0</v>
      </c>
      <c r="C22" s="1">
        <v>20</v>
      </c>
      <c r="D22" s="1">
        <f>ROUND(D$21+D$2*$K$6,0)</f>
        <v>2723</v>
      </c>
      <c r="E22" s="1">
        <f t="shared" ref="E22:F22" si="3">ROUND(E$21+E$2*$K$6,0)</f>
        <v>43</v>
      </c>
      <c r="F22" s="1">
        <f t="shared" si="3"/>
        <v>186</v>
      </c>
      <c r="G22" s="1">
        <f t="shared" si="2"/>
        <v>5271</v>
      </c>
    </row>
    <row r="23" spans="1:7" x14ac:dyDescent="0.2">
      <c r="A23">
        <v>1</v>
      </c>
      <c r="B23">
        <f t="shared" ref="B23:B42" si="4">C23-C$21</f>
        <v>1</v>
      </c>
      <c r="C23">
        <v>21</v>
      </c>
      <c r="D23">
        <f>ROUND(D$22+D$2*(($K$2+$A23*$K$3)*$B23),0)</f>
        <v>2791</v>
      </c>
      <c r="E23">
        <f>ROUND(E$22+E$2*(($K$2+$A23*$K$4)*$B23),0)</f>
        <v>44</v>
      </c>
      <c r="F23">
        <f>ROUND(F$22+F$2*(($K$2+$A23*$K$5)*$B23),0)</f>
        <v>191</v>
      </c>
      <c r="G23">
        <f t="shared" si="2"/>
        <v>5405</v>
      </c>
    </row>
    <row r="24" spans="1:7" x14ac:dyDescent="0.2">
      <c r="A24">
        <v>1</v>
      </c>
      <c r="B24">
        <f t="shared" si="4"/>
        <v>2</v>
      </c>
      <c r="C24">
        <v>22</v>
      </c>
      <c r="D24">
        <f t="shared" ref="D24:D42" si="5">ROUND(D$22+D$2*(($K$2+$A24*$K$3)*$B24),0)</f>
        <v>2859</v>
      </c>
      <c r="E24">
        <f t="shared" ref="E24:E42" si="6">ROUND(E$22+E$2*(($K$2+$A24*$K$4)*$B24),0)</f>
        <v>45</v>
      </c>
      <c r="F24">
        <f t="shared" ref="F24:F42" si="7">ROUND(F$22+F$2*(($K$2+$A24*$K$5)*$B24),0)</f>
        <v>195</v>
      </c>
      <c r="G24">
        <f t="shared" si="2"/>
        <v>5529</v>
      </c>
    </row>
    <row r="25" spans="1:7" x14ac:dyDescent="0.2">
      <c r="A25">
        <v>1</v>
      </c>
      <c r="B25">
        <f t="shared" si="4"/>
        <v>3</v>
      </c>
      <c r="C25">
        <v>23</v>
      </c>
      <c r="D25">
        <f t="shared" si="5"/>
        <v>2926</v>
      </c>
      <c r="E25">
        <f t="shared" si="6"/>
        <v>46</v>
      </c>
      <c r="F25">
        <f t="shared" si="7"/>
        <v>200</v>
      </c>
      <c r="G25">
        <f t="shared" si="2"/>
        <v>5662</v>
      </c>
    </row>
    <row r="26" spans="1:7" x14ac:dyDescent="0.2">
      <c r="A26">
        <v>1</v>
      </c>
      <c r="B26">
        <f t="shared" si="4"/>
        <v>4</v>
      </c>
      <c r="C26">
        <v>24</v>
      </c>
      <c r="D26">
        <f t="shared" si="5"/>
        <v>2994</v>
      </c>
      <c r="E26">
        <f t="shared" si="6"/>
        <v>47</v>
      </c>
      <c r="F26">
        <f t="shared" si="7"/>
        <v>205</v>
      </c>
      <c r="G26">
        <f t="shared" si="2"/>
        <v>5796</v>
      </c>
    </row>
    <row r="27" spans="1:7" x14ac:dyDescent="0.2">
      <c r="A27">
        <v>1</v>
      </c>
      <c r="B27">
        <f t="shared" si="4"/>
        <v>5</v>
      </c>
      <c r="C27">
        <v>25</v>
      </c>
      <c r="D27">
        <f t="shared" si="5"/>
        <v>3062</v>
      </c>
      <c r="E27">
        <f t="shared" si="6"/>
        <v>48</v>
      </c>
      <c r="F27">
        <f t="shared" si="7"/>
        <v>209</v>
      </c>
      <c r="G27">
        <f t="shared" si="2"/>
        <v>5920</v>
      </c>
    </row>
    <row r="28" spans="1:7" x14ac:dyDescent="0.2">
      <c r="A28">
        <v>1</v>
      </c>
      <c r="B28">
        <f t="shared" si="4"/>
        <v>6</v>
      </c>
      <c r="C28">
        <v>26</v>
      </c>
      <c r="D28">
        <f t="shared" si="5"/>
        <v>3130</v>
      </c>
      <c r="E28">
        <f t="shared" si="6"/>
        <v>49</v>
      </c>
      <c r="F28">
        <f t="shared" si="7"/>
        <v>214</v>
      </c>
      <c r="G28">
        <f t="shared" si="2"/>
        <v>6054</v>
      </c>
    </row>
    <row r="29" spans="1:7" x14ac:dyDescent="0.2">
      <c r="A29">
        <v>1</v>
      </c>
      <c r="B29">
        <f t="shared" si="4"/>
        <v>7</v>
      </c>
      <c r="C29">
        <v>27</v>
      </c>
      <c r="D29">
        <f t="shared" si="5"/>
        <v>3198</v>
      </c>
      <c r="E29">
        <f t="shared" si="6"/>
        <v>51</v>
      </c>
      <c r="F29">
        <f t="shared" si="7"/>
        <v>218</v>
      </c>
      <c r="G29">
        <f t="shared" si="2"/>
        <v>6194</v>
      </c>
    </row>
    <row r="30" spans="1:7" x14ac:dyDescent="0.2">
      <c r="A30">
        <v>1</v>
      </c>
      <c r="B30">
        <f t="shared" si="4"/>
        <v>8</v>
      </c>
      <c r="C30">
        <v>28</v>
      </c>
      <c r="D30">
        <f t="shared" si="5"/>
        <v>3266</v>
      </c>
      <c r="E30">
        <f t="shared" si="6"/>
        <v>52</v>
      </c>
      <c r="F30">
        <f t="shared" si="7"/>
        <v>223</v>
      </c>
      <c r="G30">
        <f t="shared" si="2"/>
        <v>6328</v>
      </c>
    </row>
    <row r="31" spans="1:7" x14ac:dyDescent="0.2">
      <c r="A31">
        <v>1</v>
      </c>
      <c r="B31">
        <f t="shared" si="4"/>
        <v>9</v>
      </c>
      <c r="C31">
        <v>29</v>
      </c>
      <c r="D31">
        <f t="shared" si="5"/>
        <v>3333</v>
      </c>
      <c r="E31">
        <f t="shared" si="6"/>
        <v>53</v>
      </c>
      <c r="F31">
        <f t="shared" si="7"/>
        <v>228</v>
      </c>
      <c r="G31">
        <f t="shared" si="2"/>
        <v>6461</v>
      </c>
    </row>
    <row r="32" spans="1:7" x14ac:dyDescent="0.2">
      <c r="A32">
        <v>1</v>
      </c>
      <c r="B32">
        <f t="shared" si="4"/>
        <v>10</v>
      </c>
      <c r="C32">
        <v>30</v>
      </c>
      <c r="D32">
        <f t="shared" si="5"/>
        <v>3401</v>
      </c>
      <c r="E32">
        <f t="shared" si="6"/>
        <v>54</v>
      </c>
      <c r="F32">
        <f t="shared" si="7"/>
        <v>232</v>
      </c>
      <c r="G32">
        <f t="shared" si="2"/>
        <v>6585</v>
      </c>
    </row>
    <row r="33" spans="1:7" x14ac:dyDescent="0.2">
      <c r="A33">
        <v>1</v>
      </c>
      <c r="B33">
        <f t="shared" si="4"/>
        <v>11</v>
      </c>
      <c r="C33">
        <v>31</v>
      </c>
      <c r="D33">
        <f t="shared" si="5"/>
        <v>3469</v>
      </c>
      <c r="E33">
        <f t="shared" si="6"/>
        <v>55</v>
      </c>
      <c r="F33">
        <f t="shared" si="7"/>
        <v>237</v>
      </c>
      <c r="G33">
        <f t="shared" si="2"/>
        <v>6719</v>
      </c>
    </row>
    <row r="34" spans="1:7" x14ac:dyDescent="0.2">
      <c r="A34">
        <v>1</v>
      </c>
      <c r="B34">
        <f t="shared" si="4"/>
        <v>12</v>
      </c>
      <c r="C34">
        <v>32</v>
      </c>
      <c r="D34">
        <f t="shared" si="5"/>
        <v>3537</v>
      </c>
      <c r="E34">
        <f t="shared" si="6"/>
        <v>56</v>
      </c>
      <c r="F34">
        <f t="shared" si="7"/>
        <v>242</v>
      </c>
      <c r="G34">
        <f t="shared" si="2"/>
        <v>6853</v>
      </c>
    </row>
    <row r="35" spans="1:7" x14ac:dyDescent="0.2">
      <c r="A35">
        <v>1</v>
      </c>
      <c r="B35">
        <f t="shared" si="4"/>
        <v>13</v>
      </c>
      <c r="C35">
        <v>33</v>
      </c>
      <c r="D35">
        <f t="shared" si="5"/>
        <v>3605</v>
      </c>
      <c r="E35">
        <f t="shared" si="6"/>
        <v>57</v>
      </c>
      <c r="F35">
        <f t="shared" si="7"/>
        <v>246</v>
      </c>
      <c r="G35">
        <f t="shared" si="2"/>
        <v>6977</v>
      </c>
    </row>
    <row r="36" spans="1:7" x14ac:dyDescent="0.2">
      <c r="A36">
        <v>1</v>
      </c>
      <c r="B36">
        <f t="shared" si="4"/>
        <v>14</v>
      </c>
      <c r="C36">
        <v>34</v>
      </c>
      <c r="D36">
        <f t="shared" si="5"/>
        <v>3672</v>
      </c>
      <c r="E36">
        <f t="shared" si="6"/>
        <v>58</v>
      </c>
      <c r="F36">
        <f t="shared" si="7"/>
        <v>251</v>
      </c>
      <c r="G36">
        <f t="shared" si="2"/>
        <v>7110</v>
      </c>
    </row>
    <row r="37" spans="1:7" x14ac:dyDescent="0.2">
      <c r="A37">
        <v>1</v>
      </c>
      <c r="B37">
        <f t="shared" si="4"/>
        <v>15</v>
      </c>
      <c r="C37">
        <v>35</v>
      </c>
      <c r="D37">
        <f t="shared" si="5"/>
        <v>3740</v>
      </c>
      <c r="E37">
        <f t="shared" si="6"/>
        <v>59</v>
      </c>
      <c r="F37">
        <f t="shared" si="7"/>
        <v>255</v>
      </c>
      <c r="G37">
        <f t="shared" si="2"/>
        <v>7234</v>
      </c>
    </row>
    <row r="38" spans="1:7" x14ac:dyDescent="0.2">
      <c r="A38">
        <v>1</v>
      </c>
      <c r="B38">
        <f t="shared" si="4"/>
        <v>16</v>
      </c>
      <c r="C38">
        <v>36</v>
      </c>
      <c r="D38">
        <f t="shared" si="5"/>
        <v>3808</v>
      </c>
      <c r="E38">
        <f t="shared" si="6"/>
        <v>60</v>
      </c>
      <c r="F38">
        <f t="shared" si="7"/>
        <v>260</v>
      </c>
      <c r="G38">
        <f t="shared" si="2"/>
        <v>7368</v>
      </c>
    </row>
    <row r="39" spans="1:7" x14ac:dyDescent="0.2">
      <c r="A39">
        <v>1</v>
      </c>
      <c r="B39">
        <f t="shared" si="4"/>
        <v>17</v>
      </c>
      <c r="C39">
        <v>37</v>
      </c>
      <c r="D39">
        <f t="shared" si="5"/>
        <v>3876</v>
      </c>
      <c r="E39">
        <f t="shared" si="6"/>
        <v>61</v>
      </c>
      <c r="F39">
        <f t="shared" si="7"/>
        <v>265</v>
      </c>
      <c r="G39">
        <f t="shared" si="2"/>
        <v>7502</v>
      </c>
    </row>
    <row r="40" spans="1:7" x14ac:dyDescent="0.2">
      <c r="A40">
        <v>1</v>
      </c>
      <c r="B40">
        <f t="shared" si="4"/>
        <v>18</v>
      </c>
      <c r="C40">
        <v>38</v>
      </c>
      <c r="D40">
        <f t="shared" si="5"/>
        <v>3944</v>
      </c>
      <c r="E40">
        <f t="shared" si="6"/>
        <v>62</v>
      </c>
      <c r="F40">
        <f t="shared" si="7"/>
        <v>269</v>
      </c>
      <c r="G40">
        <f t="shared" si="2"/>
        <v>7626</v>
      </c>
    </row>
    <row r="41" spans="1:7" x14ac:dyDescent="0.2">
      <c r="A41">
        <v>1</v>
      </c>
      <c r="B41">
        <f t="shared" si="4"/>
        <v>19</v>
      </c>
      <c r="C41">
        <v>39</v>
      </c>
      <c r="D41">
        <f t="shared" si="5"/>
        <v>4011</v>
      </c>
      <c r="E41">
        <f t="shared" si="6"/>
        <v>63</v>
      </c>
      <c r="F41">
        <f t="shared" si="7"/>
        <v>274</v>
      </c>
      <c r="G41">
        <f t="shared" si="2"/>
        <v>7759</v>
      </c>
    </row>
    <row r="42" spans="1:7" x14ac:dyDescent="0.2">
      <c r="A42">
        <v>1</v>
      </c>
      <c r="B42">
        <f t="shared" si="4"/>
        <v>20</v>
      </c>
      <c r="C42">
        <v>40</v>
      </c>
      <c r="D42">
        <f t="shared" si="5"/>
        <v>4079</v>
      </c>
      <c r="E42">
        <f t="shared" si="6"/>
        <v>64</v>
      </c>
      <c r="F42">
        <f t="shared" si="7"/>
        <v>279</v>
      </c>
      <c r="G42">
        <f t="shared" si="2"/>
        <v>7893</v>
      </c>
    </row>
    <row r="43" spans="1:7" s="1" customFormat="1" x14ac:dyDescent="0.2">
      <c r="A43" s="1">
        <f>A32+1</f>
        <v>2</v>
      </c>
      <c r="B43" s="1">
        <f>C43-C$42</f>
        <v>0</v>
      </c>
      <c r="C43" s="1">
        <v>40</v>
      </c>
      <c r="D43" s="1">
        <f>ROUND(D42+D$2*$K$7,0)</f>
        <v>4514</v>
      </c>
      <c r="E43" s="1">
        <f t="shared" ref="E43:F43" si="8">ROUND(E42+E$2*$K$7,0)</f>
        <v>71</v>
      </c>
      <c r="F43" s="1">
        <f t="shared" si="8"/>
        <v>309</v>
      </c>
      <c r="G43" s="1">
        <f t="shared" si="2"/>
        <v>8740</v>
      </c>
    </row>
    <row r="44" spans="1:7" x14ac:dyDescent="0.2">
      <c r="A44">
        <f t="shared" ref="A44:A97" si="9">A33+1</f>
        <v>2</v>
      </c>
      <c r="B44">
        <f t="shared" ref="B44:B53" si="10">C44-C$42</f>
        <v>1</v>
      </c>
      <c r="C44">
        <f t="shared" ref="C44:C53" si="11">C24+19</f>
        <v>41</v>
      </c>
      <c r="D44">
        <f>ROUND(D$43+D$2*(($K$2+A44*$K$3)*$B44),0)</f>
        <v>4582</v>
      </c>
      <c r="E44">
        <f t="shared" ref="E44:E53" si="12">ROUND(E$43+E$2*(($K$2+$A44*$K$4)*$B44),0)</f>
        <v>72</v>
      </c>
      <c r="F44">
        <f t="shared" ref="F44:F53" si="13">ROUND(F$43+F$2*(($K$2+$A44*$K$5)*$B44),0)</f>
        <v>314</v>
      </c>
      <c r="G44">
        <f t="shared" si="2"/>
        <v>8874</v>
      </c>
    </row>
    <row r="45" spans="1:7" x14ac:dyDescent="0.2">
      <c r="A45">
        <f t="shared" si="9"/>
        <v>2</v>
      </c>
      <c r="B45">
        <f t="shared" si="10"/>
        <v>2</v>
      </c>
      <c r="C45">
        <f t="shared" si="11"/>
        <v>42</v>
      </c>
      <c r="D45">
        <f t="shared" ref="D45:D53" si="14">ROUND(D$43+D$2*(($K$2+A45*$K$3)*$B45),0)</f>
        <v>4650</v>
      </c>
      <c r="E45">
        <f t="shared" si="12"/>
        <v>73</v>
      </c>
      <c r="F45">
        <f t="shared" si="13"/>
        <v>318</v>
      </c>
      <c r="G45">
        <f t="shared" si="2"/>
        <v>8998</v>
      </c>
    </row>
    <row r="46" spans="1:7" x14ac:dyDescent="0.2">
      <c r="A46">
        <f t="shared" si="9"/>
        <v>2</v>
      </c>
      <c r="B46">
        <f t="shared" si="10"/>
        <v>3</v>
      </c>
      <c r="C46">
        <f t="shared" si="11"/>
        <v>43</v>
      </c>
      <c r="D46">
        <f t="shared" si="14"/>
        <v>4717</v>
      </c>
      <c r="E46">
        <f t="shared" si="12"/>
        <v>74</v>
      </c>
      <c r="F46">
        <f t="shared" si="13"/>
        <v>323</v>
      </c>
      <c r="G46">
        <f t="shared" si="2"/>
        <v>9131</v>
      </c>
    </row>
    <row r="47" spans="1:7" x14ac:dyDescent="0.2">
      <c r="A47">
        <f t="shared" si="9"/>
        <v>2</v>
      </c>
      <c r="B47">
        <f t="shared" si="10"/>
        <v>4</v>
      </c>
      <c r="C47">
        <f t="shared" si="11"/>
        <v>44</v>
      </c>
      <c r="D47">
        <f t="shared" si="14"/>
        <v>4785</v>
      </c>
      <c r="E47">
        <f t="shared" si="12"/>
        <v>75</v>
      </c>
      <c r="F47">
        <f t="shared" si="13"/>
        <v>328</v>
      </c>
      <c r="G47">
        <f t="shared" si="2"/>
        <v>9265</v>
      </c>
    </row>
    <row r="48" spans="1:7" x14ac:dyDescent="0.2">
      <c r="A48">
        <f t="shared" si="9"/>
        <v>2</v>
      </c>
      <c r="B48">
        <f t="shared" si="10"/>
        <v>5</v>
      </c>
      <c r="C48">
        <f t="shared" si="11"/>
        <v>45</v>
      </c>
      <c r="D48">
        <f t="shared" si="14"/>
        <v>4853</v>
      </c>
      <c r="E48">
        <f t="shared" si="12"/>
        <v>76</v>
      </c>
      <c r="F48">
        <f t="shared" si="13"/>
        <v>332</v>
      </c>
      <c r="G48">
        <f t="shared" si="2"/>
        <v>9389</v>
      </c>
    </row>
    <row r="49" spans="1:7" x14ac:dyDescent="0.2">
      <c r="A49">
        <f t="shared" si="9"/>
        <v>2</v>
      </c>
      <c r="B49">
        <f t="shared" si="10"/>
        <v>6</v>
      </c>
      <c r="C49">
        <f t="shared" si="11"/>
        <v>46</v>
      </c>
      <c r="D49">
        <f t="shared" si="14"/>
        <v>4921</v>
      </c>
      <c r="E49">
        <f t="shared" si="12"/>
        <v>77</v>
      </c>
      <c r="F49">
        <f t="shared" si="13"/>
        <v>337</v>
      </c>
      <c r="G49">
        <f t="shared" si="2"/>
        <v>9523</v>
      </c>
    </row>
    <row r="50" spans="1:7" x14ac:dyDescent="0.2">
      <c r="A50">
        <f t="shared" si="9"/>
        <v>2</v>
      </c>
      <c r="B50">
        <f t="shared" si="10"/>
        <v>7</v>
      </c>
      <c r="C50">
        <f t="shared" si="11"/>
        <v>47</v>
      </c>
      <c r="D50">
        <f t="shared" si="14"/>
        <v>4989</v>
      </c>
      <c r="E50">
        <f t="shared" si="12"/>
        <v>79</v>
      </c>
      <c r="F50">
        <f t="shared" si="13"/>
        <v>341</v>
      </c>
      <c r="G50">
        <f t="shared" si="2"/>
        <v>9663</v>
      </c>
    </row>
    <row r="51" spans="1:7" x14ac:dyDescent="0.2">
      <c r="A51">
        <f t="shared" si="9"/>
        <v>2</v>
      </c>
      <c r="B51">
        <f t="shared" si="10"/>
        <v>8</v>
      </c>
      <c r="C51">
        <f t="shared" si="11"/>
        <v>48</v>
      </c>
      <c r="D51">
        <f t="shared" si="14"/>
        <v>5057</v>
      </c>
      <c r="E51">
        <f t="shared" si="12"/>
        <v>80</v>
      </c>
      <c r="F51">
        <f t="shared" si="13"/>
        <v>346</v>
      </c>
      <c r="G51">
        <f t="shared" si="2"/>
        <v>9797</v>
      </c>
    </row>
    <row r="52" spans="1:7" x14ac:dyDescent="0.2">
      <c r="A52">
        <f t="shared" si="9"/>
        <v>2</v>
      </c>
      <c r="B52">
        <f t="shared" si="10"/>
        <v>9</v>
      </c>
      <c r="C52">
        <f t="shared" si="11"/>
        <v>49</v>
      </c>
      <c r="D52">
        <f t="shared" si="14"/>
        <v>5124</v>
      </c>
      <c r="E52">
        <f t="shared" si="12"/>
        <v>81</v>
      </c>
      <c r="F52">
        <f t="shared" si="13"/>
        <v>351</v>
      </c>
      <c r="G52">
        <f t="shared" si="2"/>
        <v>9930</v>
      </c>
    </row>
    <row r="53" spans="1:7" x14ac:dyDescent="0.2">
      <c r="A53">
        <f t="shared" si="9"/>
        <v>2</v>
      </c>
      <c r="B53">
        <f t="shared" si="10"/>
        <v>10</v>
      </c>
      <c r="C53">
        <f t="shared" si="11"/>
        <v>50</v>
      </c>
      <c r="D53">
        <f t="shared" si="14"/>
        <v>5192</v>
      </c>
      <c r="E53">
        <f t="shared" si="12"/>
        <v>82</v>
      </c>
      <c r="F53">
        <f t="shared" si="13"/>
        <v>355</v>
      </c>
      <c r="G53">
        <f t="shared" si="2"/>
        <v>10054</v>
      </c>
    </row>
    <row r="54" spans="1:7" s="1" customFormat="1" x14ac:dyDescent="0.2">
      <c r="A54" s="1">
        <f t="shared" si="9"/>
        <v>3</v>
      </c>
      <c r="B54" s="1">
        <f>C54-C$53</f>
        <v>0</v>
      </c>
      <c r="C54" s="1">
        <f>C43+10</f>
        <v>50</v>
      </c>
      <c r="D54" s="1">
        <f>ROUND(D53+D$2*$K$8,0)</f>
        <v>5772</v>
      </c>
      <c r="E54" s="1">
        <f t="shared" ref="E54:F54" si="15">ROUND(E53+E$2*$K$8,0)</f>
        <v>91</v>
      </c>
      <c r="F54" s="1">
        <f t="shared" si="15"/>
        <v>395</v>
      </c>
      <c r="G54" s="1">
        <f t="shared" si="2"/>
        <v>11178</v>
      </c>
    </row>
    <row r="55" spans="1:7" x14ac:dyDescent="0.2">
      <c r="A55">
        <f t="shared" si="9"/>
        <v>3</v>
      </c>
      <c r="B55">
        <f t="shared" ref="B55:B64" si="16">C55-C$53</f>
        <v>1</v>
      </c>
      <c r="C55">
        <f t="shared" ref="C55:C97" si="17">C44+10</f>
        <v>51</v>
      </c>
      <c r="D55">
        <f>ROUND(D$54+D$2*(($K$2+A55*$K$3)*$B55),0)</f>
        <v>5840</v>
      </c>
      <c r="E55">
        <f t="shared" ref="E55:E64" si="18">ROUND(E$54+E$2*(($K$2+$A55*$K$4)*$B55),0)</f>
        <v>92</v>
      </c>
      <c r="F55">
        <f t="shared" ref="F55:F64" si="19">ROUND(F$54+F$2*(($K$2+$A55*$K$5)*$B55),0)</f>
        <v>400</v>
      </c>
      <c r="G55">
        <f t="shared" si="2"/>
        <v>11312</v>
      </c>
    </row>
    <row r="56" spans="1:7" x14ac:dyDescent="0.2">
      <c r="A56">
        <f t="shared" si="9"/>
        <v>3</v>
      </c>
      <c r="B56">
        <f t="shared" si="16"/>
        <v>2</v>
      </c>
      <c r="C56">
        <f t="shared" si="17"/>
        <v>52</v>
      </c>
      <c r="D56">
        <f t="shared" ref="D56:D64" si="20">ROUND(D$54+D$2*(($K$2+A56*$K$3)*$B56),0)</f>
        <v>5908</v>
      </c>
      <c r="E56">
        <f t="shared" si="18"/>
        <v>93</v>
      </c>
      <c r="F56">
        <f t="shared" si="19"/>
        <v>404</v>
      </c>
      <c r="G56">
        <f t="shared" si="2"/>
        <v>11436</v>
      </c>
    </row>
    <row r="57" spans="1:7" x14ac:dyDescent="0.2">
      <c r="A57">
        <f t="shared" si="9"/>
        <v>3</v>
      </c>
      <c r="B57">
        <f t="shared" si="16"/>
        <v>3</v>
      </c>
      <c r="C57">
        <f t="shared" si="17"/>
        <v>53</v>
      </c>
      <c r="D57">
        <f t="shared" si="20"/>
        <v>5975</v>
      </c>
      <c r="E57">
        <f t="shared" si="18"/>
        <v>94</v>
      </c>
      <c r="F57">
        <f t="shared" si="19"/>
        <v>409</v>
      </c>
      <c r="G57">
        <f t="shared" si="2"/>
        <v>11569</v>
      </c>
    </row>
    <row r="58" spans="1:7" x14ac:dyDescent="0.2">
      <c r="A58">
        <f t="shared" si="9"/>
        <v>3</v>
      </c>
      <c r="B58">
        <f t="shared" si="16"/>
        <v>4</v>
      </c>
      <c r="C58">
        <f t="shared" si="17"/>
        <v>54</v>
      </c>
      <c r="D58">
        <f t="shared" si="20"/>
        <v>6043</v>
      </c>
      <c r="E58">
        <f t="shared" si="18"/>
        <v>95</v>
      </c>
      <c r="F58">
        <f t="shared" si="19"/>
        <v>414</v>
      </c>
      <c r="G58">
        <f t="shared" si="2"/>
        <v>11703</v>
      </c>
    </row>
    <row r="59" spans="1:7" x14ac:dyDescent="0.2">
      <c r="A59">
        <f t="shared" si="9"/>
        <v>3</v>
      </c>
      <c r="B59">
        <f t="shared" si="16"/>
        <v>5</v>
      </c>
      <c r="C59">
        <f t="shared" si="17"/>
        <v>55</v>
      </c>
      <c r="D59">
        <f t="shared" si="20"/>
        <v>6111</v>
      </c>
      <c r="E59">
        <f t="shared" si="18"/>
        <v>96</v>
      </c>
      <c r="F59">
        <f t="shared" si="19"/>
        <v>418</v>
      </c>
      <c r="G59">
        <f t="shared" si="2"/>
        <v>11827</v>
      </c>
    </row>
    <row r="60" spans="1:7" x14ac:dyDescent="0.2">
      <c r="A60">
        <f t="shared" si="9"/>
        <v>3</v>
      </c>
      <c r="B60">
        <f t="shared" si="16"/>
        <v>6</v>
      </c>
      <c r="C60">
        <f t="shared" si="17"/>
        <v>56</v>
      </c>
      <c r="D60">
        <f t="shared" si="20"/>
        <v>6179</v>
      </c>
      <c r="E60">
        <f t="shared" si="18"/>
        <v>97</v>
      </c>
      <c r="F60">
        <f t="shared" si="19"/>
        <v>423</v>
      </c>
      <c r="G60">
        <f t="shared" si="2"/>
        <v>11961</v>
      </c>
    </row>
    <row r="61" spans="1:7" x14ac:dyDescent="0.2">
      <c r="A61">
        <f t="shared" si="9"/>
        <v>3</v>
      </c>
      <c r="B61">
        <f t="shared" si="16"/>
        <v>7</v>
      </c>
      <c r="C61">
        <f t="shared" si="17"/>
        <v>57</v>
      </c>
      <c r="D61">
        <f t="shared" si="20"/>
        <v>6247</v>
      </c>
      <c r="E61">
        <f t="shared" si="18"/>
        <v>99</v>
      </c>
      <c r="F61">
        <f t="shared" si="19"/>
        <v>427</v>
      </c>
      <c r="G61">
        <f t="shared" si="2"/>
        <v>12101</v>
      </c>
    </row>
    <row r="62" spans="1:7" x14ac:dyDescent="0.2">
      <c r="A62">
        <f t="shared" si="9"/>
        <v>3</v>
      </c>
      <c r="B62">
        <f t="shared" si="16"/>
        <v>8</v>
      </c>
      <c r="C62">
        <f t="shared" si="17"/>
        <v>58</v>
      </c>
      <c r="D62">
        <f t="shared" si="20"/>
        <v>6315</v>
      </c>
      <c r="E62">
        <f t="shared" si="18"/>
        <v>100</v>
      </c>
      <c r="F62">
        <f t="shared" si="19"/>
        <v>432</v>
      </c>
      <c r="G62">
        <f t="shared" si="2"/>
        <v>12235</v>
      </c>
    </row>
    <row r="63" spans="1:7" x14ac:dyDescent="0.2">
      <c r="A63">
        <f t="shared" si="9"/>
        <v>3</v>
      </c>
      <c r="B63">
        <f t="shared" si="16"/>
        <v>9</v>
      </c>
      <c r="C63">
        <f t="shared" si="17"/>
        <v>59</v>
      </c>
      <c r="D63">
        <f t="shared" si="20"/>
        <v>6382</v>
      </c>
      <c r="E63">
        <f t="shared" si="18"/>
        <v>101</v>
      </c>
      <c r="F63">
        <f t="shared" si="19"/>
        <v>437</v>
      </c>
      <c r="G63">
        <f t="shared" si="2"/>
        <v>12368</v>
      </c>
    </row>
    <row r="64" spans="1:7" x14ac:dyDescent="0.2">
      <c r="A64">
        <f t="shared" si="9"/>
        <v>3</v>
      </c>
      <c r="B64">
        <f t="shared" si="16"/>
        <v>10</v>
      </c>
      <c r="C64">
        <f t="shared" si="17"/>
        <v>60</v>
      </c>
      <c r="D64">
        <f t="shared" si="20"/>
        <v>6450</v>
      </c>
      <c r="E64">
        <f t="shared" si="18"/>
        <v>102</v>
      </c>
      <c r="F64">
        <f t="shared" si="19"/>
        <v>441</v>
      </c>
      <c r="G64">
        <f t="shared" si="2"/>
        <v>12492</v>
      </c>
    </row>
    <row r="65" spans="1:7" s="1" customFormat="1" x14ac:dyDescent="0.2">
      <c r="A65" s="1">
        <f t="shared" si="9"/>
        <v>4</v>
      </c>
      <c r="B65" s="1">
        <f>C65-C$64</f>
        <v>0</v>
      </c>
      <c r="C65" s="1">
        <f t="shared" si="17"/>
        <v>60</v>
      </c>
      <c r="D65" s="1">
        <f>ROUND(D64+D$2*$K$9,0)</f>
        <v>6885</v>
      </c>
      <c r="E65" s="1">
        <f t="shared" ref="E65:F65" si="21">ROUND(E64+E$2*$K$9,0)</f>
        <v>109</v>
      </c>
      <c r="F65" s="1">
        <f t="shared" si="21"/>
        <v>471</v>
      </c>
      <c r="G65" s="1">
        <f t="shared" si="2"/>
        <v>13339</v>
      </c>
    </row>
    <row r="66" spans="1:7" x14ac:dyDescent="0.2">
      <c r="A66">
        <f t="shared" si="9"/>
        <v>4</v>
      </c>
      <c r="B66">
        <f t="shared" ref="B66:B75" si="22">C66-C$64</f>
        <v>1</v>
      </c>
      <c r="C66">
        <f t="shared" si="17"/>
        <v>61</v>
      </c>
      <c r="D66">
        <f>ROUND(D$65+D$2*(($K$2+$A66*$K$3)*$B66),0)</f>
        <v>6953</v>
      </c>
      <c r="E66">
        <f t="shared" ref="E66:E75" si="23">ROUND(E$65+E$2*(($K$2+$A66*$K$4)*$B66),0)</f>
        <v>110</v>
      </c>
      <c r="F66">
        <f t="shared" ref="F66:F75" si="24">ROUND(F$65+F$2*(($K$2+$A66*$K$5)*$B66),0)</f>
        <v>476</v>
      </c>
      <c r="G66">
        <f t="shared" si="2"/>
        <v>13473</v>
      </c>
    </row>
    <row r="67" spans="1:7" x14ac:dyDescent="0.2">
      <c r="A67">
        <f t="shared" si="9"/>
        <v>4</v>
      </c>
      <c r="B67">
        <f t="shared" si="22"/>
        <v>2</v>
      </c>
      <c r="C67">
        <f t="shared" si="17"/>
        <v>62</v>
      </c>
      <c r="D67">
        <f t="shared" ref="D67:D75" si="25">ROUND(D$65+D$2*(($K$2+$A67*$K$3)*$B67),0)</f>
        <v>7021</v>
      </c>
      <c r="E67">
        <f t="shared" si="23"/>
        <v>111</v>
      </c>
      <c r="F67">
        <f t="shared" si="24"/>
        <v>480</v>
      </c>
      <c r="G67">
        <f t="shared" ref="G67:G97" si="26">D67+E67*16+F67*10</f>
        <v>13597</v>
      </c>
    </row>
    <row r="68" spans="1:7" x14ac:dyDescent="0.2">
      <c r="A68">
        <f t="shared" si="9"/>
        <v>4</v>
      </c>
      <c r="B68">
        <f t="shared" si="22"/>
        <v>3</v>
      </c>
      <c r="C68">
        <f t="shared" si="17"/>
        <v>63</v>
      </c>
      <c r="D68">
        <f t="shared" si="25"/>
        <v>7088</v>
      </c>
      <c r="E68">
        <f t="shared" si="23"/>
        <v>112</v>
      </c>
      <c r="F68">
        <f t="shared" si="24"/>
        <v>485</v>
      </c>
      <c r="G68">
        <f t="shared" si="26"/>
        <v>13730</v>
      </c>
    </row>
    <row r="69" spans="1:7" x14ac:dyDescent="0.2">
      <c r="A69">
        <f t="shared" si="9"/>
        <v>4</v>
      </c>
      <c r="B69">
        <f t="shared" si="22"/>
        <v>4</v>
      </c>
      <c r="C69">
        <f t="shared" si="17"/>
        <v>64</v>
      </c>
      <c r="D69">
        <f t="shared" si="25"/>
        <v>7156</v>
      </c>
      <c r="E69">
        <f t="shared" si="23"/>
        <v>113</v>
      </c>
      <c r="F69">
        <f t="shared" si="24"/>
        <v>490</v>
      </c>
      <c r="G69">
        <f t="shared" si="26"/>
        <v>13864</v>
      </c>
    </row>
    <row r="70" spans="1:7" x14ac:dyDescent="0.2">
      <c r="A70">
        <f t="shared" si="9"/>
        <v>4</v>
      </c>
      <c r="B70">
        <f t="shared" si="22"/>
        <v>5</v>
      </c>
      <c r="C70">
        <f t="shared" si="17"/>
        <v>65</v>
      </c>
      <c r="D70">
        <f t="shared" si="25"/>
        <v>7224</v>
      </c>
      <c r="E70">
        <f t="shared" si="23"/>
        <v>114</v>
      </c>
      <c r="F70">
        <f t="shared" si="24"/>
        <v>494</v>
      </c>
      <c r="G70">
        <f t="shared" si="26"/>
        <v>13988</v>
      </c>
    </row>
    <row r="71" spans="1:7" x14ac:dyDescent="0.2">
      <c r="A71">
        <f t="shared" si="9"/>
        <v>4</v>
      </c>
      <c r="B71">
        <f t="shared" si="22"/>
        <v>6</v>
      </c>
      <c r="C71">
        <f t="shared" si="17"/>
        <v>66</v>
      </c>
      <c r="D71">
        <f t="shared" si="25"/>
        <v>7292</v>
      </c>
      <c r="E71">
        <f t="shared" si="23"/>
        <v>115</v>
      </c>
      <c r="F71">
        <f t="shared" si="24"/>
        <v>499</v>
      </c>
      <c r="G71">
        <f t="shared" si="26"/>
        <v>14122</v>
      </c>
    </row>
    <row r="72" spans="1:7" x14ac:dyDescent="0.2">
      <c r="A72">
        <f t="shared" si="9"/>
        <v>4</v>
      </c>
      <c r="B72">
        <f t="shared" si="22"/>
        <v>7</v>
      </c>
      <c r="C72">
        <f t="shared" si="17"/>
        <v>67</v>
      </c>
      <c r="D72">
        <f t="shared" si="25"/>
        <v>7360</v>
      </c>
      <c r="E72">
        <f t="shared" si="23"/>
        <v>117</v>
      </c>
      <c r="F72">
        <f t="shared" si="24"/>
        <v>503</v>
      </c>
      <c r="G72">
        <f t="shared" si="26"/>
        <v>14262</v>
      </c>
    </row>
    <row r="73" spans="1:7" x14ac:dyDescent="0.2">
      <c r="A73">
        <f t="shared" si="9"/>
        <v>4</v>
      </c>
      <c r="B73">
        <f t="shared" si="22"/>
        <v>8</v>
      </c>
      <c r="C73">
        <f t="shared" si="17"/>
        <v>68</v>
      </c>
      <c r="D73">
        <f t="shared" si="25"/>
        <v>7428</v>
      </c>
      <c r="E73">
        <f t="shared" si="23"/>
        <v>118</v>
      </c>
      <c r="F73">
        <f t="shared" si="24"/>
        <v>508</v>
      </c>
      <c r="G73">
        <f t="shared" si="26"/>
        <v>14396</v>
      </c>
    </row>
    <row r="74" spans="1:7" x14ac:dyDescent="0.2">
      <c r="A74">
        <f t="shared" si="9"/>
        <v>4</v>
      </c>
      <c r="B74">
        <f t="shared" si="22"/>
        <v>9</v>
      </c>
      <c r="C74">
        <f t="shared" si="17"/>
        <v>69</v>
      </c>
      <c r="D74">
        <f t="shared" si="25"/>
        <v>7495</v>
      </c>
      <c r="E74">
        <f t="shared" si="23"/>
        <v>119</v>
      </c>
      <c r="F74">
        <f t="shared" si="24"/>
        <v>513</v>
      </c>
      <c r="G74">
        <f t="shared" si="26"/>
        <v>14529</v>
      </c>
    </row>
    <row r="75" spans="1:7" x14ac:dyDescent="0.2">
      <c r="A75">
        <f t="shared" si="9"/>
        <v>4</v>
      </c>
      <c r="B75">
        <f t="shared" si="22"/>
        <v>10</v>
      </c>
      <c r="C75">
        <f t="shared" si="17"/>
        <v>70</v>
      </c>
      <c r="D75">
        <f t="shared" si="25"/>
        <v>7563</v>
      </c>
      <c r="E75">
        <f t="shared" si="23"/>
        <v>120</v>
      </c>
      <c r="F75">
        <f t="shared" si="24"/>
        <v>517</v>
      </c>
      <c r="G75">
        <f t="shared" si="26"/>
        <v>14653</v>
      </c>
    </row>
    <row r="76" spans="1:7" s="1" customFormat="1" x14ac:dyDescent="0.2">
      <c r="A76" s="1">
        <f t="shared" si="9"/>
        <v>5</v>
      </c>
      <c r="B76" s="1">
        <v>0</v>
      </c>
      <c r="C76" s="1">
        <f t="shared" si="17"/>
        <v>70</v>
      </c>
      <c r="D76" s="1">
        <f>ROUND(D75+D$2*$K$10,0)</f>
        <v>7998</v>
      </c>
      <c r="E76" s="1">
        <f t="shared" ref="E76:F76" si="27">ROUND(E75+E$2*$K$10,0)</f>
        <v>127</v>
      </c>
      <c r="F76" s="1">
        <f t="shared" si="27"/>
        <v>547</v>
      </c>
      <c r="G76" s="1">
        <f t="shared" si="26"/>
        <v>15500</v>
      </c>
    </row>
    <row r="77" spans="1:7" x14ac:dyDescent="0.2">
      <c r="A77">
        <f t="shared" si="9"/>
        <v>5</v>
      </c>
      <c r="B77">
        <v>1</v>
      </c>
      <c r="C77">
        <f t="shared" si="17"/>
        <v>71</v>
      </c>
      <c r="D77">
        <f>ROUND(D$76+D$2*(($K$2+A77*$K$3)*$B77),0)</f>
        <v>8066</v>
      </c>
      <c r="E77">
        <f t="shared" ref="E77:E86" si="28">ROUND(E$76+E$2*(($K$2+$A77*$K$4)*$B77),0)</f>
        <v>128</v>
      </c>
      <c r="F77">
        <f t="shared" ref="F77:F86" si="29">ROUND(F$76+F$2*(($K$2+$A77*$K$5)*$B77),0)</f>
        <v>552</v>
      </c>
      <c r="G77">
        <f t="shared" si="26"/>
        <v>15634</v>
      </c>
    </row>
    <row r="78" spans="1:7" x14ac:dyDescent="0.2">
      <c r="A78">
        <f t="shared" si="9"/>
        <v>5</v>
      </c>
      <c r="B78">
        <v>2</v>
      </c>
      <c r="C78">
        <f t="shared" si="17"/>
        <v>72</v>
      </c>
      <c r="D78">
        <f t="shared" ref="D78:D86" si="30">ROUND(D$76+D$2*(($K$2+A78*$K$3)*$B78),0)</f>
        <v>8134</v>
      </c>
      <c r="E78">
        <f t="shared" si="28"/>
        <v>129</v>
      </c>
      <c r="F78">
        <f t="shared" si="29"/>
        <v>556</v>
      </c>
      <c r="G78">
        <f t="shared" si="26"/>
        <v>15758</v>
      </c>
    </row>
    <row r="79" spans="1:7" x14ac:dyDescent="0.2">
      <c r="A79">
        <f t="shared" si="9"/>
        <v>5</v>
      </c>
      <c r="B79">
        <v>3</v>
      </c>
      <c r="C79">
        <f t="shared" si="17"/>
        <v>73</v>
      </c>
      <c r="D79">
        <f t="shared" si="30"/>
        <v>8201</v>
      </c>
      <c r="E79">
        <f t="shared" si="28"/>
        <v>130</v>
      </c>
      <c r="F79">
        <f t="shared" si="29"/>
        <v>561</v>
      </c>
      <c r="G79">
        <f t="shared" si="26"/>
        <v>15891</v>
      </c>
    </row>
    <row r="80" spans="1:7" x14ac:dyDescent="0.2">
      <c r="A80">
        <f t="shared" si="9"/>
        <v>5</v>
      </c>
      <c r="B80">
        <v>4</v>
      </c>
      <c r="C80">
        <f t="shared" si="17"/>
        <v>74</v>
      </c>
      <c r="D80">
        <f t="shared" si="30"/>
        <v>8269</v>
      </c>
      <c r="E80">
        <f t="shared" si="28"/>
        <v>131</v>
      </c>
      <c r="F80">
        <f t="shared" si="29"/>
        <v>566</v>
      </c>
      <c r="G80">
        <f t="shared" si="26"/>
        <v>16025</v>
      </c>
    </row>
    <row r="81" spans="1:7" x14ac:dyDescent="0.2">
      <c r="A81">
        <f t="shared" si="9"/>
        <v>5</v>
      </c>
      <c r="B81">
        <v>5</v>
      </c>
      <c r="C81">
        <f t="shared" si="17"/>
        <v>75</v>
      </c>
      <c r="D81">
        <f t="shared" si="30"/>
        <v>8337</v>
      </c>
      <c r="E81">
        <f t="shared" si="28"/>
        <v>132</v>
      </c>
      <c r="F81">
        <f t="shared" si="29"/>
        <v>570</v>
      </c>
      <c r="G81">
        <f t="shared" si="26"/>
        <v>16149</v>
      </c>
    </row>
    <row r="82" spans="1:7" x14ac:dyDescent="0.2">
      <c r="A82">
        <f t="shared" si="9"/>
        <v>5</v>
      </c>
      <c r="B82">
        <v>6</v>
      </c>
      <c r="C82">
        <f t="shared" si="17"/>
        <v>76</v>
      </c>
      <c r="D82">
        <f t="shared" si="30"/>
        <v>8405</v>
      </c>
      <c r="E82">
        <f t="shared" si="28"/>
        <v>133</v>
      </c>
      <c r="F82">
        <f t="shared" si="29"/>
        <v>575</v>
      </c>
      <c r="G82">
        <f t="shared" si="26"/>
        <v>16283</v>
      </c>
    </row>
    <row r="83" spans="1:7" x14ac:dyDescent="0.2">
      <c r="A83">
        <f t="shared" si="9"/>
        <v>5</v>
      </c>
      <c r="B83">
        <v>7</v>
      </c>
      <c r="C83">
        <f t="shared" si="17"/>
        <v>77</v>
      </c>
      <c r="D83">
        <f t="shared" si="30"/>
        <v>8473</v>
      </c>
      <c r="E83">
        <f t="shared" si="28"/>
        <v>135</v>
      </c>
      <c r="F83">
        <f t="shared" si="29"/>
        <v>579</v>
      </c>
      <c r="G83">
        <f t="shared" si="26"/>
        <v>16423</v>
      </c>
    </row>
    <row r="84" spans="1:7" x14ac:dyDescent="0.2">
      <c r="A84">
        <f t="shared" si="9"/>
        <v>5</v>
      </c>
      <c r="B84">
        <v>8</v>
      </c>
      <c r="C84">
        <f t="shared" si="17"/>
        <v>78</v>
      </c>
      <c r="D84">
        <f t="shared" si="30"/>
        <v>8541</v>
      </c>
      <c r="E84">
        <f t="shared" si="28"/>
        <v>136</v>
      </c>
      <c r="F84">
        <f t="shared" si="29"/>
        <v>584</v>
      </c>
      <c r="G84">
        <f t="shared" si="26"/>
        <v>16557</v>
      </c>
    </row>
    <row r="85" spans="1:7" x14ac:dyDescent="0.2">
      <c r="A85">
        <f t="shared" si="9"/>
        <v>5</v>
      </c>
      <c r="B85">
        <v>9</v>
      </c>
      <c r="C85">
        <f t="shared" si="17"/>
        <v>79</v>
      </c>
      <c r="D85">
        <f t="shared" si="30"/>
        <v>8608</v>
      </c>
      <c r="E85">
        <f t="shared" si="28"/>
        <v>137</v>
      </c>
      <c r="F85">
        <f t="shared" si="29"/>
        <v>589</v>
      </c>
      <c r="G85">
        <f t="shared" si="26"/>
        <v>16690</v>
      </c>
    </row>
    <row r="86" spans="1:7" x14ac:dyDescent="0.2">
      <c r="A86">
        <f t="shared" si="9"/>
        <v>5</v>
      </c>
      <c r="B86">
        <v>10</v>
      </c>
      <c r="C86">
        <f t="shared" si="17"/>
        <v>80</v>
      </c>
      <c r="D86">
        <f t="shared" si="30"/>
        <v>8676</v>
      </c>
      <c r="E86">
        <f t="shared" si="28"/>
        <v>138</v>
      </c>
      <c r="F86">
        <f t="shared" si="29"/>
        <v>593</v>
      </c>
      <c r="G86">
        <f t="shared" si="26"/>
        <v>16814</v>
      </c>
    </row>
    <row r="87" spans="1:7" s="1" customFormat="1" x14ac:dyDescent="0.2">
      <c r="A87" s="1">
        <f t="shared" si="9"/>
        <v>6</v>
      </c>
      <c r="B87" s="1">
        <v>0</v>
      </c>
      <c r="C87" s="1">
        <f t="shared" si="17"/>
        <v>80</v>
      </c>
      <c r="D87" s="1">
        <f>ROUND(D86+D$2*$K$11,0)</f>
        <v>9111</v>
      </c>
      <c r="E87" s="1">
        <f t="shared" ref="E87:F87" si="31">ROUND(E86+E$2*$K$11,0)</f>
        <v>145</v>
      </c>
      <c r="F87" s="1">
        <f t="shared" si="31"/>
        <v>623</v>
      </c>
      <c r="G87" s="1">
        <f t="shared" si="26"/>
        <v>17661</v>
      </c>
    </row>
    <row r="88" spans="1:7" x14ac:dyDescent="0.2">
      <c r="A88">
        <f t="shared" si="9"/>
        <v>6</v>
      </c>
      <c r="B88">
        <v>1</v>
      </c>
      <c r="C88">
        <f t="shared" si="17"/>
        <v>81</v>
      </c>
      <c r="D88">
        <f>ROUND(D$87+D$2*(($K$2+A88*$K$3)*$B88),0)</f>
        <v>9179</v>
      </c>
      <c r="E88">
        <f t="shared" ref="E88:E97" si="32">ROUND(E$87+E$2*(($K$2+$A88*$K$4)*$B88),0)</f>
        <v>146</v>
      </c>
      <c r="F88">
        <f t="shared" ref="F88:F97" si="33">ROUND(F$87+F$2*(($K$2+$A88*$K$5)*$B88),0)</f>
        <v>628</v>
      </c>
      <c r="G88">
        <f t="shared" si="26"/>
        <v>17795</v>
      </c>
    </row>
    <row r="89" spans="1:7" x14ac:dyDescent="0.2">
      <c r="A89">
        <f t="shared" si="9"/>
        <v>6</v>
      </c>
      <c r="B89">
        <v>2</v>
      </c>
      <c r="C89">
        <f t="shared" si="17"/>
        <v>82</v>
      </c>
      <c r="D89">
        <f t="shared" ref="D89:D97" si="34">ROUND(D$87+D$2*(($K$2+A89*$K$3)*$B89),0)</f>
        <v>9247</v>
      </c>
      <c r="E89">
        <f t="shared" si="32"/>
        <v>147</v>
      </c>
      <c r="F89">
        <f t="shared" si="33"/>
        <v>632</v>
      </c>
      <c r="G89">
        <f t="shared" si="26"/>
        <v>17919</v>
      </c>
    </row>
    <row r="90" spans="1:7" x14ac:dyDescent="0.2">
      <c r="A90">
        <f t="shared" si="9"/>
        <v>6</v>
      </c>
      <c r="B90">
        <v>3</v>
      </c>
      <c r="C90">
        <f t="shared" si="17"/>
        <v>83</v>
      </c>
      <c r="D90">
        <f t="shared" si="34"/>
        <v>9314</v>
      </c>
      <c r="E90">
        <f t="shared" si="32"/>
        <v>148</v>
      </c>
      <c r="F90">
        <f t="shared" si="33"/>
        <v>637</v>
      </c>
      <c r="G90">
        <f t="shared" si="26"/>
        <v>18052</v>
      </c>
    </row>
    <row r="91" spans="1:7" x14ac:dyDescent="0.2">
      <c r="A91">
        <f t="shared" si="9"/>
        <v>6</v>
      </c>
      <c r="B91">
        <v>4</v>
      </c>
      <c r="C91">
        <f t="shared" si="17"/>
        <v>84</v>
      </c>
      <c r="D91">
        <f t="shared" si="34"/>
        <v>9382</v>
      </c>
      <c r="E91">
        <f t="shared" si="32"/>
        <v>149</v>
      </c>
      <c r="F91">
        <f t="shared" si="33"/>
        <v>642</v>
      </c>
      <c r="G91">
        <f t="shared" si="26"/>
        <v>18186</v>
      </c>
    </row>
    <row r="92" spans="1:7" x14ac:dyDescent="0.2">
      <c r="A92">
        <f t="shared" si="9"/>
        <v>6</v>
      </c>
      <c r="B92">
        <v>5</v>
      </c>
      <c r="C92">
        <f t="shared" si="17"/>
        <v>85</v>
      </c>
      <c r="D92">
        <f t="shared" si="34"/>
        <v>9450</v>
      </c>
      <c r="E92">
        <f t="shared" si="32"/>
        <v>150</v>
      </c>
      <c r="F92">
        <f t="shared" si="33"/>
        <v>646</v>
      </c>
      <c r="G92">
        <f t="shared" si="26"/>
        <v>18310</v>
      </c>
    </row>
    <row r="93" spans="1:7" x14ac:dyDescent="0.2">
      <c r="A93">
        <f t="shared" si="9"/>
        <v>6</v>
      </c>
      <c r="B93">
        <v>6</v>
      </c>
      <c r="C93">
        <f t="shared" si="17"/>
        <v>86</v>
      </c>
      <c r="D93">
        <f t="shared" si="34"/>
        <v>9518</v>
      </c>
      <c r="E93">
        <f t="shared" si="32"/>
        <v>151</v>
      </c>
      <c r="F93">
        <f t="shared" si="33"/>
        <v>651</v>
      </c>
      <c r="G93">
        <f t="shared" si="26"/>
        <v>18444</v>
      </c>
    </row>
    <row r="94" spans="1:7" x14ac:dyDescent="0.2">
      <c r="A94">
        <f t="shared" si="9"/>
        <v>6</v>
      </c>
      <c r="B94">
        <v>7</v>
      </c>
      <c r="C94">
        <f t="shared" si="17"/>
        <v>87</v>
      </c>
      <c r="D94">
        <f t="shared" si="34"/>
        <v>9586</v>
      </c>
      <c r="E94">
        <f t="shared" si="32"/>
        <v>153</v>
      </c>
      <c r="F94">
        <f t="shared" si="33"/>
        <v>655</v>
      </c>
      <c r="G94">
        <f t="shared" si="26"/>
        <v>18584</v>
      </c>
    </row>
    <row r="95" spans="1:7" x14ac:dyDescent="0.2">
      <c r="A95">
        <f t="shared" si="9"/>
        <v>6</v>
      </c>
      <c r="B95">
        <v>8</v>
      </c>
      <c r="C95">
        <f t="shared" si="17"/>
        <v>88</v>
      </c>
      <c r="D95">
        <f t="shared" si="34"/>
        <v>9654</v>
      </c>
      <c r="E95">
        <f t="shared" si="32"/>
        <v>154</v>
      </c>
      <c r="F95">
        <f t="shared" si="33"/>
        <v>660</v>
      </c>
      <c r="G95">
        <f t="shared" si="26"/>
        <v>18718</v>
      </c>
    </row>
    <row r="96" spans="1:7" x14ac:dyDescent="0.2">
      <c r="A96">
        <f t="shared" si="9"/>
        <v>6</v>
      </c>
      <c r="B96">
        <v>9</v>
      </c>
      <c r="C96">
        <f t="shared" si="17"/>
        <v>89</v>
      </c>
      <c r="D96">
        <f t="shared" si="34"/>
        <v>9721</v>
      </c>
      <c r="E96">
        <f t="shared" si="32"/>
        <v>155</v>
      </c>
      <c r="F96">
        <f t="shared" si="33"/>
        <v>665</v>
      </c>
      <c r="G96">
        <f t="shared" si="26"/>
        <v>18851</v>
      </c>
    </row>
    <row r="97" spans="1:7" x14ac:dyDescent="0.2">
      <c r="A97">
        <f t="shared" si="9"/>
        <v>6</v>
      </c>
      <c r="B97">
        <v>10</v>
      </c>
      <c r="C97">
        <f t="shared" si="17"/>
        <v>90</v>
      </c>
      <c r="D97">
        <f t="shared" si="34"/>
        <v>9789</v>
      </c>
      <c r="E97">
        <f t="shared" si="32"/>
        <v>156</v>
      </c>
      <c r="F97">
        <f t="shared" si="33"/>
        <v>669</v>
      </c>
      <c r="G97">
        <f t="shared" si="26"/>
        <v>18975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selection activeCell="I33" sqref="I33"/>
    </sheetView>
  </sheetViews>
  <sheetFormatPr defaultRowHeight="14.25" x14ac:dyDescent="0.2"/>
  <cols>
    <col min="9" max="9" width="19.25" bestFit="1" customWidth="1"/>
    <col min="10" max="10" width="15.125" bestFit="1" customWidth="1"/>
    <col min="11" max="16" width="15.125" customWidth="1"/>
  </cols>
  <sheetData>
    <row r="1" spans="1:19" x14ac:dyDescent="0.2">
      <c r="A1" t="s">
        <v>12</v>
      </c>
      <c r="B1" t="s">
        <v>13</v>
      </c>
      <c r="C1" t="s">
        <v>0</v>
      </c>
      <c r="D1" t="s">
        <v>108</v>
      </c>
      <c r="I1" t="s">
        <v>103</v>
      </c>
      <c r="J1" t="s">
        <v>109</v>
      </c>
      <c r="K1" t="s">
        <v>111</v>
      </c>
      <c r="L1" t="s">
        <v>113</v>
      </c>
      <c r="M1" t="s">
        <v>115</v>
      </c>
      <c r="N1" t="s">
        <v>117</v>
      </c>
      <c r="O1" t="s">
        <v>119</v>
      </c>
      <c r="P1" t="s">
        <v>121</v>
      </c>
      <c r="Q1" t="s">
        <v>105</v>
      </c>
    </row>
    <row r="2" spans="1:19" x14ac:dyDescent="0.2">
      <c r="A2">
        <v>0</v>
      </c>
      <c r="B2">
        <f>C2-C$2</f>
        <v>0</v>
      </c>
      <c r="C2">
        <v>1</v>
      </c>
      <c r="D2" s="2">
        <v>41</v>
      </c>
      <c r="I2">
        <v>23</v>
      </c>
      <c r="J2" s="4">
        <v>1.74</v>
      </c>
      <c r="K2" s="4">
        <v>1.7</v>
      </c>
      <c r="L2" s="4">
        <v>1.7</v>
      </c>
      <c r="M2" s="4">
        <v>1.7</v>
      </c>
      <c r="N2" s="4">
        <v>1.6</v>
      </c>
      <c r="O2" s="4">
        <v>0</v>
      </c>
      <c r="P2" s="4">
        <v>0</v>
      </c>
      <c r="Q2" s="4">
        <v>11.25</v>
      </c>
    </row>
    <row r="3" spans="1:19" x14ac:dyDescent="0.2">
      <c r="A3">
        <v>0</v>
      </c>
      <c r="B3">
        <f t="shared" ref="B3:B21" si="0">C3-C$2</f>
        <v>1</v>
      </c>
      <c r="C3">
        <v>2</v>
      </c>
      <c r="D3">
        <f t="shared" ref="D3:D21" si="1">D2+VLOOKUP($D$2,I$2:Q$11,2)</f>
        <v>44.05</v>
      </c>
      <c r="I3">
        <v>33</v>
      </c>
      <c r="J3" s="4">
        <v>2.4700000000000002</v>
      </c>
      <c r="K3" s="4">
        <v>2.4</v>
      </c>
      <c r="L3" s="4">
        <v>2.2999999999999998</v>
      </c>
      <c r="M3" s="4">
        <v>2.2999999999999998</v>
      </c>
      <c r="N3" s="4">
        <v>2.2999999999999998</v>
      </c>
      <c r="O3" s="4">
        <v>0</v>
      </c>
      <c r="P3" s="4">
        <v>0</v>
      </c>
      <c r="Q3" s="4">
        <v>11.5</v>
      </c>
    </row>
    <row r="4" spans="1:19" x14ac:dyDescent="0.2">
      <c r="A4">
        <v>0</v>
      </c>
      <c r="B4">
        <f t="shared" si="0"/>
        <v>2</v>
      </c>
      <c r="C4">
        <v>3</v>
      </c>
      <c r="D4">
        <f t="shared" si="1"/>
        <v>47.099999999999994</v>
      </c>
      <c r="I4">
        <v>38</v>
      </c>
      <c r="J4" s="4">
        <v>2.5299999999999998</v>
      </c>
      <c r="K4" s="4">
        <v>2.2999999999999998</v>
      </c>
      <c r="L4" s="4">
        <v>2.2000000000000002</v>
      </c>
      <c r="M4" s="4">
        <v>2.2000000000000002</v>
      </c>
      <c r="N4" s="4">
        <v>2.1</v>
      </c>
      <c r="O4" s="4">
        <v>2</v>
      </c>
      <c r="P4" s="4">
        <v>2</v>
      </c>
      <c r="Q4" s="4">
        <v>19.5</v>
      </c>
    </row>
    <row r="5" spans="1:19" x14ac:dyDescent="0.2">
      <c r="A5">
        <v>0</v>
      </c>
      <c r="B5">
        <f t="shared" si="0"/>
        <v>3</v>
      </c>
      <c r="C5">
        <v>4</v>
      </c>
      <c r="D5">
        <f t="shared" si="1"/>
        <v>50.149999999999991</v>
      </c>
      <c r="I5">
        <v>39</v>
      </c>
      <c r="J5" s="4">
        <v>2.89</v>
      </c>
      <c r="K5" s="4">
        <v>2.8</v>
      </c>
      <c r="L5" s="4">
        <v>2.7</v>
      </c>
      <c r="M5" s="4">
        <v>2.7</v>
      </c>
      <c r="N5" s="4">
        <v>2.7</v>
      </c>
      <c r="O5" s="4">
        <v>2.6</v>
      </c>
      <c r="P5" s="4">
        <v>2.6</v>
      </c>
      <c r="Q5" s="4">
        <v>19.670000000000002</v>
      </c>
    </row>
    <row r="6" spans="1:19" x14ac:dyDescent="0.2">
      <c r="A6">
        <v>0</v>
      </c>
      <c r="B6">
        <f t="shared" si="0"/>
        <v>4</v>
      </c>
      <c r="C6">
        <v>5</v>
      </c>
      <c r="D6">
        <f t="shared" si="1"/>
        <v>53.199999999999989</v>
      </c>
      <c r="I6">
        <v>40</v>
      </c>
      <c r="J6" s="4">
        <v>3.26</v>
      </c>
      <c r="K6" s="4">
        <v>3.3</v>
      </c>
      <c r="L6" s="4">
        <v>3.2</v>
      </c>
      <c r="M6" s="4">
        <v>3.3</v>
      </c>
      <c r="N6" s="4">
        <v>3.3</v>
      </c>
      <c r="O6" s="4">
        <v>3.3</v>
      </c>
      <c r="P6" s="4">
        <v>3.3</v>
      </c>
      <c r="Q6" s="4">
        <v>19.329999999999998</v>
      </c>
    </row>
    <row r="7" spans="1:19" x14ac:dyDescent="0.2">
      <c r="A7">
        <v>0</v>
      </c>
      <c r="B7">
        <f t="shared" si="0"/>
        <v>5</v>
      </c>
      <c r="C7">
        <v>6</v>
      </c>
      <c r="D7">
        <f t="shared" si="1"/>
        <v>56.249999999999986</v>
      </c>
      <c r="I7">
        <v>41</v>
      </c>
      <c r="J7" s="4">
        <v>3.05</v>
      </c>
      <c r="K7" s="4">
        <v>2.95</v>
      </c>
      <c r="L7" s="4">
        <v>2.8</v>
      </c>
      <c r="M7" s="4">
        <v>2.9</v>
      </c>
      <c r="N7" s="4">
        <v>2.8</v>
      </c>
      <c r="O7" s="4">
        <v>2.8</v>
      </c>
      <c r="P7" s="4">
        <v>2.7</v>
      </c>
      <c r="Q7" s="4">
        <v>26</v>
      </c>
    </row>
    <row r="8" spans="1:19" x14ac:dyDescent="0.2">
      <c r="A8">
        <v>0</v>
      </c>
      <c r="B8">
        <f t="shared" si="0"/>
        <v>6</v>
      </c>
      <c r="C8">
        <v>7</v>
      </c>
      <c r="D8">
        <f t="shared" si="1"/>
        <v>59.299999999999983</v>
      </c>
      <c r="I8">
        <v>42</v>
      </c>
      <c r="J8" s="4">
        <v>3.53</v>
      </c>
      <c r="K8" s="4">
        <v>3.5</v>
      </c>
      <c r="L8" s="4">
        <v>3.5</v>
      </c>
      <c r="M8" s="4">
        <v>3.5</v>
      </c>
      <c r="N8" s="4">
        <v>3.5</v>
      </c>
      <c r="O8" s="4">
        <v>3.5</v>
      </c>
      <c r="P8" s="4">
        <v>3.5</v>
      </c>
      <c r="Q8" s="4">
        <v>26</v>
      </c>
    </row>
    <row r="9" spans="1:19" x14ac:dyDescent="0.2">
      <c r="A9">
        <v>0</v>
      </c>
      <c r="B9">
        <f t="shared" si="0"/>
        <v>7</v>
      </c>
      <c r="C9">
        <v>8</v>
      </c>
      <c r="D9">
        <f t="shared" si="1"/>
        <v>62.34999999999998</v>
      </c>
      <c r="I9">
        <v>44</v>
      </c>
      <c r="J9" s="4">
        <v>3.95</v>
      </c>
      <c r="K9" s="4">
        <v>4.0999999999999996</v>
      </c>
      <c r="L9" s="4">
        <v>4.0999999999999996</v>
      </c>
      <c r="M9" s="4">
        <v>4.2</v>
      </c>
      <c r="N9" s="4">
        <v>4.2</v>
      </c>
      <c r="O9" s="4">
        <v>4.2</v>
      </c>
      <c r="P9" s="4">
        <v>4.2</v>
      </c>
      <c r="Q9" s="4">
        <v>25.83</v>
      </c>
    </row>
    <row r="10" spans="1:19" x14ac:dyDescent="0.2">
      <c r="A10">
        <v>0</v>
      </c>
      <c r="B10">
        <f t="shared" si="0"/>
        <v>8</v>
      </c>
      <c r="C10">
        <v>9</v>
      </c>
      <c r="D10">
        <f t="shared" si="1"/>
        <v>65.399999999999977</v>
      </c>
      <c r="I10">
        <v>46</v>
      </c>
      <c r="J10" s="4">
        <v>4</v>
      </c>
      <c r="K10" s="4">
        <v>4.0999999999999996</v>
      </c>
      <c r="L10" s="4">
        <v>4.2</v>
      </c>
      <c r="M10" s="4">
        <v>4.2</v>
      </c>
      <c r="N10" s="4">
        <v>4.3</v>
      </c>
      <c r="O10" s="4">
        <v>4.4000000000000004</v>
      </c>
      <c r="P10" s="4">
        <v>4.5</v>
      </c>
      <c r="Q10" s="4">
        <v>31.33</v>
      </c>
    </row>
    <row r="11" spans="1:19" x14ac:dyDescent="0.2">
      <c r="A11">
        <v>0</v>
      </c>
      <c r="B11">
        <f t="shared" si="0"/>
        <v>9</v>
      </c>
      <c r="C11">
        <v>10</v>
      </c>
      <c r="D11">
        <f t="shared" si="1"/>
        <v>68.449999999999974</v>
      </c>
      <c r="I11">
        <v>48</v>
      </c>
      <c r="J11" s="4">
        <v>4.47</v>
      </c>
      <c r="K11" s="4">
        <v>4.8499999999999996</v>
      </c>
      <c r="L11" s="4">
        <v>4.9000000000000004</v>
      </c>
      <c r="M11" s="4">
        <v>5</v>
      </c>
      <c r="N11" s="4">
        <v>5.0999999999999996</v>
      </c>
      <c r="O11" s="4">
        <v>5.3</v>
      </c>
      <c r="P11" s="4">
        <v>5.3</v>
      </c>
      <c r="Q11" s="4">
        <v>31.33</v>
      </c>
    </row>
    <row r="12" spans="1:19" x14ac:dyDescent="0.2">
      <c r="A12">
        <v>0</v>
      </c>
      <c r="B12">
        <f t="shared" si="0"/>
        <v>10</v>
      </c>
      <c r="C12">
        <v>11</v>
      </c>
      <c r="D12">
        <f t="shared" si="1"/>
        <v>71.499999999999972</v>
      </c>
      <c r="I12" t="s">
        <v>125</v>
      </c>
    </row>
    <row r="13" spans="1:19" x14ac:dyDescent="0.2">
      <c r="A13">
        <v>0</v>
      </c>
      <c r="B13">
        <f t="shared" si="0"/>
        <v>11</v>
      </c>
      <c r="C13">
        <v>12</v>
      </c>
      <c r="D13">
        <f t="shared" si="1"/>
        <v>74.549999999999969</v>
      </c>
    </row>
    <row r="14" spans="1:19" x14ac:dyDescent="0.2">
      <c r="A14">
        <v>0</v>
      </c>
      <c r="B14">
        <f t="shared" si="0"/>
        <v>12</v>
      </c>
      <c r="C14">
        <v>13</v>
      </c>
      <c r="D14">
        <f t="shared" si="1"/>
        <v>77.599999999999966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>
        <v>0</v>
      </c>
      <c r="B15">
        <f t="shared" si="0"/>
        <v>13</v>
      </c>
      <c r="C15">
        <v>14</v>
      </c>
      <c r="D15">
        <f t="shared" si="1"/>
        <v>80.649999999999963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>
        <v>0</v>
      </c>
      <c r="B16">
        <f t="shared" si="0"/>
        <v>14</v>
      </c>
      <c r="C16">
        <v>15</v>
      </c>
      <c r="D16">
        <f t="shared" si="1"/>
        <v>83.69999999999996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>
        <v>0</v>
      </c>
      <c r="B17">
        <f t="shared" si="0"/>
        <v>15</v>
      </c>
      <c r="C17">
        <v>16</v>
      </c>
      <c r="D17">
        <f t="shared" si="1"/>
        <v>86.749999999999957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>
        <v>0</v>
      </c>
      <c r="B18">
        <f t="shared" si="0"/>
        <v>16</v>
      </c>
      <c r="C18">
        <v>17</v>
      </c>
      <c r="D18">
        <f t="shared" si="1"/>
        <v>89.799999999999955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>
        <v>0</v>
      </c>
      <c r="B19">
        <f t="shared" si="0"/>
        <v>17</v>
      </c>
      <c r="C19">
        <v>18</v>
      </c>
      <c r="D19">
        <f t="shared" si="1"/>
        <v>92.849999999999952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>
        <v>0</v>
      </c>
      <c r="B20">
        <f t="shared" si="0"/>
        <v>18</v>
      </c>
      <c r="C20">
        <v>19</v>
      </c>
      <c r="D20">
        <f t="shared" si="1"/>
        <v>95.899999999999949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>
        <v>0</v>
      </c>
      <c r="B21">
        <f t="shared" si="0"/>
        <v>19</v>
      </c>
      <c r="C21">
        <v>20</v>
      </c>
      <c r="D21">
        <f t="shared" si="1"/>
        <v>98.949999999999946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1">
        <v>1</v>
      </c>
      <c r="B22" s="1">
        <f>C22-C$21</f>
        <v>0</v>
      </c>
      <c r="C22" s="1">
        <v>20</v>
      </c>
      <c r="D22" s="1">
        <f>D21+VLOOKUP($D$2,I$2:Q$11,9)</f>
        <v>124.94999999999995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>
        <v>1</v>
      </c>
      <c r="B23">
        <f t="shared" ref="B23:B42" si="2">C23-C$21</f>
        <v>1</v>
      </c>
      <c r="C23">
        <v>21</v>
      </c>
      <c r="D23">
        <f t="shared" ref="D23:D42" si="3">D22+VLOOKUP($D$2,I$2:Q$11,3)</f>
        <v>127.89999999999995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>
        <v>1</v>
      </c>
      <c r="B24">
        <f t="shared" si="2"/>
        <v>2</v>
      </c>
      <c r="C24">
        <v>22</v>
      </c>
      <c r="D24">
        <f t="shared" si="3"/>
        <v>130.84999999999994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>
        <v>1</v>
      </c>
      <c r="B25">
        <f t="shared" si="2"/>
        <v>3</v>
      </c>
      <c r="C25">
        <v>23</v>
      </c>
      <c r="D25">
        <f t="shared" si="3"/>
        <v>133.79999999999993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>
        <v>1</v>
      </c>
      <c r="B26">
        <f t="shared" si="2"/>
        <v>4</v>
      </c>
      <c r="C26">
        <v>24</v>
      </c>
      <c r="D26">
        <f t="shared" si="3"/>
        <v>136.74999999999991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>
        <v>1</v>
      </c>
      <c r="B27">
        <f t="shared" si="2"/>
        <v>5</v>
      </c>
      <c r="C27">
        <v>25</v>
      </c>
      <c r="D27">
        <f t="shared" si="3"/>
        <v>139.6999999999999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>
        <v>1</v>
      </c>
      <c r="B28">
        <f t="shared" si="2"/>
        <v>6</v>
      </c>
      <c r="C28">
        <v>26</v>
      </c>
      <c r="D28">
        <f t="shared" si="3"/>
        <v>142.64999999999989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>
        <v>1</v>
      </c>
      <c r="B29">
        <f t="shared" si="2"/>
        <v>7</v>
      </c>
      <c r="C29">
        <v>27</v>
      </c>
      <c r="D29">
        <f t="shared" si="3"/>
        <v>145.59999999999988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>
        <v>1</v>
      </c>
      <c r="B30">
        <f t="shared" si="2"/>
        <v>8</v>
      </c>
      <c r="C30">
        <v>28</v>
      </c>
      <c r="D30">
        <f t="shared" si="3"/>
        <v>148.54999999999987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>
        <v>1</v>
      </c>
      <c r="B31">
        <f t="shared" si="2"/>
        <v>9</v>
      </c>
      <c r="C31">
        <v>29</v>
      </c>
      <c r="D31">
        <f t="shared" si="3"/>
        <v>151.49999999999986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>
        <v>1</v>
      </c>
      <c r="B32">
        <f t="shared" si="2"/>
        <v>10</v>
      </c>
      <c r="C32">
        <v>30</v>
      </c>
      <c r="D32">
        <f t="shared" si="3"/>
        <v>154.44999999999985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>
        <v>1</v>
      </c>
      <c r="B33">
        <f t="shared" si="2"/>
        <v>11</v>
      </c>
      <c r="C33">
        <v>31</v>
      </c>
      <c r="D33">
        <f t="shared" si="3"/>
        <v>157.39999999999984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>
        <v>1</v>
      </c>
      <c r="B34">
        <f t="shared" si="2"/>
        <v>12</v>
      </c>
      <c r="C34">
        <v>32</v>
      </c>
      <c r="D34">
        <f t="shared" si="3"/>
        <v>160.34999999999982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>
        <v>1</v>
      </c>
      <c r="B35">
        <f t="shared" si="2"/>
        <v>13</v>
      </c>
      <c r="C35">
        <v>33</v>
      </c>
      <c r="D35">
        <f t="shared" si="3"/>
        <v>163.29999999999981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>
        <v>1</v>
      </c>
      <c r="B36">
        <f t="shared" si="2"/>
        <v>14</v>
      </c>
      <c r="C36">
        <v>34</v>
      </c>
      <c r="D36">
        <f t="shared" si="3"/>
        <v>166.2499999999998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>
        <v>1</v>
      </c>
      <c r="B37">
        <f t="shared" si="2"/>
        <v>15</v>
      </c>
      <c r="C37">
        <v>35</v>
      </c>
      <c r="D37">
        <f t="shared" si="3"/>
        <v>169.19999999999979</v>
      </c>
    </row>
    <row r="38" spans="1:19" x14ac:dyDescent="0.2">
      <c r="A38">
        <v>1</v>
      </c>
      <c r="B38">
        <f t="shared" si="2"/>
        <v>16</v>
      </c>
      <c r="C38">
        <v>36</v>
      </c>
      <c r="D38">
        <f t="shared" si="3"/>
        <v>172.14999999999978</v>
      </c>
    </row>
    <row r="39" spans="1:19" x14ac:dyDescent="0.2">
      <c r="A39">
        <v>1</v>
      </c>
      <c r="B39">
        <f t="shared" si="2"/>
        <v>17</v>
      </c>
      <c r="C39">
        <v>37</v>
      </c>
      <c r="D39">
        <f t="shared" si="3"/>
        <v>175.09999999999977</v>
      </c>
    </row>
    <row r="40" spans="1:19" x14ac:dyDescent="0.2">
      <c r="A40">
        <v>1</v>
      </c>
      <c r="B40">
        <f t="shared" si="2"/>
        <v>18</v>
      </c>
      <c r="C40">
        <v>38</v>
      </c>
      <c r="D40">
        <f t="shared" si="3"/>
        <v>178.04999999999976</v>
      </c>
    </row>
    <row r="41" spans="1:19" x14ac:dyDescent="0.2">
      <c r="A41">
        <v>1</v>
      </c>
      <c r="B41">
        <f t="shared" si="2"/>
        <v>19</v>
      </c>
      <c r="C41">
        <v>39</v>
      </c>
      <c r="D41">
        <f t="shared" si="3"/>
        <v>180.99999999999974</v>
      </c>
    </row>
    <row r="42" spans="1:19" x14ac:dyDescent="0.2">
      <c r="A42">
        <v>1</v>
      </c>
      <c r="B42">
        <f t="shared" si="2"/>
        <v>20</v>
      </c>
      <c r="C42">
        <v>40</v>
      </c>
      <c r="D42">
        <f t="shared" si="3"/>
        <v>183.94999999999973</v>
      </c>
    </row>
    <row r="43" spans="1:19" x14ac:dyDescent="0.2">
      <c r="A43" s="1">
        <f>A32+1</f>
        <v>2</v>
      </c>
      <c r="B43" s="1">
        <f>C43-C$42</f>
        <v>0</v>
      </c>
      <c r="C43" s="1">
        <v>40</v>
      </c>
      <c r="D43" s="1">
        <f>D42+VLOOKUP($D$2,I$2:Q$11,9)</f>
        <v>209.94999999999973</v>
      </c>
    </row>
    <row r="44" spans="1:19" x14ac:dyDescent="0.2">
      <c r="A44">
        <f t="shared" ref="A44:A97" si="4">A33+1</f>
        <v>2</v>
      </c>
      <c r="B44">
        <f t="shared" ref="B44:B53" si="5">C44-C$42</f>
        <v>1</v>
      </c>
      <c r="C44">
        <f t="shared" ref="C44:C53" si="6">C24+19</f>
        <v>41</v>
      </c>
      <c r="D44">
        <f t="shared" ref="D44:D53" si="7">D43+VLOOKUP($D$2,I$2:Q$11,4)</f>
        <v>212.74999999999974</v>
      </c>
    </row>
    <row r="45" spans="1:19" x14ac:dyDescent="0.2">
      <c r="A45">
        <f t="shared" si="4"/>
        <v>2</v>
      </c>
      <c r="B45">
        <f t="shared" si="5"/>
        <v>2</v>
      </c>
      <c r="C45">
        <f t="shared" si="6"/>
        <v>42</v>
      </c>
      <c r="D45">
        <f t="shared" si="7"/>
        <v>215.54999999999976</v>
      </c>
    </row>
    <row r="46" spans="1:19" x14ac:dyDescent="0.2">
      <c r="A46">
        <f t="shared" si="4"/>
        <v>2</v>
      </c>
      <c r="B46">
        <f t="shared" si="5"/>
        <v>3</v>
      </c>
      <c r="C46">
        <f t="shared" si="6"/>
        <v>43</v>
      </c>
      <c r="D46">
        <f t="shared" si="7"/>
        <v>218.34999999999977</v>
      </c>
    </row>
    <row r="47" spans="1:19" x14ac:dyDescent="0.2">
      <c r="A47">
        <f t="shared" si="4"/>
        <v>2</v>
      </c>
      <c r="B47">
        <f t="shared" si="5"/>
        <v>4</v>
      </c>
      <c r="C47">
        <f t="shared" si="6"/>
        <v>44</v>
      </c>
      <c r="D47">
        <f t="shared" si="7"/>
        <v>221.14999999999978</v>
      </c>
    </row>
    <row r="48" spans="1:19" x14ac:dyDescent="0.2">
      <c r="A48">
        <f t="shared" si="4"/>
        <v>2</v>
      </c>
      <c r="B48">
        <f t="shared" si="5"/>
        <v>5</v>
      </c>
      <c r="C48">
        <f t="shared" si="6"/>
        <v>45</v>
      </c>
      <c r="D48">
        <f t="shared" si="7"/>
        <v>223.94999999999979</v>
      </c>
    </row>
    <row r="49" spans="1:4" x14ac:dyDescent="0.2">
      <c r="A49">
        <f t="shared" si="4"/>
        <v>2</v>
      </c>
      <c r="B49">
        <f t="shared" si="5"/>
        <v>6</v>
      </c>
      <c r="C49">
        <f t="shared" si="6"/>
        <v>46</v>
      </c>
      <c r="D49">
        <f t="shared" si="7"/>
        <v>226.7499999999998</v>
      </c>
    </row>
    <row r="50" spans="1:4" x14ac:dyDescent="0.2">
      <c r="A50">
        <f t="shared" si="4"/>
        <v>2</v>
      </c>
      <c r="B50">
        <f t="shared" si="5"/>
        <v>7</v>
      </c>
      <c r="C50">
        <f t="shared" si="6"/>
        <v>47</v>
      </c>
      <c r="D50">
        <f t="shared" si="7"/>
        <v>229.54999999999981</v>
      </c>
    </row>
    <row r="51" spans="1:4" x14ac:dyDescent="0.2">
      <c r="A51">
        <f t="shared" si="4"/>
        <v>2</v>
      </c>
      <c r="B51">
        <f t="shared" si="5"/>
        <v>8</v>
      </c>
      <c r="C51">
        <f t="shared" si="6"/>
        <v>48</v>
      </c>
      <c r="D51">
        <f t="shared" si="7"/>
        <v>232.34999999999982</v>
      </c>
    </row>
    <row r="52" spans="1:4" x14ac:dyDescent="0.2">
      <c r="A52">
        <f t="shared" si="4"/>
        <v>2</v>
      </c>
      <c r="B52">
        <f t="shared" si="5"/>
        <v>9</v>
      </c>
      <c r="C52">
        <f t="shared" si="6"/>
        <v>49</v>
      </c>
      <c r="D52">
        <f t="shared" si="7"/>
        <v>235.14999999999984</v>
      </c>
    </row>
    <row r="53" spans="1:4" x14ac:dyDescent="0.2">
      <c r="A53">
        <f t="shared" si="4"/>
        <v>2</v>
      </c>
      <c r="B53">
        <f t="shared" si="5"/>
        <v>10</v>
      </c>
      <c r="C53">
        <f t="shared" si="6"/>
        <v>50</v>
      </c>
      <c r="D53">
        <f t="shared" si="7"/>
        <v>237.94999999999985</v>
      </c>
    </row>
    <row r="54" spans="1:4" x14ac:dyDescent="0.2">
      <c r="A54" s="1">
        <f t="shared" si="4"/>
        <v>3</v>
      </c>
      <c r="B54" s="1">
        <f>C54-C$53</f>
        <v>0</v>
      </c>
      <c r="C54" s="1">
        <f>C43+10</f>
        <v>50</v>
      </c>
      <c r="D54" s="1">
        <f>D53+VLOOKUP($D$2,I$2:Q$11,9)</f>
        <v>263.94999999999982</v>
      </c>
    </row>
    <row r="55" spans="1:4" x14ac:dyDescent="0.2">
      <c r="A55">
        <f t="shared" si="4"/>
        <v>3</v>
      </c>
      <c r="B55">
        <f t="shared" ref="B55:B64" si="8">C55-C$53</f>
        <v>1</v>
      </c>
      <c r="C55">
        <f t="shared" ref="C55:C97" si="9">C44+10</f>
        <v>51</v>
      </c>
      <c r="D55">
        <f t="shared" ref="D55:D64" si="10">D54+VLOOKUP($D$2,I$2:Q$11,5)</f>
        <v>266.8499999999998</v>
      </c>
    </row>
    <row r="56" spans="1:4" x14ac:dyDescent="0.2">
      <c r="A56">
        <f t="shared" si="4"/>
        <v>3</v>
      </c>
      <c r="B56">
        <f t="shared" si="8"/>
        <v>2</v>
      </c>
      <c r="C56">
        <f t="shared" si="9"/>
        <v>52</v>
      </c>
      <c r="D56">
        <f t="shared" si="10"/>
        <v>269.74999999999977</v>
      </c>
    </row>
    <row r="57" spans="1:4" x14ac:dyDescent="0.2">
      <c r="A57">
        <f t="shared" si="4"/>
        <v>3</v>
      </c>
      <c r="B57">
        <f t="shared" si="8"/>
        <v>3</v>
      </c>
      <c r="C57">
        <f t="shared" si="9"/>
        <v>53</v>
      </c>
      <c r="D57">
        <f t="shared" si="10"/>
        <v>272.64999999999975</v>
      </c>
    </row>
    <row r="58" spans="1:4" x14ac:dyDescent="0.2">
      <c r="A58">
        <f t="shared" si="4"/>
        <v>3</v>
      </c>
      <c r="B58">
        <f t="shared" si="8"/>
        <v>4</v>
      </c>
      <c r="C58">
        <f t="shared" si="9"/>
        <v>54</v>
      </c>
      <c r="D58">
        <f t="shared" si="10"/>
        <v>275.54999999999973</v>
      </c>
    </row>
    <row r="59" spans="1:4" x14ac:dyDescent="0.2">
      <c r="A59">
        <f t="shared" si="4"/>
        <v>3</v>
      </c>
      <c r="B59">
        <f t="shared" si="8"/>
        <v>5</v>
      </c>
      <c r="C59">
        <f t="shared" si="9"/>
        <v>55</v>
      </c>
      <c r="D59">
        <f t="shared" si="10"/>
        <v>278.4499999999997</v>
      </c>
    </row>
    <row r="60" spans="1:4" x14ac:dyDescent="0.2">
      <c r="A60">
        <f t="shared" si="4"/>
        <v>3</v>
      </c>
      <c r="B60">
        <f t="shared" si="8"/>
        <v>6</v>
      </c>
      <c r="C60">
        <f t="shared" si="9"/>
        <v>56</v>
      </c>
      <c r="D60">
        <f t="shared" si="10"/>
        <v>281.34999999999968</v>
      </c>
    </row>
    <row r="61" spans="1:4" x14ac:dyDescent="0.2">
      <c r="A61">
        <f t="shared" si="4"/>
        <v>3</v>
      </c>
      <c r="B61">
        <f t="shared" si="8"/>
        <v>7</v>
      </c>
      <c r="C61">
        <f t="shared" si="9"/>
        <v>57</v>
      </c>
      <c r="D61">
        <f t="shared" si="10"/>
        <v>284.24999999999966</v>
      </c>
    </row>
    <row r="62" spans="1:4" x14ac:dyDescent="0.2">
      <c r="A62">
        <f t="shared" si="4"/>
        <v>3</v>
      </c>
      <c r="B62">
        <f t="shared" si="8"/>
        <v>8</v>
      </c>
      <c r="C62">
        <f t="shared" si="9"/>
        <v>58</v>
      </c>
      <c r="D62">
        <f t="shared" si="10"/>
        <v>287.14999999999964</v>
      </c>
    </row>
    <row r="63" spans="1:4" x14ac:dyDescent="0.2">
      <c r="A63">
        <f t="shared" si="4"/>
        <v>3</v>
      </c>
      <c r="B63">
        <f t="shared" si="8"/>
        <v>9</v>
      </c>
      <c r="C63">
        <f t="shared" si="9"/>
        <v>59</v>
      </c>
      <c r="D63">
        <f t="shared" si="10"/>
        <v>290.04999999999961</v>
      </c>
    </row>
    <row r="64" spans="1:4" x14ac:dyDescent="0.2">
      <c r="A64">
        <f t="shared" si="4"/>
        <v>3</v>
      </c>
      <c r="B64">
        <f t="shared" si="8"/>
        <v>10</v>
      </c>
      <c r="C64">
        <f t="shared" si="9"/>
        <v>60</v>
      </c>
      <c r="D64">
        <f t="shared" si="10"/>
        <v>292.94999999999959</v>
      </c>
    </row>
    <row r="65" spans="1:4" x14ac:dyDescent="0.2">
      <c r="A65" s="1">
        <f t="shared" si="4"/>
        <v>4</v>
      </c>
      <c r="B65" s="1">
        <f>C65-C$64</f>
        <v>0</v>
      </c>
      <c r="C65" s="1">
        <f t="shared" si="9"/>
        <v>60</v>
      </c>
      <c r="D65" s="1">
        <f>D64+VLOOKUP($D$2,I$2:Q$11,9)</f>
        <v>318.94999999999959</v>
      </c>
    </row>
    <row r="66" spans="1:4" x14ac:dyDescent="0.2">
      <c r="A66">
        <f t="shared" si="4"/>
        <v>4</v>
      </c>
      <c r="B66">
        <f t="shared" ref="B66:B75" si="11">C66-C$64</f>
        <v>1</v>
      </c>
      <c r="C66">
        <f t="shared" si="9"/>
        <v>61</v>
      </c>
      <c r="D66">
        <f t="shared" ref="D66:D75" si="12">D65+VLOOKUP($D$2,I$2:Q$11,6)</f>
        <v>321.7499999999996</v>
      </c>
    </row>
    <row r="67" spans="1:4" x14ac:dyDescent="0.2">
      <c r="A67">
        <f t="shared" si="4"/>
        <v>4</v>
      </c>
      <c r="B67">
        <f t="shared" si="11"/>
        <v>2</v>
      </c>
      <c r="C67">
        <f t="shared" si="9"/>
        <v>62</v>
      </c>
      <c r="D67">
        <f t="shared" si="12"/>
        <v>324.54999999999961</v>
      </c>
    </row>
    <row r="68" spans="1:4" x14ac:dyDescent="0.2">
      <c r="A68">
        <f t="shared" si="4"/>
        <v>4</v>
      </c>
      <c r="B68">
        <f t="shared" si="11"/>
        <v>3</v>
      </c>
      <c r="C68">
        <f t="shared" si="9"/>
        <v>63</v>
      </c>
      <c r="D68">
        <f t="shared" si="12"/>
        <v>327.34999999999962</v>
      </c>
    </row>
    <row r="69" spans="1:4" x14ac:dyDescent="0.2">
      <c r="A69">
        <f t="shared" si="4"/>
        <v>4</v>
      </c>
      <c r="B69">
        <f t="shared" si="11"/>
        <v>4</v>
      </c>
      <c r="C69">
        <f t="shared" si="9"/>
        <v>64</v>
      </c>
      <c r="D69">
        <f t="shared" si="12"/>
        <v>330.14999999999964</v>
      </c>
    </row>
    <row r="70" spans="1:4" x14ac:dyDescent="0.2">
      <c r="A70">
        <f t="shared" si="4"/>
        <v>4</v>
      </c>
      <c r="B70">
        <f t="shared" si="11"/>
        <v>5</v>
      </c>
      <c r="C70">
        <f t="shared" si="9"/>
        <v>65</v>
      </c>
      <c r="D70">
        <f t="shared" si="12"/>
        <v>332.94999999999965</v>
      </c>
    </row>
    <row r="71" spans="1:4" x14ac:dyDescent="0.2">
      <c r="A71">
        <f t="shared" si="4"/>
        <v>4</v>
      </c>
      <c r="B71">
        <f t="shared" si="11"/>
        <v>6</v>
      </c>
      <c r="C71">
        <f t="shared" si="9"/>
        <v>66</v>
      </c>
      <c r="D71">
        <f t="shared" si="12"/>
        <v>335.74999999999966</v>
      </c>
    </row>
    <row r="72" spans="1:4" x14ac:dyDescent="0.2">
      <c r="A72">
        <f t="shared" si="4"/>
        <v>4</v>
      </c>
      <c r="B72">
        <f t="shared" si="11"/>
        <v>7</v>
      </c>
      <c r="C72">
        <f t="shared" si="9"/>
        <v>67</v>
      </c>
      <c r="D72">
        <f t="shared" si="12"/>
        <v>338.54999999999967</v>
      </c>
    </row>
    <row r="73" spans="1:4" x14ac:dyDescent="0.2">
      <c r="A73">
        <f t="shared" si="4"/>
        <v>4</v>
      </c>
      <c r="B73">
        <f t="shared" si="11"/>
        <v>8</v>
      </c>
      <c r="C73">
        <f t="shared" si="9"/>
        <v>68</v>
      </c>
      <c r="D73">
        <f t="shared" si="12"/>
        <v>341.34999999999968</v>
      </c>
    </row>
    <row r="74" spans="1:4" x14ac:dyDescent="0.2">
      <c r="A74">
        <f t="shared" si="4"/>
        <v>4</v>
      </c>
      <c r="B74">
        <f t="shared" si="11"/>
        <v>9</v>
      </c>
      <c r="C74">
        <f t="shared" si="9"/>
        <v>69</v>
      </c>
      <c r="D74">
        <f t="shared" si="12"/>
        <v>344.14999999999969</v>
      </c>
    </row>
    <row r="75" spans="1:4" x14ac:dyDescent="0.2">
      <c r="A75">
        <f t="shared" si="4"/>
        <v>4</v>
      </c>
      <c r="B75">
        <f t="shared" si="11"/>
        <v>10</v>
      </c>
      <c r="C75">
        <f t="shared" si="9"/>
        <v>70</v>
      </c>
      <c r="D75">
        <f t="shared" si="12"/>
        <v>346.9499999999997</v>
      </c>
    </row>
    <row r="76" spans="1:4" x14ac:dyDescent="0.2">
      <c r="A76" s="1">
        <f t="shared" si="4"/>
        <v>5</v>
      </c>
      <c r="B76" s="1">
        <v>0</v>
      </c>
      <c r="C76" s="1">
        <f t="shared" si="9"/>
        <v>70</v>
      </c>
      <c r="D76" s="1">
        <f>D75+VLOOKUP($D$2,I$2:Q$11,9)</f>
        <v>372.9499999999997</v>
      </c>
    </row>
    <row r="77" spans="1:4" x14ac:dyDescent="0.2">
      <c r="A77">
        <f t="shared" si="4"/>
        <v>5</v>
      </c>
      <c r="B77">
        <v>1</v>
      </c>
      <c r="C77">
        <f t="shared" si="9"/>
        <v>71</v>
      </c>
      <c r="D77">
        <f t="shared" ref="D77:D86" si="13">D76+VLOOKUP($D$2,I$2:Q$11,7)</f>
        <v>375.74999999999972</v>
      </c>
    </row>
    <row r="78" spans="1:4" x14ac:dyDescent="0.2">
      <c r="A78">
        <f t="shared" si="4"/>
        <v>5</v>
      </c>
      <c r="B78">
        <v>2</v>
      </c>
      <c r="C78">
        <f t="shared" si="9"/>
        <v>72</v>
      </c>
      <c r="D78">
        <f t="shared" si="13"/>
        <v>378.54999999999973</v>
      </c>
    </row>
    <row r="79" spans="1:4" x14ac:dyDescent="0.2">
      <c r="A79">
        <f t="shared" si="4"/>
        <v>5</v>
      </c>
      <c r="B79">
        <v>3</v>
      </c>
      <c r="C79">
        <f t="shared" si="9"/>
        <v>73</v>
      </c>
      <c r="D79">
        <f t="shared" si="13"/>
        <v>381.34999999999974</v>
      </c>
    </row>
    <row r="80" spans="1:4" x14ac:dyDescent="0.2">
      <c r="A80">
        <f t="shared" si="4"/>
        <v>5</v>
      </c>
      <c r="B80">
        <v>4</v>
      </c>
      <c r="C80">
        <f t="shared" si="9"/>
        <v>74</v>
      </c>
      <c r="D80">
        <f t="shared" si="13"/>
        <v>384.14999999999975</v>
      </c>
    </row>
    <row r="81" spans="1:4" x14ac:dyDescent="0.2">
      <c r="A81">
        <f t="shared" si="4"/>
        <v>5</v>
      </c>
      <c r="B81">
        <v>5</v>
      </c>
      <c r="C81">
        <f t="shared" si="9"/>
        <v>75</v>
      </c>
      <c r="D81">
        <f t="shared" si="13"/>
        <v>386.94999999999976</v>
      </c>
    </row>
    <row r="82" spans="1:4" x14ac:dyDescent="0.2">
      <c r="A82">
        <f t="shared" si="4"/>
        <v>5</v>
      </c>
      <c r="B82">
        <v>6</v>
      </c>
      <c r="C82">
        <f t="shared" si="9"/>
        <v>76</v>
      </c>
      <c r="D82">
        <f t="shared" si="13"/>
        <v>389.74999999999977</v>
      </c>
    </row>
    <row r="83" spans="1:4" x14ac:dyDescent="0.2">
      <c r="A83">
        <f t="shared" si="4"/>
        <v>5</v>
      </c>
      <c r="B83">
        <v>7</v>
      </c>
      <c r="C83">
        <f t="shared" si="9"/>
        <v>77</v>
      </c>
      <c r="D83">
        <f t="shared" si="13"/>
        <v>392.54999999999978</v>
      </c>
    </row>
    <row r="84" spans="1:4" x14ac:dyDescent="0.2">
      <c r="A84">
        <f t="shared" si="4"/>
        <v>5</v>
      </c>
      <c r="B84">
        <v>8</v>
      </c>
      <c r="C84">
        <f t="shared" si="9"/>
        <v>78</v>
      </c>
      <c r="D84">
        <f t="shared" si="13"/>
        <v>395.3499999999998</v>
      </c>
    </row>
    <row r="85" spans="1:4" x14ac:dyDescent="0.2">
      <c r="A85">
        <f t="shared" si="4"/>
        <v>5</v>
      </c>
      <c r="B85">
        <v>9</v>
      </c>
      <c r="C85">
        <f t="shared" si="9"/>
        <v>79</v>
      </c>
      <c r="D85">
        <f t="shared" si="13"/>
        <v>398.14999999999981</v>
      </c>
    </row>
    <row r="86" spans="1:4" x14ac:dyDescent="0.2">
      <c r="A86">
        <f t="shared" si="4"/>
        <v>5</v>
      </c>
      <c r="B86">
        <v>10</v>
      </c>
      <c r="C86">
        <f t="shared" si="9"/>
        <v>80</v>
      </c>
      <c r="D86">
        <f t="shared" si="13"/>
        <v>400.94999999999982</v>
      </c>
    </row>
    <row r="87" spans="1:4" x14ac:dyDescent="0.2">
      <c r="A87" s="1">
        <f t="shared" si="4"/>
        <v>6</v>
      </c>
      <c r="B87" s="1">
        <v>0</v>
      </c>
      <c r="C87" s="1">
        <f t="shared" si="9"/>
        <v>80</v>
      </c>
      <c r="D87" s="1">
        <f>D86+VLOOKUP($D$2,I$2:Q$11,9)</f>
        <v>426.94999999999982</v>
      </c>
    </row>
    <row r="88" spans="1:4" x14ac:dyDescent="0.2">
      <c r="A88">
        <f t="shared" si="4"/>
        <v>6</v>
      </c>
      <c r="B88">
        <v>1</v>
      </c>
      <c r="C88">
        <f t="shared" si="9"/>
        <v>81</v>
      </c>
      <c r="D88">
        <f t="shared" ref="D88:D97" si="14">D87+VLOOKUP($D$2,I$2:Q$11,8)</f>
        <v>429.64999999999981</v>
      </c>
    </row>
    <row r="89" spans="1:4" x14ac:dyDescent="0.2">
      <c r="A89">
        <f t="shared" si="4"/>
        <v>6</v>
      </c>
      <c r="B89">
        <v>2</v>
      </c>
      <c r="C89">
        <f t="shared" si="9"/>
        <v>82</v>
      </c>
      <c r="D89">
        <f t="shared" si="14"/>
        <v>432.3499999999998</v>
      </c>
    </row>
    <row r="90" spans="1:4" x14ac:dyDescent="0.2">
      <c r="A90">
        <f t="shared" si="4"/>
        <v>6</v>
      </c>
      <c r="B90">
        <v>3</v>
      </c>
      <c r="C90">
        <f t="shared" si="9"/>
        <v>83</v>
      </c>
      <c r="D90">
        <f t="shared" si="14"/>
        <v>435.04999999999978</v>
      </c>
    </row>
    <row r="91" spans="1:4" x14ac:dyDescent="0.2">
      <c r="A91">
        <f t="shared" si="4"/>
        <v>6</v>
      </c>
      <c r="B91">
        <v>4</v>
      </c>
      <c r="C91">
        <f t="shared" si="9"/>
        <v>84</v>
      </c>
      <c r="D91">
        <f t="shared" si="14"/>
        <v>437.74999999999977</v>
      </c>
    </row>
    <row r="92" spans="1:4" x14ac:dyDescent="0.2">
      <c r="A92">
        <f t="shared" si="4"/>
        <v>6</v>
      </c>
      <c r="B92">
        <v>5</v>
      </c>
      <c r="C92">
        <f t="shared" si="9"/>
        <v>85</v>
      </c>
      <c r="D92">
        <f t="shared" si="14"/>
        <v>440.44999999999976</v>
      </c>
    </row>
    <row r="93" spans="1:4" x14ac:dyDescent="0.2">
      <c r="A93">
        <f t="shared" si="4"/>
        <v>6</v>
      </c>
      <c r="B93">
        <v>6</v>
      </c>
      <c r="C93">
        <f t="shared" si="9"/>
        <v>86</v>
      </c>
      <c r="D93">
        <f t="shared" si="14"/>
        <v>443.14999999999975</v>
      </c>
    </row>
    <row r="94" spans="1:4" x14ac:dyDescent="0.2">
      <c r="A94">
        <f t="shared" si="4"/>
        <v>6</v>
      </c>
      <c r="B94">
        <v>7</v>
      </c>
      <c r="C94">
        <f t="shared" si="9"/>
        <v>87</v>
      </c>
      <c r="D94">
        <f t="shared" si="14"/>
        <v>445.84999999999974</v>
      </c>
    </row>
    <row r="95" spans="1:4" x14ac:dyDescent="0.2">
      <c r="A95">
        <f t="shared" si="4"/>
        <v>6</v>
      </c>
      <c r="B95">
        <v>8</v>
      </c>
      <c r="C95">
        <f t="shared" si="9"/>
        <v>88</v>
      </c>
      <c r="D95">
        <f t="shared" si="14"/>
        <v>448.54999999999973</v>
      </c>
    </row>
    <row r="96" spans="1:4" x14ac:dyDescent="0.2">
      <c r="A96">
        <f t="shared" si="4"/>
        <v>6</v>
      </c>
      <c r="B96">
        <v>9</v>
      </c>
      <c r="C96">
        <f t="shared" si="9"/>
        <v>89</v>
      </c>
      <c r="D96">
        <f t="shared" si="14"/>
        <v>451.24999999999972</v>
      </c>
    </row>
    <row r="97" spans="1:4" x14ac:dyDescent="0.2">
      <c r="A97">
        <f t="shared" si="4"/>
        <v>6</v>
      </c>
      <c r="B97">
        <v>10</v>
      </c>
      <c r="C97">
        <f t="shared" si="9"/>
        <v>90</v>
      </c>
      <c r="D97">
        <f t="shared" si="14"/>
        <v>453.9499999999997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N34" sqref="N34"/>
    </sheetView>
  </sheetViews>
  <sheetFormatPr defaultRowHeight="14.25" x14ac:dyDescent="0.2"/>
  <cols>
    <col min="8" max="8" width="13.125" customWidth="1"/>
  </cols>
  <sheetData>
    <row r="1" spans="1:18" x14ac:dyDescent="0.2">
      <c r="A1" t="s">
        <v>123</v>
      </c>
      <c r="B1" t="s">
        <v>0</v>
      </c>
      <c r="C1" t="s">
        <v>107</v>
      </c>
    </row>
    <row r="2" spans="1:18" x14ac:dyDescent="0.2">
      <c r="A2">
        <v>0</v>
      </c>
      <c r="B2">
        <v>1</v>
      </c>
      <c r="C2">
        <v>48</v>
      </c>
      <c r="G2" s="3">
        <f>C2</f>
        <v>48</v>
      </c>
      <c r="H2" s="3" t="s">
        <v>104</v>
      </c>
      <c r="I2" s="3">
        <v>23</v>
      </c>
      <c r="J2" s="3">
        <v>33</v>
      </c>
      <c r="K2" s="3">
        <v>38</v>
      </c>
      <c r="L2" s="3">
        <v>39</v>
      </c>
      <c r="M2" s="3">
        <v>40</v>
      </c>
      <c r="N2" s="3">
        <v>41</v>
      </c>
      <c r="O2" s="3">
        <v>42</v>
      </c>
      <c r="P2" s="3">
        <v>44</v>
      </c>
      <c r="Q2" s="3">
        <v>46</v>
      </c>
      <c r="R2" s="3">
        <v>48</v>
      </c>
    </row>
    <row r="3" spans="1:18" x14ac:dyDescent="0.2">
      <c r="A3">
        <v>0</v>
      </c>
      <c r="B3">
        <v>20</v>
      </c>
      <c r="C3">
        <v>122</v>
      </c>
      <c r="G3" s="3">
        <f>(C3-C2)/(B3-B2)</f>
        <v>3.8947368421052633</v>
      </c>
      <c r="H3" s="3" t="s">
        <v>110</v>
      </c>
      <c r="I3" s="3">
        <v>1.736842105263158</v>
      </c>
      <c r="J3" s="3">
        <v>2.4736842105263159</v>
      </c>
      <c r="K3" s="3">
        <v>2.5263157894736841</v>
      </c>
      <c r="L3" s="3">
        <v>2.8947368421052633</v>
      </c>
      <c r="M3" s="3">
        <v>3.263157894736842</v>
      </c>
      <c r="N3" s="3">
        <v>3.0526315789473686</v>
      </c>
      <c r="O3" s="3">
        <v>3.5263157894736841</v>
      </c>
      <c r="P3" s="3">
        <v>3.9473684210526314</v>
      </c>
      <c r="Q3" s="3">
        <v>4</v>
      </c>
      <c r="R3" s="3">
        <v>4.4736842105263159</v>
      </c>
    </row>
    <row r="4" spans="1:18" x14ac:dyDescent="0.2">
      <c r="A4">
        <v>1</v>
      </c>
      <c r="B4">
        <v>20</v>
      </c>
      <c r="C4">
        <v>153</v>
      </c>
      <c r="G4" s="3">
        <f>(C5-C4)/(B5-B4)</f>
        <v>4.0999999999999996</v>
      </c>
      <c r="H4" s="3" t="s">
        <v>112</v>
      </c>
      <c r="I4" s="3">
        <v>1.7</v>
      </c>
      <c r="J4" s="3">
        <v>2.4</v>
      </c>
      <c r="K4" s="3">
        <v>2.2999999999999998</v>
      </c>
      <c r="L4" s="3">
        <v>2.8</v>
      </c>
      <c r="M4" s="3">
        <v>3.3</v>
      </c>
      <c r="N4" s="3">
        <v>2.95</v>
      </c>
      <c r="O4" s="3">
        <v>3.5</v>
      </c>
      <c r="P4" s="3">
        <v>4.0999999999999996</v>
      </c>
      <c r="Q4" s="3">
        <v>4.0999999999999996</v>
      </c>
      <c r="R4" s="3">
        <v>4.8499999999999996</v>
      </c>
    </row>
    <row r="5" spans="1:18" x14ac:dyDescent="0.2">
      <c r="A5">
        <v>1</v>
      </c>
      <c r="B5">
        <v>40</v>
      </c>
      <c r="C5">
        <v>235</v>
      </c>
      <c r="G5" s="3">
        <f>(C7-C6)/(B7-B6)</f>
        <v>4.2</v>
      </c>
      <c r="H5" s="3" t="s">
        <v>114</v>
      </c>
      <c r="I5" s="3">
        <v>1.7</v>
      </c>
      <c r="J5" s="3">
        <v>2.2999999999999998</v>
      </c>
      <c r="K5" s="3">
        <v>2.2000000000000002</v>
      </c>
      <c r="L5" s="3">
        <v>2.7</v>
      </c>
      <c r="M5" s="3">
        <v>3.2</v>
      </c>
      <c r="N5" s="3">
        <v>2.8</v>
      </c>
      <c r="O5" s="3">
        <v>3.5</v>
      </c>
      <c r="P5" s="3">
        <v>4.0999999999999996</v>
      </c>
      <c r="Q5" s="3">
        <v>4.2</v>
      </c>
      <c r="R5" s="3">
        <v>4.9000000000000004</v>
      </c>
    </row>
    <row r="6" spans="1:18" x14ac:dyDescent="0.2">
      <c r="A6">
        <v>2</v>
      </c>
      <c r="B6">
        <v>40</v>
      </c>
      <c r="C6">
        <v>266</v>
      </c>
      <c r="G6" s="3">
        <f>(C9-C8)/(B9-B8)</f>
        <v>4.2</v>
      </c>
      <c r="H6" s="3" t="s">
        <v>116</v>
      </c>
      <c r="I6" s="3">
        <v>1.7</v>
      </c>
      <c r="J6" s="3">
        <v>2.2999999999999998</v>
      </c>
      <c r="K6" s="3">
        <v>2.2000000000000002</v>
      </c>
      <c r="L6" s="3">
        <v>2.7</v>
      </c>
      <c r="M6" s="3">
        <v>3.3</v>
      </c>
      <c r="N6" s="3">
        <v>2.9</v>
      </c>
      <c r="O6" s="3">
        <v>3.5</v>
      </c>
      <c r="P6" s="3">
        <v>4.2</v>
      </c>
      <c r="Q6" s="3">
        <v>4.2</v>
      </c>
      <c r="R6" s="3">
        <v>5</v>
      </c>
    </row>
    <row r="7" spans="1:18" x14ac:dyDescent="0.2">
      <c r="A7">
        <v>2</v>
      </c>
      <c r="B7">
        <v>50</v>
      </c>
      <c r="C7">
        <v>308</v>
      </c>
      <c r="G7" s="3">
        <f>(C11-C10)/(B11-B10)</f>
        <v>4.3</v>
      </c>
      <c r="H7" s="3" t="s">
        <v>118</v>
      </c>
      <c r="I7" s="3">
        <v>1.6</v>
      </c>
      <c r="J7" s="3">
        <v>2.2999999999999998</v>
      </c>
      <c r="K7" s="3">
        <v>2.1</v>
      </c>
      <c r="L7" s="3">
        <v>2.7</v>
      </c>
      <c r="M7" s="3">
        <v>3.3</v>
      </c>
      <c r="N7" s="3">
        <v>2.8</v>
      </c>
      <c r="O7" s="3">
        <v>3.5</v>
      </c>
      <c r="P7" s="3">
        <v>4.2</v>
      </c>
      <c r="Q7" s="3">
        <v>4.3</v>
      </c>
      <c r="R7" s="3">
        <v>5.0999999999999996</v>
      </c>
    </row>
    <row r="8" spans="1:18" x14ac:dyDescent="0.2">
      <c r="A8">
        <v>3</v>
      </c>
      <c r="B8">
        <v>50</v>
      </c>
      <c r="C8">
        <v>340</v>
      </c>
      <c r="G8" s="3">
        <f>(C13-C12)/(B13-B12)</f>
        <v>10.199999999999999</v>
      </c>
      <c r="H8" s="3" t="s">
        <v>120</v>
      </c>
      <c r="I8" s="3">
        <v>0</v>
      </c>
      <c r="J8" s="3">
        <v>0</v>
      </c>
      <c r="K8" s="3">
        <v>2</v>
      </c>
      <c r="L8" s="3">
        <v>2.6</v>
      </c>
      <c r="M8" s="3">
        <v>3.3</v>
      </c>
      <c r="N8" s="3">
        <v>2.8</v>
      </c>
      <c r="O8" s="3">
        <v>3.5</v>
      </c>
      <c r="P8" s="3">
        <v>4.2</v>
      </c>
      <c r="Q8" s="3">
        <v>4.4000000000000004</v>
      </c>
      <c r="R8" s="3">
        <v>5.3</v>
      </c>
    </row>
    <row r="9" spans="1:18" x14ac:dyDescent="0.2">
      <c r="A9">
        <v>3</v>
      </c>
      <c r="B9">
        <v>60</v>
      </c>
      <c r="C9">
        <v>382</v>
      </c>
      <c r="G9" s="3">
        <f>(C15-C14)/(B15-B14)</f>
        <v>5.3</v>
      </c>
      <c r="H9" s="3" t="s">
        <v>122</v>
      </c>
      <c r="I9" s="3">
        <v>0</v>
      </c>
      <c r="J9" s="3">
        <v>0</v>
      </c>
      <c r="K9" s="3">
        <v>2</v>
      </c>
      <c r="L9" s="3">
        <v>2.6</v>
      </c>
      <c r="M9" s="3">
        <v>3.3</v>
      </c>
      <c r="N9" s="3">
        <v>2.7</v>
      </c>
      <c r="O9" s="3">
        <v>3.5</v>
      </c>
      <c r="P9" s="3">
        <v>4.2</v>
      </c>
      <c r="Q9" s="3">
        <v>4.5</v>
      </c>
      <c r="R9" s="3">
        <v>5.3</v>
      </c>
    </row>
    <row r="10" spans="1:18" x14ac:dyDescent="0.2">
      <c r="A10">
        <v>4</v>
      </c>
      <c r="B10">
        <v>60</v>
      </c>
      <c r="C10">
        <v>414</v>
      </c>
      <c r="G10" s="3">
        <f>(C4+C6+C8+C10+C12+C14-C3-C5-C7-C9-C11-C13)/6</f>
        <v>31.333333333333332</v>
      </c>
      <c r="H10" s="3" t="s">
        <v>106</v>
      </c>
      <c r="I10" s="3">
        <v>11.25</v>
      </c>
      <c r="J10" s="3">
        <v>11.5</v>
      </c>
      <c r="K10" s="3">
        <v>19.5</v>
      </c>
      <c r="L10" s="3">
        <v>19.666666666666668</v>
      </c>
      <c r="M10" s="3">
        <v>19.333333333333332</v>
      </c>
      <c r="N10" s="3">
        <v>26</v>
      </c>
      <c r="O10" s="3">
        <v>26</v>
      </c>
      <c r="P10" s="3">
        <v>25.833333333333332</v>
      </c>
      <c r="Q10" s="3">
        <v>31.333333333333332</v>
      </c>
      <c r="R10" s="3">
        <v>31.333333333333332</v>
      </c>
    </row>
    <row r="11" spans="1:18" x14ac:dyDescent="0.2">
      <c r="A11">
        <v>4</v>
      </c>
      <c r="B11">
        <v>70</v>
      </c>
      <c r="C11">
        <v>457</v>
      </c>
      <c r="G11" s="3">
        <f>(C4+C6+C8+C10-C3-C5-C7-C9)/4</f>
        <v>31.5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>
        <v>5</v>
      </c>
      <c r="B12">
        <v>70</v>
      </c>
      <c r="C12">
        <v>488</v>
      </c>
      <c r="H12" s="3" t="s">
        <v>104</v>
      </c>
      <c r="I12">
        <f>ROUND(I2,2)</f>
        <v>23</v>
      </c>
      <c r="J12">
        <f t="shared" ref="J12:R12" si="0">ROUND(J2,2)</f>
        <v>33</v>
      </c>
      <c r="K12">
        <f t="shared" si="0"/>
        <v>38</v>
      </c>
      <c r="L12">
        <f t="shared" si="0"/>
        <v>39</v>
      </c>
      <c r="M12">
        <f t="shared" si="0"/>
        <v>40</v>
      </c>
      <c r="N12">
        <f t="shared" si="0"/>
        <v>41</v>
      </c>
      <c r="O12">
        <f t="shared" si="0"/>
        <v>42</v>
      </c>
      <c r="P12">
        <f t="shared" si="0"/>
        <v>44</v>
      </c>
      <c r="Q12">
        <f t="shared" si="0"/>
        <v>46</v>
      </c>
      <c r="R12">
        <f t="shared" si="0"/>
        <v>48</v>
      </c>
    </row>
    <row r="13" spans="1:18" x14ac:dyDescent="0.2">
      <c r="A13">
        <v>5</v>
      </c>
      <c r="B13">
        <v>80</v>
      </c>
      <c r="C13">
        <v>590</v>
      </c>
      <c r="H13" s="3" t="s">
        <v>110</v>
      </c>
      <c r="I13">
        <f t="shared" ref="I13:R13" si="1">ROUND(I3,2)</f>
        <v>1.74</v>
      </c>
      <c r="J13">
        <f t="shared" si="1"/>
        <v>2.4700000000000002</v>
      </c>
      <c r="K13">
        <f t="shared" si="1"/>
        <v>2.5299999999999998</v>
      </c>
      <c r="L13">
        <f t="shared" si="1"/>
        <v>2.89</v>
      </c>
      <c r="M13">
        <f t="shared" si="1"/>
        <v>3.26</v>
      </c>
      <c r="N13">
        <f t="shared" si="1"/>
        <v>3.05</v>
      </c>
      <c r="O13">
        <f t="shared" si="1"/>
        <v>3.53</v>
      </c>
      <c r="P13">
        <f t="shared" si="1"/>
        <v>3.95</v>
      </c>
      <c r="Q13">
        <f t="shared" si="1"/>
        <v>4</v>
      </c>
      <c r="R13">
        <f t="shared" si="1"/>
        <v>4.47</v>
      </c>
    </row>
    <row r="14" spans="1:18" x14ac:dyDescent="0.2">
      <c r="A14">
        <v>6</v>
      </c>
      <c r="B14">
        <v>80</v>
      </c>
      <c r="C14">
        <v>621</v>
      </c>
      <c r="H14" s="3" t="s">
        <v>112</v>
      </c>
      <c r="I14">
        <f t="shared" ref="I14:R14" si="2">ROUND(I4,2)</f>
        <v>1.7</v>
      </c>
      <c r="J14">
        <f t="shared" si="2"/>
        <v>2.4</v>
      </c>
      <c r="K14">
        <f t="shared" si="2"/>
        <v>2.2999999999999998</v>
      </c>
      <c r="L14">
        <f t="shared" si="2"/>
        <v>2.8</v>
      </c>
      <c r="M14">
        <f t="shared" si="2"/>
        <v>3.3</v>
      </c>
      <c r="N14">
        <f t="shared" si="2"/>
        <v>2.95</v>
      </c>
      <c r="O14">
        <f t="shared" si="2"/>
        <v>3.5</v>
      </c>
      <c r="P14">
        <f t="shared" si="2"/>
        <v>4.0999999999999996</v>
      </c>
      <c r="Q14">
        <f t="shared" si="2"/>
        <v>4.0999999999999996</v>
      </c>
      <c r="R14">
        <f t="shared" si="2"/>
        <v>4.8499999999999996</v>
      </c>
    </row>
    <row r="15" spans="1:18" x14ac:dyDescent="0.2">
      <c r="A15">
        <v>6</v>
      </c>
      <c r="B15">
        <v>90</v>
      </c>
      <c r="C15">
        <v>674</v>
      </c>
      <c r="H15" s="3" t="s">
        <v>114</v>
      </c>
      <c r="I15">
        <f t="shared" ref="I15:R15" si="3">ROUND(I5,2)</f>
        <v>1.7</v>
      </c>
      <c r="J15">
        <f t="shared" si="3"/>
        <v>2.2999999999999998</v>
      </c>
      <c r="K15">
        <f t="shared" si="3"/>
        <v>2.2000000000000002</v>
      </c>
      <c r="L15">
        <f t="shared" si="3"/>
        <v>2.7</v>
      </c>
      <c r="M15">
        <f t="shared" si="3"/>
        <v>3.2</v>
      </c>
      <c r="N15">
        <f t="shared" si="3"/>
        <v>2.8</v>
      </c>
      <c r="O15">
        <f t="shared" si="3"/>
        <v>3.5</v>
      </c>
      <c r="P15">
        <f t="shared" si="3"/>
        <v>4.0999999999999996</v>
      </c>
      <c r="Q15">
        <f t="shared" si="3"/>
        <v>4.2</v>
      </c>
      <c r="R15">
        <f t="shared" si="3"/>
        <v>4.9000000000000004</v>
      </c>
    </row>
    <row r="16" spans="1:18" x14ac:dyDescent="0.2">
      <c r="H16" s="3" t="s">
        <v>116</v>
      </c>
      <c r="I16">
        <f t="shared" ref="I16:R16" si="4">ROUND(I6,2)</f>
        <v>1.7</v>
      </c>
      <c r="J16">
        <f t="shared" si="4"/>
        <v>2.2999999999999998</v>
      </c>
      <c r="K16">
        <f t="shared" si="4"/>
        <v>2.2000000000000002</v>
      </c>
      <c r="L16">
        <f t="shared" si="4"/>
        <v>2.7</v>
      </c>
      <c r="M16">
        <f t="shared" si="4"/>
        <v>3.3</v>
      </c>
      <c r="N16">
        <f t="shared" si="4"/>
        <v>2.9</v>
      </c>
      <c r="O16">
        <f t="shared" si="4"/>
        <v>3.5</v>
      </c>
      <c r="P16">
        <f t="shared" si="4"/>
        <v>4.2</v>
      </c>
      <c r="Q16">
        <f t="shared" si="4"/>
        <v>4.2</v>
      </c>
      <c r="R16">
        <f t="shared" si="4"/>
        <v>5</v>
      </c>
    </row>
    <row r="17" spans="8:18" x14ac:dyDescent="0.2">
      <c r="H17" s="3" t="s">
        <v>118</v>
      </c>
      <c r="I17">
        <f t="shared" ref="I17:R17" si="5">ROUND(I7,2)</f>
        <v>1.6</v>
      </c>
      <c r="J17">
        <f t="shared" si="5"/>
        <v>2.2999999999999998</v>
      </c>
      <c r="K17">
        <f t="shared" si="5"/>
        <v>2.1</v>
      </c>
      <c r="L17">
        <f t="shared" si="5"/>
        <v>2.7</v>
      </c>
      <c r="M17">
        <f t="shared" si="5"/>
        <v>3.3</v>
      </c>
      <c r="N17">
        <f t="shared" si="5"/>
        <v>2.8</v>
      </c>
      <c r="O17">
        <f t="shared" si="5"/>
        <v>3.5</v>
      </c>
      <c r="P17">
        <f t="shared" si="5"/>
        <v>4.2</v>
      </c>
      <c r="Q17">
        <f t="shared" si="5"/>
        <v>4.3</v>
      </c>
      <c r="R17">
        <f t="shared" si="5"/>
        <v>5.0999999999999996</v>
      </c>
    </row>
    <row r="18" spans="8:18" x14ac:dyDescent="0.2">
      <c r="H18" s="3" t="s">
        <v>120</v>
      </c>
      <c r="I18">
        <f t="shared" ref="I18:R18" si="6">ROUND(I8,2)</f>
        <v>0</v>
      </c>
      <c r="J18">
        <f t="shared" si="6"/>
        <v>0</v>
      </c>
      <c r="K18">
        <f t="shared" si="6"/>
        <v>2</v>
      </c>
      <c r="L18">
        <f t="shared" si="6"/>
        <v>2.6</v>
      </c>
      <c r="M18">
        <f t="shared" si="6"/>
        <v>3.3</v>
      </c>
      <c r="N18">
        <f t="shared" si="6"/>
        <v>2.8</v>
      </c>
      <c r="O18">
        <f t="shared" si="6"/>
        <v>3.5</v>
      </c>
      <c r="P18">
        <f t="shared" si="6"/>
        <v>4.2</v>
      </c>
      <c r="Q18">
        <f t="shared" si="6"/>
        <v>4.4000000000000004</v>
      </c>
      <c r="R18">
        <f t="shared" si="6"/>
        <v>5.3</v>
      </c>
    </row>
    <row r="19" spans="8:18" x14ac:dyDescent="0.2">
      <c r="H19" s="3" t="s">
        <v>122</v>
      </c>
      <c r="I19">
        <f t="shared" ref="I19:R19" si="7">ROUND(I9,2)</f>
        <v>0</v>
      </c>
      <c r="J19">
        <f t="shared" si="7"/>
        <v>0</v>
      </c>
      <c r="K19">
        <f t="shared" si="7"/>
        <v>2</v>
      </c>
      <c r="L19">
        <f t="shared" si="7"/>
        <v>2.6</v>
      </c>
      <c r="M19">
        <f t="shared" si="7"/>
        <v>3.3</v>
      </c>
      <c r="N19">
        <f t="shared" si="7"/>
        <v>2.7</v>
      </c>
      <c r="O19">
        <f t="shared" si="7"/>
        <v>3.5</v>
      </c>
      <c r="P19">
        <f t="shared" si="7"/>
        <v>4.2</v>
      </c>
      <c r="Q19">
        <f t="shared" si="7"/>
        <v>4.5</v>
      </c>
      <c r="R19">
        <f t="shared" si="7"/>
        <v>5.3</v>
      </c>
    </row>
    <row r="20" spans="8:18" x14ac:dyDescent="0.2">
      <c r="H20" s="3" t="s">
        <v>106</v>
      </c>
      <c r="I20">
        <f t="shared" ref="I20:R20" si="8">ROUND(I10,2)</f>
        <v>11.25</v>
      </c>
      <c r="J20">
        <f t="shared" si="8"/>
        <v>11.5</v>
      </c>
      <c r="K20">
        <f t="shared" si="8"/>
        <v>19.5</v>
      </c>
      <c r="L20">
        <f t="shared" si="8"/>
        <v>19.670000000000002</v>
      </c>
      <c r="M20">
        <f t="shared" si="8"/>
        <v>19.329999999999998</v>
      </c>
      <c r="N20">
        <f t="shared" si="8"/>
        <v>26</v>
      </c>
      <c r="O20">
        <f t="shared" si="8"/>
        <v>26</v>
      </c>
      <c r="P20">
        <f t="shared" si="8"/>
        <v>25.83</v>
      </c>
      <c r="Q20">
        <f t="shared" si="8"/>
        <v>31.33</v>
      </c>
      <c r="R20">
        <f t="shared" si="8"/>
        <v>31.33</v>
      </c>
    </row>
    <row r="22" spans="8:18" x14ac:dyDescent="0.2">
      <c r="H22" t="s">
        <v>103</v>
      </c>
      <c r="I22">
        <v>23</v>
      </c>
      <c r="J22">
        <v>33</v>
      </c>
      <c r="K22">
        <v>38</v>
      </c>
      <c r="L22">
        <v>39</v>
      </c>
      <c r="M22">
        <v>40</v>
      </c>
      <c r="N22">
        <v>41</v>
      </c>
      <c r="O22">
        <v>42</v>
      </c>
      <c r="P22">
        <v>44</v>
      </c>
      <c r="Q22">
        <v>46</v>
      </c>
      <c r="R22">
        <v>48</v>
      </c>
    </row>
    <row r="23" spans="8:18" x14ac:dyDescent="0.2">
      <c r="H23" t="s">
        <v>109</v>
      </c>
      <c r="I23">
        <v>1.74</v>
      </c>
      <c r="J23">
        <v>2.4700000000000002</v>
      </c>
      <c r="K23">
        <v>2.5299999999999998</v>
      </c>
      <c r="L23">
        <v>2.89</v>
      </c>
      <c r="M23">
        <v>3.26</v>
      </c>
      <c r="N23">
        <v>3.05</v>
      </c>
      <c r="O23">
        <v>3.53</v>
      </c>
      <c r="P23">
        <v>3.95</v>
      </c>
      <c r="Q23">
        <v>4</v>
      </c>
      <c r="R23">
        <v>4.47</v>
      </c>
    </row>
    <row r="24" spans="8:18" x14ac:dyDescent="0.2">
      <c r="H24" t="s">
        <v>111</v>
      </c>
      <c r="I24">
        <v>1.7</v>
      </c>
      <c r="J24">
        <v>2.4</v>
      </c>
      <c r="K24">
        <v>2.2999999999999998</v>
      </c>
      <c r="L24">
        <v>2.8</v>
      </c>
      <c r="M24">
        <v>3.3</v>
      </c>
      <c r="N24">
        <v>2.95</v>
      </c>
      <c r="O24">
        <v>3.5</v>
      </c>
      <c r="P24">
        <v>4.0999999999999996</v>
      </c>
      <c r="Q24">
        <v>4.0999999999999996</v>
      </c>
      <c r="R24">
        <v>4.8499999999999996</v>
      </c>
    </row>
    <row r="25" spans="8:18" x14ac:dyDescent="0.2">
      <c r="H25" t="s">
        <v>113</v>
      </c>
      <c r="I25">
        <v>1.7</v>
      </c>
      <c r="J25">
        <v>2.2999999999999998</v>
      </c>
      <c r="K25">
        <v>2.2000000000000002</v>
      </c>
      <c r="L25">
        <v>2.7</v>
      </c>
      <c r="M25">
        <v>3.2</v>
      </c>
      <c r="N25">
        <v>2.8</v>
      </c>
      <c r="O25">
        <v>3.5</v>
      </c>
      <c r="P25">
        <v>4.0999999999999996</v>
      </c>
      <c r="Q25">
        <v>4.2</v>
      </c>
      <c r="R25">
        <v>4.9000000000000004</v>
      </c>
    </row>
    <row r="26" spans="8:18" x14ac:dyDescent="0.2">
      <c r="H26" t="s">
        <v>115</v>
      </c>
      <c r="I26">
        <v>1.7</v>
      </c>
      <c r="J26">
        <v>2.2999999999999998</v>
      </c>
      <c r="K26">
        <v>2.2000000000000002</v>
      </c>
      <c r="L26">
        <v>2.7</v>
      </c>
      <c r="M26">
        <v>3.3</v>
      </c>
      <c r="N26">
        <v>2.9</v>
      </c>
      <c r="O26">
        <v>3.5</v>
      </c>
      <c r="P26">
        <v>4.2</v>
      </c>
      <c r="Q26">
        <v>4.2</v>
      </c>
      <c r="R26">
        <v>5</v>
      </c>
    </row>
    <row r="27" spans="8:18" x14ac:dyDescent="0.2">
      <c r="H27" t="s">
        <v>117</v>
      </c>
      <c r="I27">
        <v>1.6</v>
      </c>
      <c r="J27">
        <v>2.2999999999999998</v>
      </c>
      <c r="K27">
        <v>2.1</v>
      </c>
      <c r="L27">
        <v>2.7</v>
      </c>
      <c r="M27">
        <v>3.3</v>
      </c>
      <c r="N27">
        <v>2.8</v>
      </c>
      <c r="O27">
        <v>3.5</v>
      </c>
      <c r="P27">
        <v>4.2</v>
      </c>
      <c r="Q27">
        <v>4.3</v>
      </c>
      <c r="R27">
        <v>5.0999999999999996</v>
      </c>
    </row>
    <row r="28" spans="8:18" x14ac:dyDescent="0.2">
      <c r="H28" t="s">
        <v>119</v>
      </c>
      <c r="I28">
        <v>0</v>
      </c>
      <c r="J28">
        <v>0</v>
      </c>
      <c r="K28">
        <v>2</v>
      </c>
      <c r="L28">
        <v>2.6</v>
      </c>
      <c r="M28">
        <v>3.3</v>
      </c>
      <c r="N28">
        <v>2.8</v>
      </c>
      <c r="O28">
        <v>3.5</v>
      </c>
      <c r="P28">
        <v>4.2</v>
      </c>
      <c r="Q28">
        <v>4.4000000000000004</v>
      </c>
      <c r="R28">
        <v>5.3</v>
      </c>
    </row>
    <row r="29" spans="8:18" x14ac:dyDescent="0.2">
      <c r="H29" t="s">
        <v>121</v>
      </c>
      <c r="I29">
        <v>0</v>
      </c>
      <c r="J29">
        <v>0</v>
      </c>
      <c r="K29">
        <v>2</v>
      </c>
      <c r="L29">
        <v>2.6</v>
      </c>
      <c r="M29">
        <v>3.3</v>
      </c>
      <c r="N29">
        <v>2.7</v>
      </c>
      <c r="O29">
        <v>3.5</v>
      </c>
      <c r="P29">
        <v>4.2</v>
      </c>
      <c r="Q29">
        <v>4.5</v>
      </c>
      <c r="R29">
        <v>5.3</v>
      </c>
    </row>
    <row r="30" spans="8:18" x14ac:dyDescent="0.2">
      <c r="H30" t="s">
        <v>105</v>
      </c>
      <c r="I30">
        <v>11.25</v>
      </c>
      <c r="J30">
        <v>11.5</v>
      </c>
      <c r="K30">
        <v>19.5</v>
      </c>
      <c r="L30">
        <v>19.670000000000002</v>
      </c>
      <c r="M30">
        <v>19.329999999999998</v>
      </c>
      <c r="N30">
        <v>26</v>
      </c>
      <c r="O30">
        <v>26</v>
      </c>
      <c r="P30">
        <v>25.83</v>
      </c>
      <c r="Q30">
        <v>31.33</v>
      </c>
      <c r="R30">
        <v>31.33</v>
      </c>
    </row>
    <row r="32" spans="8:18" x14ac:dyDescent="0.2">
      <c r="H32" t="s">
        <v>130</v>
      </c>
      <c r="I32">
        <f>ROUND(I3/I$2,3)</f>
        <v>7.5999999999999998E-2</v>
      </c>
      <c r="J32">
        <f t="shared" ref="J32:R32" si="9">ROUND(J3/J$2,3)</f>
        <v>7.4999999999999997E-2</v>
      </c>
      <c r="K32">
        <f t="shared" si="9"/>
        <v>6.6000000000000003E-2</v>
      </c>
      <c r="L32">
        <f t="shared" si="9"/>
        <v>7.3999999999999996E-2</v>
      </c>
      <c r="M32">
        <f t="shared" si="9"/>
        <v>8.2000000000000003E-2</v>
      </c>
      <c r="N32">
        <f t="shared" si="9"/>
        <v>7.3999999999999996E-2</v>
      </c>
      <c r="O32">
        <f t="shared" si="9"/>
        <v>8.4000000000000005E-2</v>
      </c>
      <c r="P32">
        <f t="shared" si="9"/>
        <v>0.09</v>
      </c>
      <c r="Q32">
        <f t="shared" si="9"/>
        <v>8.6999999999999994E-2</v>
      </c>
      <c r="R32">
        <f t="shared" si="9"/>
        <v>9.2999999999999999E-2</v>
      </c>
    </row>
    <row r="33" spans="9:18" x14ac:dyDescent="0.2">
      <c r="I33">
        <f t="shared" ref="I33:R33" si="10">ROUND(I4/I$2,3)</f>
        <v>7.3999999999999996E-2</v>
      </c>
      <c r="J33">
        <f t="shared" si="10"/>
        <v>7.2999999999999995E-2</v>
      </c>
      <c r="K33">
        <f t="shared" si="10"/>
        <v>6.0999999999999999E-2</v>
      </c>
      <c r="L33">
        <f t="shared" si="10"/>
        <v>7.1999999999999995E-2</v>
      </c>
      <c r="M33">
        <f t="shared" si="10"/>
        <v>8.3000000000000004E-2</v>
      </c>
      <c r="N33">
        <f t="shared" si="10"/>
        <v>7.1999999999999995E-2</v>
      </c>
      <c r="O33">
        <f t="shared" si="10"/>
        <v>8.3000000000000004E-2</v>
      </c>
      <c r="P33">
        <f t="shared" si="10"/>
        <v>9.2999999999999999E-2</v>
      </c>
      <c r="Q33">
        <f t="shared" si="10"/>
        <v>8.8999999999999996E-2</v>
      </c>
      <c r="R33">
        <f t="shared" si="10"/>
        <v>0.10100000000000001</v>
      </c>
    </row>
    <row r="34" spans="9:18" x14ac:dyDescent="0.2">
      <c r="I34">
        <f t="shared" ref="I34:R34" si="11">ROUND(I5/I$2,3)</f>
        <v>7.3999999999999996E-2</v>
      </c>
      <c r="J34">
        <f t="shared" si="11"/>
        <v>7.0000000000000007E-2</v>
      </c>
      <c r="K34">
        <f t="shared" si="11"/>
        <v>5.8000000000000003E-2</v>
      </c>
      <c r="L34">
        <f t="shared" si="11"/>
        <v>6.9000000000000006E-2</v>
      </c>
      <c r="M34">
        <f t="shared" si="11"/>
        <v>0.08</v>
      </c>
      <c r="N34">
        <f t="shared" si="11"/>
        <v>6.8000000000000005E-2</v>
      </c>
      <c r="O34">
        <f t="shared" si="11"/>
        <v>8.3000000000000004E-2</v>
      </c>
      <c r="P34">
        <f t="shared" si="11"/>
        <v>9.2999999999999999E-2</v>
      </c>
      <c r="Q34">
        <f t="shared" si="11"/>
        <v>9.0999999999999998E-2</v>
      </c>
      <c r="R34">
        <f t="shared" si="11"/>
        <v>0.10199999999999999</v>
      </c>
    </row>
    <row r="35" spans="9:18" x14ac:dyDescent="0.2">
      <c r="I35">
        <f t="shared" ref="I35:R35" si="12">ROUND(I6/I$2,3)</f>
        <v>7.3999999999999996E-2</v>
      </c>
      <c r="J35">
        <f t="shared" si="12"/>
        <v>7.0000000000000007E-2</v>
      </c>
      <c r="K35">
        <f t="shared" si="12"/>
        <v>5.8000000000000003E-2</v>
      </c>
      <c r="L35">
        <f t="shared" si="12"/>
        <v>6.9000000000000006E-2</v>
      </c>
      <c r="M35">
        <f t="shared" si="12"/>
        <v>8.3000000000000004E-2</v>
      </c>
      <c r="N35">
        <f t="shared" si="12"/>
        <v>7.0999999999999994E-2</v>
      </c>
      <c r="O35">
        <f t="shared" si="12"/>
        <v>8.3000000000000004E-2</v>
      </c>
      <c r="P35">
        <f t="shared" si="12"/>
        <v>9.5000000000000001E-2</v>
      </c>
      <c r="Q35">
        <f t="shared" si="12"/>
        <v>9.0999999999999998E-2</v>
      </c>
      <c r="R35">
        <f t="shared" si="12"/>
        <v>0.104</v>
      </c>
    </row>
    <row r="36" spans="9:18" x14ac:dyDescent="0.2">
      <c r="I36">
        <f t="shared" ref="I36:R36" si="13">ROUND(I7/I$2,3)</f>
        <v>7.0000000000000007E-2</v>
      </c>
      <c r="J36">
        <f t="shared" si="13"/>
        <v>7.0000000000000007E-2</v>
      </c>
      <c r="K36">
        <f t="shared" si="13"/>
        <v>5.5E-2</v>
      </c>
      <c r="L36">
        <f t="shared" si="13"/>
        <v>6.9000000000000006E-2</v>
      </c>
      <c r="M36">
        <f t="shared" si="13"/>
        <v>8.3000000000000004E-2</v>
      </c>
      <c r="N36">
        <f t="shared" si="13"/>
        <v>6.8000000000000005E-2</v>
      </c>
      <c r="O36">
        <f t="shared" si="13"/>
        <v>8.3000000000000004E-2</v>
      </c>
      <c r="P36">
        <f t="shared" si="13"/>
        <v>9.5000000000000001E-2</v>
      </c>
      <c r="Q36">
        <f t="shared" si="13"/>
        <v>9.2999999999999999E-2</v>
      </c>
      <c r="R36">
        <f t="shared" si="13"/>
        <v>0.106</v>
      </c>
    </row>
    <row r="37" spans="9:18" x14ac:dyDescent="0.2">
      <c r="I37">
        <f t="shared" ref="I37:R37" si="14">ROUND(I8/I$2,3)</f>
        <v>0</v>
      </c>
      <c r="J37">
        <f t="shared" si="14"/>
        <v>0</v>
      </c>
      <c r="K37">
        <f t="shared" si="14"/>
        <v>5.2999999999999999E-2</v>
      </c>
      <c r="L37">
        <f t="shared" si="14"/>
        <v>6.7000000000000004E-2</v>
      </c>
      <c r="M37">
        <f t="shared" si="14"/>
        <v>8.3000000000000004E-2</v>
      </c>
      <c r="N37">
        <f t="shared" si="14"/>
        <v>6.8000000000000005E-2</v>
      </c>
      <c r="O37">
        <f t="shared" si="14"/>
        <v>8.3000000000000004E-2</v>
      </c>
      <c r="P37">
        <f t="shared" si="14"/>
        <v>9.5000000000000001E-2</v>
      </c>
      <c r="Q37">
        <f t="shared" si="14"/>
        <v>9.6000000000000002E-2</v>
      </c>
      <c r="R37">
        <f t="shared" si="14"/>
        <v>0.11</v>
      </c>
    </row>
    <row r="38" spans="9:18" x14ac:dyDescent="0.2">
      <c r="I38">
        <f t="shared" ref="I38:R38" si="15">ROUND(I9/I$2,3)</f>
        <v>0</v>
      </c>
      <c r="J38">
        <f t="shared" si="15"/>
        <v>0</v>
      </c>
      <c r="K38">
        <f t="shared" si="15"/>
        <v>5.2999999999999999E-2</v>
      </c>
      <c r="L38">
        <f t="shared" si="15"/>
        <v>6.7000000000000004E-2</v>
      </c>
      <c r="M38">
        <f t="shared" si="15"/>
        <v>8.3000000000000004E-2</v>
      </c>
      <c r="N38">
        <f t="shared" si="15"/>
        <v>6.6000000000000003E-2</v>
      </c>
      <c r="O38">
        <f t="shared" si="15"/>
        <v>8.3000000000000004E-2</v>
      </c>
      <c r="P38">
        <f t="shared" si="15"/>
        <v>9.5000000000000001E-2</v>
      </c>
      <c r="Q38">
        <f t="shared" si="15"/>
        <v>9.8000000000000004E-2</v>
      </c>
      <c r="R38">
        <f t="shared" si="15"/>
        <v>0.11</v>
      </c>
    </row>
    <row r="39" spans="9:18" x14ac:dyDescent="0.2">
      <c r="I39">
        <f t="shared" ref="I39:R39" si="16">ROUND(I10/I$2,3)</f>
        <v>0.48899999999999999</v>
      </c>
      <c r="J39">
        <f t="shared" si="16"/>
        <v>0.34799999999999998</v>
      </c>
      <c r="K39">
        <f t="shared" si="16"/>
        <v>0.51300000000000001</v>
      </c>
      <c r="L39">
        <f t="shared" si="16"/>
        <v>0.504</v>
      </c>
      <c r="M39">
        <f t="shared" si="16"/>
        <v>0.48299999999999998</v>
      </c>
      <c r="N39">
        <f t="shared" si="16"/>
        <v>0.63400000000000001</v>
      </c>
      <c r="O39">
        <f t="shared" si="16"/>
        <v>0.61899999999999999</v>
      </c>
      <c r="P39">
        <f t="shared" si="16"/>
        <v>0.58699999999999997</v>
      </c>
      <c r="Q39">
        <f t="shared" si="16"/>
        <v>0.68100000000000005</v>
      </c>
      <c r="R39">
        <f t="shared" si="16"/>
        <v>0.65300000000000002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35" sqref="G35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</v>
      </c>
      <c r="B2">
        <v>1011</v>
      </c>
      <c r="C2">
        <v>25</v>
      </c>
      <c r="D2">
        <v>62</v>
      </c>
      <c r="E2">
        <v>0.5</v>
      </c>
      <c r="F2">
        <v>0.05</v>
      </c>
    </row>
    <row r="3" spans="1:7" x14ac:dyDescent="0.2">
      <c r="A3">
        <v>20</v>
      </c>
      <c r="B3">
        <v>2621</v>
      </c>
      <c r="C3">
        <v>65</v>
      </c>
      <c r="D3">
        <v>161</v>
      </c>
      <c r="E3">
        <v>0.5</v>
      </c>
      <c r="F3">
        <v>0.05</v>
      </c>
      <c r="G3">
        <f>(B3-B2)/(A3-A2)</f>
        <v>84.736842105263165</v>
      </c>
    </row>
    <row r="4" spans="1:7" x14ac:dyDescent="0.2">
      <c r="A4" t="s">
        <v>6</v>
      </c>
      <c r="B4">
        <v>3488</v>
      </c>
      <c r="C4">
        <v>87</v>
      </c>
      <c r="D4">
        <v>215</v>
      </c>
      <c r="E4">
        <v>0.5</v>
      </c>
      <c r="F4">
        <v>0.05</v>
      </c>
    </row>
    <row r="5" spans="1:7" x14ac:dyDescent="0.2">
      <c r="A5">
        <v>40</v>
      </c>
      <c r="B5">
        <v>5219</v>
      </c>
      <c r="C5">
        <v>130</v>
      </c>
      <c r="D5">
        <v>321</v>
      </c>
      <c r="E5">
        <v>0.5</v>
      </c>
      <c r="F5">
        <v>0.05</v>
      </c>
      <c r="G5">
        <f>(B5-B4)/(A5-A3)</f>
        <v>86.55</v>
      </c>
    </row>
    <row r="6" spans="1:7" x14ac:dyDescent="0.2">
      <c r="A6" t="s">
        <v>7</v>
      </c>
      <c r="B6">
        <v>5834</v>
      </c>
      <c r="C6">
        <v>145</v>
      </c>
      <c r="D6">
        <v>359</v>
      </c>
      <c r="E6">
        <v>0.59599999999999997</v>
      </c>
      <c r="F6">
        <v>0.05</v>
      </c>
    </row>
    <row r="7" spans="1:7" x14ac:dyDescent="0.2">
      <c r="A7">
        <v>50</v>
      </c>
      <c r="B7">
        <v>6712</v>
      </c>
      <c r="C7">
        <v>167</v>
      </c>
      <c r="D7">
        <v>413</v>
      </c>
      <c r="E7">
        <v>0.59599999999999997</v>
      </c>
      <c r="F7">
        <v>0.05</v>
      </c>
      <c r="G7">
        <f>(B7-B6)/(A7-A5)</f>
        <v>87.8</v>
      </c>
    </row>
    <row r="8" spans="1:7" x14ac:dyDescent="0.2">
      <c r="A8" t="s">
        <v>8</v>
      </c>
      <c r="B8">
        <v>7533</v>
      </c>
      <c r="C8">
        <v>187</v>
      </c>
      <c r="D8">
        <v>464</v>
      </c>
      <c r="E8">
        <v>0.69199999999999995</v>
      </c>
      <c r="F8">
        <v>0.05</v>
      </c>
    </row>
    <row r="9" spans="1:7" x14ac:dyDescent="0.2">
      <c r="A9">
        <v>60</v>
      </c>
      <c r="B9">
        <v>8421</v>
      </c>
      <c r="C9">
        <v>209</v>
      </c>
      <c r="D9">
        <v>519</v>
      </c>
      <c r="E9">
        <v>0.69199999999999995</v>
      </c>
      <c r="F9">
        <v>0.05</v>
      </c>
      <c r="G9">
        <f>(B9-B8)/(A9-A7)</f>
        <v>88.8</v>
      </c>
    </row>
    <row r="10" spans="1:7" x14ac:dyDescent="0.2">
      <c r="A10" t="s">
        <v>9</v>
      </c>
      <c r="B10">
        <v>9036</v>
      </c>
      <c r="C10">
        <v>225</v>
      </c>
      <c r="D10">
        <v>556</v>
      </c>
      <c r="E10">
        <v>0.69199999999999995</v>
      </c>
      <c r="F10">
        <v>0.05</v>
      </c>
    </row>
    <row r="11" spans="1:7" x14ac:dyDescent="0.2">
      <c r="A11">
        <v>70</v>
      </c>
      <c r="B11">
        <v>9932</v>
      </c>
      <c r="C11">
        <v>247</v>
      </c>
      <c r="D11">
        <v>612</v>
      </c>
      <c r="E11">
        <v>0.69199999999999995</v>
      </c>
      <c r="F11">
        <v>0.05</v>
      </c>
      <c r="G11">
        <f>(B11-B10)/(A11-A9)</f>
        <v>89.6</v>
      </c>
    </row>
    <row r="12" spans="1:7" x14ac:dyDescent="0.2">
      <c r="A12" t="s">
        <v>10</v>
      </c>
      <c r="B12">
        <v>10547</v>
      </c>
      <c r="C12">
        <v>262</v>
      </c>
      <c r="D12">
        <v>649</v>
      </c>
      <c r="E12">
        <v>0.78800000000000003</v>
      </c>
      <c r="F12">
        <v>0.05</v>
      </c>
    </row>
    <row r="13" spans="1:7" x14ac:dyDescent="0.2">
      <c r="A13">
        <v>80</v>
      </c>
      <c r="B13">
        <v>11453</v>
      </c>
      <c r="C13">
        <v>285</v>
      </c>
      <c r="D13">
        <v>705</v>
      </c>
      <c r="E13">
        <v>0.78800000000000003</v>
      </c>
      <c r="F13">
        <v>0.05</v>
      </c>
      <c r="G13">
        <f>(B13-B12)/(A13-A11)</f>
        <v>90.6</v>
      </c>
    </row>
    <row r="14" spans="1:7" x14ac:dyDescent="0.2">
      <c r="A14" t="s">
        <v>11</v>
      </c>
      <c r="B14">
        <v>12068</v>
      </c>
      <c r="C14">
        <v>300</v>
      </c>
      <c r="D14">
        <v>743</v>
      </c>
      <c r="E14">
        <v>0.88400000000000001</v>
      </c>
      <c r="F14">
        <v>0.05</v>
      </c>
    </row>
    <row r="15" spans="1:7" x14ac:dyDescent="0.2">
      <c r="A15">
        <v>90</v>
      </c>
      <c r="B15">
        <v>12981</v>
      </c>
      <c r="C15">
        <v>323</v>
      </c>
      <c r="D15">
        <v>799</v>
      </c>
      <c r="E15">
        <v>0.88400000000000001</v>
      </c>
      <c r="F15">
        <v>0.05</v>
      </c>
      <c r="G15">
        <f>(B15-B14)/(A15-A13)</f>
        <v>91.3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0" sqref="A20:A23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</v>
      </c>
      <c r="B2">
        <v>1020</v>
      </c>
      <c r="C2">
        <v>25</v>
      </c>
      <c r="D2">
        <v>62</v>
      </c>
      <c r="E2">
        <v>0.5</v>
      </c>
      <c r="F2">
        <v>0.05</v>
      </c>
    </row>
    <row r="3" spans="1:7" x14ac:dyDescent="0.2">
      <c r="A3">
        <v>20</v>
      </c>
      <c r="B3">
        <v>2646</v>
      </c>
      <c r="C3">
        <v>65</v>
      </c>
      <c r="D3">
        <v>161</v>
      </c>
      <c r="E3">
        <v>0.5</v>
      </c>
      <c r="F3">
        <v>0.05</v>
      </c>
      <c r="G3">
        <f>(B3-B2)/(A3-A2)</f>
        <v>85.578947368421055</v>
      </c>
    </row>
    <row r="4" spans="1:7" x14ac:dyDescent="0.2">
      <c r="A4" t="s">
        <v>6</v>
      </c>
      <c r="B4">
        <v>3521</v>
      </c>
      <c r="C4">
        <v>87</v>
      </c>
      <c r="D4">
        <v>215</v>
      </c>
      <c r="E4">
        <v>0.5</v>
      </c>
      <c r="F4">
        <v>0.05</v>
      </c>
    </row>
    <row r="5" spans="1:7" x14ac:dyDescent="0.2">
      <c r="A5">
        <v>40</v>
      </c>
      <c r="B5">
        <v>5268</v>
      </c>
      <c r="C5">
        <v>130</v>
      </c>
      <c r="D5">
        <v>321</v>
      </c>
      <c r="E5">
        <v>0.5</v>
      </c>
      <c r="F5">
        <v>0.05</v>
      </c>
      <c r="G5">
        <f>(B5-B4)/(A5-A3)</f>
        <v>87.35</v>
      </c>
    </row>
    <row r="6" spans="1:7" x14ac:dyDescent="0.2">
      <c r="A6" t="s">
        <v>7</v>
      </c>
      <c r="B6">
        <v>5889</v>
      </c>
      <c r="C6">
        <v>145</v>
      </c>
      <c r="D6">
        <v>359</v>
      </c>
      <c r="E6">
        <v>0.59599999999999997</v>
      </c>
      <c r="F6">
        <v>0.05</v>
      </c>
    </row>
    <row r="7" spans="1:7" x14ac:dyDescent="0.2">
      <c r="A7">
        <v>50</v>
      </c>
      <c r="B7">
        <v>6776</v>
      </c>
      <c r="C7">
        <v>167</v>
      </c>
      <c r="D7">
        <v>413</v>
      </c>
      <c r="E7">
        <v>0.59599999999999997</v>
      </c>
      <c r="F7">
        <v>0.05</v>
      </c>
      <c r="G7">
        <f>(B7-B6)/(A7-A5)</f>
        <v>88.7</v>
      </c>
    </row>
    <row r="8" spans="1:7" x14ac:dyDescent="0.2">
      <c r="A8" t="s">
        <v>8</v>
      </c>
      <c r="B8">
        <v>7604</v>
      </c>
      <c r="C8">
        <v>187</v>
      </c>
      <c r="D8">
        <v>464</v>
      </c>
      <c r="E8">
        <v>0.69199999999999995</v>
      </c>
      <c r="F8">
        <v>0.05</v>
      </c>
    </row>
    <row r="9" spans="1:7" x14ac:dyDescent="0.2">
      <c r="A9">
        <v>60</v>
      </c>
      <c r="B9">
        <v>8500</v>
      </c>
      <c r="C9">
        <v>209</v>
      </c>
      <c r="D9">
        <v>519</v>
      </c>
      <c r="E9">
        <v>0.69199999999999995</v>
      </c>
      <c r="F9">
        <v>0.05</v>
      </c>
      <c r="G9">
        <f>(B9-B8)/(A9-A7)</f>
        <v>89.6</v>
      </c>
    </row>
    <row r="10" spans="1:7" x14ac:dyDescent="0.2">
      <c r="A10" t="s">
        <v>9</v>
      </c>
      <c r="B10">
        <v>9121</v>
      </c>
      <c r="C10">
        <v>225</v>
      </c>
      <c r="D10">
        <v>556</v>
      </c>
      <c r="E10">
        <v>0.69199999999999995</v>
      </c>
      <c r="F10">
        <v>0.05</v>
      </c>
    </row>
    <row r="11" spans="1:7" x14ac:dyDescent="0.2">
      <c r="A11">
        <v>70</v>
      </c>
      <c r="B11">
        <v>10025</v>
      </c>
      <c r="C11">
        <v>247</v>
      </c>
      <c r="D11">
        <v>612</v>
      </c>
      <c r="E11">
        <v>0.69199999999999995</v>
      </c>
      <c r="F11">
        <v>0.05</v>
      </c>
      <c r="G11">
        <f>(B11-B10)/(A11-A9)</f>
        <v>90.4</v>
      </c>
    </row>
    <row r="12" spans="1:7" x14ac:dyDescent="0.2">
      <c r="A12" t="s">
        <v>10</v>
      </c>
      <c r="B12">
        <v>10647</v>
      </c>
      <c r="C12">
        <v>262</v>
      </c>
      <c r="D12">
        <v>649</v>
      </c>
      <c r="E12">
        <v>0.78800000000000003</v>
      </c>
      <c r="F12">
        <v>0.05</v>
      </c>
    </row>
    <row r="13" spans="1:7" x14ac:dyDescent="0.2">
      <c r="A13">
        <v>80</v>
      </c>
      <c r="B13">
        <v>11561</v>
      </c>
      <c r="C13">
        <v>285</v>
      </c>
      <c r="D13">
        <v>705</v>
      </c>
      <c r="E13">
        <v>0.78800000000000003</v>
      </c>
      <c r="F13">
        <v>0.05</v>
      </c>
      <c r="G13">
        <f>(B13-B12)/(A13-A11)</f>
        <v>91.4</v>
      </c>
    </row>
    <row r="14" spans="1:7" x14ac:dyDescent="0.2">
      <c r="A14" t="s">
        <v>11</v>
      </c>
      <c r="B14">
        <v>12182</v>
      </c>
      <c r="C14">
        <v>300</v>
      </c>
      <c r="D14">
        <v>743</v>
      </c>
      <c r="E14">
        <v>0.88400000000000001</v>
      </c>
      <c r="F14">
        <v>0.05</v>
      </c>
    </row>
    <row r="15" spans="1:7" x14ac:dyDescent="0.2">
      <c r="A15">
        <v>90</v>
      </c>
      <c r="B15">
        <v>13103</v>
      </c>
      <c r="C15">
        <v>323</v>
      </c>
      <c r="D15">
        <v>799</v>
      </c>
      <c r="E15">
        <v>0.88400000000000001</v>
      </c>
      <c r="F15">
        <v>0.05</v>
      </c>
      <c r="G15">
        <f>(B15-B14)/(A15-A13)</f>
        <v>92.1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备注</vt:lpstr>
      <vt:lpstr>冒险等级</vt:lpstr>
      <vt:lpstr>角色经验</vt:lpstr>
      <vt:lpstr>5星计算器</vt:lpstr>
      <vt:lpstr>4星计算器</vt:lpstr>
      <vt:lpstr>武器计算器</vt:lpstr>
      <vt:lpstr>测试计算用</vt:lpstr>
      <vt:lpstr>diluke</vt:lpstr>
      <vt:lpstr>keqing</vt:lpstr>
      <vt:lpstr>abeiduo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2021-01-22T07:55:29Z</dcterms:modified>
</cp:coreProperties>
</file>