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l" sheetId="1" state="visible" r:id="rId2"/>
    <sheet name="Ca" sheetId="2" state="visible" r:id="rId3"/>
    <sheet name="Mg" sheetId="3" state="visible" r:id="rId4"/>
    <sheet name="SO4" sheetId="4" state="visible" r:id="rId5"/>
    <sheet name="K" sheetId="5" state="visible" r:id="rId6"/>
    <sheet name="NH4" sheetId="6" state="visible" r:id="rId7"/>
    <sheet name="TN" sheetId="7" state="visible" r:id="rId8"/>
    <sheet name="Table" sheetId="8" state="visible" r:id="rId9"/>
    <sheet name="Figure" sheetId="9" state="visible" r:id="rId10"/>
  </sheets>
  <definedNames>
    <definedName function="false" hidden="false" localSheetId="0" name="solver_adj" vbProcedure="false">Cl!$Q$3:$Q$6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Cl!$Q$9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Ca!$Q$3:$Q$6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Ca!$Q$9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2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2" name="solver_adj" vbProcedure="false">Mg!$M$3:$M$6</definedName>
    <definedName function="false" hidden="false" localSheetId="2" name="solver_cvg" vbProcedure="false">0.0001</definedName>
    <definedName function="false" hidden="false" localSheetId="2" name="solver_drv" vbProcedure="false">1</definedName>
    <definedName function="false" hidden="false" localSheetId="2" name="solver_eng" vbProcedure="false">1</definedName>
    <definedName function="false" hidden="false" localSheetId="2" name="solver_est" vbProcedure="false">1</definedName>
    <definedName function="false" hidden="false" localSheetId="2" name="solver_itr" vbProcedure="false">2147483647</definedName>
    <definedName function="false" hidden="false" localSheetId="2" name="solver_mip" vbProcedure="false">2147483647</definedName>
    <definedName function="false" hidden="false" localSheetId="2" name="solver_mni" vbProcedure="false">30</definedName>
    <definedName function="false" hidden="false" localSheetId="2" name="solver_mrt" vbProcedure="false">0.075</definedName>
    <definedName function="false" hidden="false" localSheetId="2" name="solver_msl" vbProcedure="false">2</definedName>
    <definedName function="false" hidden="false" localSheetId="2" name="solver_neg" vbProcedure="false">1</definedName>
    <definedName function="false" hidden="false" localSheetId="2" name="solver_nod" vbProcedure="false">2147483647</definedName>
    <definedName function="false" hidden="false" localSheetId="2" name="solver_num" vbProcedure="false">0</definedName>
    <definedName function="false" hidden="false" localSheetId="2" name="solver_nwt" vbProcedure="false">1</definedName>
    <definedName function="false" hidden="false" localSheetId="2" name="solver_opt" vbProcedure="false">Mg!$M$9</definedName>
    <definedName function="false" hidden="false" localSheetId="2" name="solver_pre" vbProcedure="false">0.000001</definedName>
    <definedName function="false" hidden="false" localSheetId="2" name="solver_rbv" vbProcedure="false">1</definedName>
    <definedName function="false" hidden="false" localSheetId="2" name="solver_rlx" vbProcedure="false">2</definedName>
    <definedName function="false" hidden="false" localSheetId="2" name="solver_rsd" vbProcedure="false">0</definedName>
    <definedName function="false" hidden="false" localSheetId="2" name="solver_scl" vbProcedure="false">1</definedName>
    <definedName function="false" hidden="false" localSheetId="2" name="solver_sho" vbProcedure="false">2</definedName>
    <definedName function="false" hidden="false" localSheetId="2" name="solver_ssz" vbProcedure="false">100</definedName>
    <definedName function="false" hidden="false" localSheetId="2" name="solver_tim" vbProcedure="false">2147483647</definedName>
    <definedName function="false" hidden="false" localSheetId="2" name="solver_tol" vbProcedure="false">0.01</definedName>
    <definedName function="false" hidden="false" localSheetId="2" name="solver_typ" vbProcedure="false">2</definedName>
    <definedName function="false" hidden="false" localSheetId="2" name="solver_val" vbProcedure="false">0</definedName>
    <definedName function="false" hidden="false" localSheetId="2" name="solver_ver" vbProcedure="false">3</definedName>
    <definedName function="false" hidden="false" localSheetId="3" name="solver_adj" vbProcedure="false">SO4!$R$2:$R$5</definedName>
    <definedName function="false" hidden="false" localSheetId="3" name="solver_cvg" vbProcedure="false">0.0001</definedName>
    <definedName function="false" hidden="false" localSheetId="3" name="solver_drv" vbProcedure="false">1</definedName>
    <definedName function="false" hidden="false" localSheetId="3" name="solver_eng" vbProcedure="false">1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0</definedName>
    <definedName function="false" hidden="false" localSheetId="3" name="solver_nwt" vbProcedure="false">1</definedName>
    <definedName function="false" hidden="false" localSheetId="3" name="solver_opt" vbProcedure="false">SO4!$R$8</definedName>
    <definedName function="false" hidden="false" localSheetId="3" name="solver_pre" vbProcedure="false">0.000001</definedName>
    <definedName function="false" hidden="false" localSheetId="3" name="solver_rbv" vbProcedure="false">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1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2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K!$R$3:$R$6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K!$R$9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  <definedName function="false" hidden="false" localSheetId="5" name="solver_adj" vbProcedure="false">NH4!$M$3:$M$6</definedName>
    <definedName function="false" hidden="false" localSheetId="5" name="solver_cvg" vbProcedure="false">0.0001</definedName>
    <definedName function="false" hidden="false" localSheetId="5" name="solver_drv" vbProcedure="false">1</definedName>
    <definedName function="false" hidden="false" localSheetId="5" name="solver_eng" vbProcedure="false">1</definedName>
    <definedName function="false" hidden="false" localSheetId="5" name="solver_est" vbProcedure="false">1</definedName>
    <definedName function="false" hidden="false" localSheetId="5" name="solver_itr" vbProcedure="false">2147483647</definedName>
    <definedName function="false" hidden="false" localSheetId="5" name="solver_mip" vbProcedure="false">2147483647</definedName>
    <definedName function="false" hidden="false" localSheetId="5" name="solver_mni" vbProcedure="false">30</definedName>
    <definedName function="false" hidden="false" localSheetId="5" name="solver_mrt" vbProcedure="false">0.075</definedName>
    <definedName function="false" hidden="false" localSheetId="5" name="solver_msl" vbProcedure="false">2</definedName>
    <definedName function="false" hidden="false" localSheetId="5" name="solver_neg" vbProcedure="false">1</definedName>
    <definedName function="false" hidden="false" localSheetId="5" name="solver_nod" vbProcedure="false">2147483647</definedName>
    <definedName function="false" hidden="false" localSheetId="5" name="solver_num" vbProcedure="false">0</definedName>
    <definedName function="false" hidden="false" localSheetId="5" name="solver_nwt" vbProcedure="false">1</definedName>
    <definedName function="false" hidden="false" localSheetId="5" name="solver_opt" vbProcedure="false">NH4!$M$9</definedName>
    <definedName function="false" hidden="false" localSheetId="5" name="solver_pre" vbProcedure="false">0.000001</definedName>
    <definedName function="false" hidden="false" localSheetId="5" name="solver_rbv" vbProcedure="false">1</definedName>
    <definedName function="false" hidden="false" localSheetId="5" name="solver_rlx" vbProcedure="false">2</definedName>
    <definedName function="false" hidden="false" localSheetId="5" name="solver_rsd" vbProcedure="false">0</definedName>
    <definedName function="false" hidden="false" localSheetId="5" name="solver_scl" vbProcedure="false">1</definedName>
    <definedName function="false" hidden="false" localSheetId="5" name="solver_sho" vbProcedure="false">2</definedName>
    <definedName function="false" hidden="false" localSheetId="5" name="solver_ssz" vbProcedure="false">100</definedName>
    <definedName function="false" hidden="false" localSheetId="5" name="solver_tim" vbProcedure="false">2147483647</definedName>
    <definedName function="false" hidden="false" localSheetId="5" name="solver_tol" vbProcedure="false">0.01</definedName>
    <definedName function="false" hidden="false" localSheetId="5" name="solver_typ" vbProcedure="false">2</definedName>
    <definedName function="false" hidden="false" localSheetId="5" name="solver_val" vbProcedure="false">0</definedName>
    <definedName function="false" hidden="false" localSheetId="5" name="solver_ver" vbProcedure="false">3</definedName>
    <definedName function="false" hidden="false" localSheetId="6" name="solver_adj" vbProcedure="false">TN!$M$2:$M$5</definedName>
    <definedName function="false" hidden="false" localSheetId="6" name="solver_cvg" vbProcedure="false">0.0001</definedName>
    <definedName function="false" hidden="false" localSheetId="6" name="solver_drv" vbProcedure="false">1</definedName>
    <definedName function="false" hidden="false" localSheetId="6" name="solver_eng" vbProcedure="false">1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0</definedName>
    <definedName function="false" hidden="false" localSheetId="6" name="solver_nwt" vbProcedure="false">1</definedName>
    <definedName function="false" hidden="false" localSheetId="6" name="solver_opt" vbProcedure="false">TN!$M$8</definedName>
    <definedName function="false" hidden="false" localSheetId="6" name="solver_pre" vbProcedure="false">0.000001</definedName>
    <definedName function="false" hidden="false" localSheetId="6" name="solver_rbv" vbProcedure="false">1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1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2</definedName>
    <definedName function="false" hidden="false" localSheetId="6" name="solver_val" vbProcedure="false">0</definedName>
    <definedName function="false" hidden="false" localSheetId="6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<sst xmlns="http://schemas.openxmlformats.org/spreadsheetml/2006/main" count="496" uniqueCount="55">
  <si>
    <t xml:space="preserve">Date</t>
  </si>
  <si>
    <t xml:space="preserve">Time after peat</t>
  </si>
  <si>
    <t xml:space="preserve">Cl</t>
  </si>
  <si>
    <t xml:space="preserve">Exp 1</t>
  </si>
  <si>
    <t xml:space="preserve">Exp 2</t>
  </si>
  <si>
    <t xml:space="preserve">Sum</t>
  </si>
  <si>
    <t xml:space="preserve">Error</t>
  </si>
  <si>
    <t xml:space="preserve">SqErr</t>
  </si>
  <si>
    <t xml:space="preserve">Cl umol/l</t>
  </si>
  <si>
    <t xml:space="preserve">Exp 1 umol/l</t>
  </si>
  <si>
    <t xml:space="preserve">Exp 2 umol/l</t>
  </si>
  <si>
    <t xml:space="preserve">Sum umol/l2</t>
  </si>
  <si>
    <t xml:space="preserve">Gärssjöbäcken</t>
  </si>
  <si>
    <t xml:space="preserve">Conc1_initial</t>
  </si>
  <si>
    <t xml:space="preserve">T1/2 1</t>
  </si>
  <si>
    <t xml:space="preserve">Conc2_initial</t>
  </si>
  <si>
    <t xml:space="preserve">T1/2 2</t>
  </si>
  <si>
    <t xml:space="preserve">Baseline</t>
  </si>
  <si>
    <t xml:space="preserve">(mean 2017)</t>
  </si>
  <si>
    <t xml:space="preserve">RMSE</t>
  </si>
  <si>
    <t xml:space="preserve">Double exponential best  fit:</t>
  </si>
  <si>
    <t xml:space="preserve">Mean Err</t>
  </si>
  <si>
    <t xml:space="preserve">Rsq</t>
  </si>
  <si>
    <t xml:space="preserve">end before</t>
  </si>
  <si>
    <t xml:space="preserve">Ca</t>
  </si>
  <si>
    <t xml:space="preserve">Ca umol/l</t>
  </si>
  <si>
    <t xml:space="preserve">Mg</t>
  </si>
  <si>
    <t xml:space="preserve">so4</t>
  </si>
  <si>
    <t xml:space="preserve">SO4 umol/l</t>
  </si>
  <si>
    <t xml:space="preserve">tap</t>
  </si>
  <si>
    <t xml:space="preserve">k</t>
  </si>
  <si>
    <t xml:space="preserve">K umol/l</t>
  </si>
  <si>
    <t xml:space="preserve">NH4 ueq/l</t>
  </si>
  <si>
    <t xml:space="preserve">Total N</t>
  </si>
  <si>
    <t xml:space="preserve">Pool 1</t>
  </si>
  <si>
    <t xml:space="preserve">Pool 2</t>
  </si>
  <si>
    <t xml:space="preserve">Determinand</t>
  </si>
  <si>
    <t xml:space="preserve">Units</t>
  </si>
  <si>
    <t xml:space="preserve">Initial</t>
  </si>
  <si>
    <t xml:space="preserve">%</t>
  </si>
  <si>
    <t xml:space="preserve">T½</t>
  </si>
  <si>
    <r>
      <rPr>
        <b val="true"/>
        <sz val="11"/>
        <color rgb="FF000000"/>
        <rFont val="Calibri"/>
        <family val="2"/>
        <charset val="1"/>
      </rPr>
      <t xml:space="preserve">R</t>
    </r>
    <r>
      <rPr>
        <b val="true"/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</si>
  <si>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Peak/baseline</t>
  </si>
  <si>
    <r>
      <rPr>
        <sz val="11"/>
        <color rgb="FF000000"/>
        <rFont val="Calibri"/>
        <family val="2"/>
        <charset val="1"/>
      </rPr>
      <t xml:space="preserve">meq l</t>
    </r>
    <r>
      <rPr>
        <vertAlign val="superscript"/>
        <sz val="11"/>
        <color rgb="FF000000"/>
        <rFont val="Calibri"/>
        <family val="2"/>
        <charset val="1"/>
      </rPr>
      <t xml:space="preserve">-1</t>
    </r>
  </si>
  <si>
    <r>
      <rPr>
        <sz val="11"/>
        <rFont val="Calibri"/>
        <family val="2"/>
        <charset val="1"/>
      </rPr>
      <t xml:space="preserve">meq l</t>
    </r>
    <r>
      <rPr>
        <vertAlign val="superscript"/>
        <sz val="11"/>
        <rFont val="Calibri"/>
        <family val="2"/>
        <charset val="1"/>
      </rPr>
      <t xml:space="preserve">-1</t>
    </r>
  </si>
  <si>
    <t xml:space="preserve">K</t>
  </si>
  <si>
    <r>
      <rPr>
        <sz val="11"/>
        <color rgb="FF000000"/>
        <rFont val="Calibri"/>
        <family val="2"/>
        <charset val="1"/>
      </rPr>
      <t xml:space="preserve">SO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</si>
  <si>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t xml:space="preserve">NH4</t>
  </si>
  <si>
    <r>
      <rPr>
        <sz val="11"/>
        <color rgb="FFFF0000"/>
        <rFont val="Calibri"/>
        <family val="2"/>
        <charset val="1"/>
      </rPr>
      <t xml:space="preserve">meq l</t>
    </r>
    <r>
      <rPr>
        <vertAlign val="superscript"/>
        <sz val="11"/>
        <color rgb="FFFF0000"/>
        <rFont val="Calibri"/>
        <family val="2"/>
        <charset val="1"/>
      </rPr>
      <t xml:space="preserve">-1</t>
    </r>
  </si>
  <si>
    <t xml:space="preserve">TN</t>
  </si>
  <si>
    <r>
      <rPr>
        <sz val="11"/>
        <color rgb="FFFF0000"/>
        <rFont val="Calibri"/>
        <family val="2"/>
        <charset val="1"/>
      </rPr>
      <t xml:space="preserve">mg l</t>
    </r>
    <r>
      <rPr>
        <vertAlign val="superscript"/>
        <sz val="11"/>
        <color rgb="FFFF0000"/>
        <rFont val="Calibri"/>
        <family val="2"/>
        <charset val="1"/>
      </rPr>
      <t xml:space="preserve">-1</t>
    </r>
  </si>
  <si>
    <t xml:space="preserve">Observed</t>
  </si>
  <si>
    <t xml:space="preserve">Modelled</t>
  </si>
  <si>
    <t xml:space="preserve">Fast decay pool</t>
  </si>
  <si>
    <t xml:space="preserve">Slow decay pool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</si>
</sst>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;@"/>
    <numFmt numFmtId="166" formatCode="0"/>
    <numFmt numFmtId="167" formatCode="0.000"/>
    <numFmt numFmtId="168" formatCode="0.00"/>
    <numFmt numFmtId="169" formatCode="0.0000"/>
    <numFmt numFmtId="170" formatCode="0.0"/>
    <numFmt numFmtId="171" formatCode="0.00000"/>
    <numFmt numFmtId="172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E75B6"/>
      <name val="Calibri"/>
      <family val="2"/>
      <charset val="1"/>
    </font>
    <font>
      <sz val="11"/>
      <color rgb="FF5B9BD5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6"/>
      <color rgb="FF000000"/>
      <name val="Calibri"/>
      <family val="2"/>
    </font>
    <font>
      <sz val="11"/>
      <color rgb="FF595959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595959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</c:numCache>
            </c:numRef>
          </c:xVal>
          <c:yVal>
            <c:numRef>
              <c:f>Cl!$D$2:$D$97</c:f>
              <c:numCache>
                <c:formatCode>General</c:formatCode>
                <c:ptCount val="96"/>
                <c:pt idx="0">
                  <c:v>0.187</c:v>
                </c:pt>
                <c:pt idx="1">
                  <c:v>0.186</c:v>
                </c:pt>
                <c:pt idx="2">
                  <c:v>0.16</c:v>
                </c:pt>
                <c:pt idx="3">
                  <c:v>0.151</c:v>
                </c:pt>
                <c:pt idx="4">
                  <c:v>0.142</c:v>
                </c:pt>
                <c:pt idx="5">
                  <c:v>0.141</c:v>
                </c:pt>
                <c:pt idx="6">
                  <c:v>0.149</c:v>
                </c:pt>
                <c:pt idx="7">
                  <c:v>0.149</c:v>
                </c:pt>
                <c:pt idx="8">
                  <c:v>0.085</c:v>
                </c:pt>
                <c:pt idx="9">
                  <c:v>0.094</c:v>
                </c:pt>
                <c:pt idx="10">
                  <c:v>0.095</c:v>
                </c:pt>
                <c:pt idx="11">
                  <c:v>0.095</c:v>
                </c:pt>
                <c:pt idx="12">
                  <c:v>0.096</c:v>
                </c:pt>
                <c:pt idx="13">
                  <c:v>0.09</c:v>
                </c:pt>
                <c:pt idx="14">
                  <c:v>0.077</c:v>
                </c:pt>
                <c:pt idx="15">
                  <c:v>0.08</c:v>
                </c:pt>
                <c:pt idx="16">
                  <c:v>0.079</c:v>
                </c:pt>
                <c:pt idx="17">
                  <c:v>0.08</c:v>
                </c:pt>
                <c:pt idx="18">
                  <c:v>0.076</c:v>
                </c:pt>
                <c:pt idx="19">
                  <c:v>0.077</c:v>
                </c:pt>
                <c:pt idx="20">
                  <c:v>0.083</c:v>
                </c:pt>
                <c:pt idx="21">
                  <c:v>0.082</c:v>
                </c:pt>
                <c:pt idx="22">
                  <c:v>0.075</c:v>
                </c:pt>
                <c:pt idx="23">
                  <c:v>0.073</c:v>
                </c:pt>
                <c:pt idx="24">
                  <c:v>0.073</c:v>
                </c:pt>
                <c:pt idx="25">
                  <c:v>0.081</c:v>
                </c:pt>
                <c:pt idx="26">
                  <c:v>0.0521</c:v>
                </c:pt>
                <c:pt idx="27">
                  <c:v>0.0387</c:v>
                </c:pt>
                <c:pt idx="28">
                  <c:v>0.0381</c:v>
                </c:pt>
                <c:pt idx="29">
                  <c:v>0.039</c:v>
                </c:pt>
                <c:pt idx="30">
                  <c:v>0.048</c:v>
                </c:pt>
                <c:pt idx="31">
                  <c:v>0.054</c:v>
                </c:pt>
                <c:pt idx="32">
                  <c:v>0.071</c:v>
                </c:pt>
                <c:pt idx="33">
                  <c:v>0.054</c:v>
                </c:pt>
                <c:pt idx="34">
                  <c:v>0.062</c:v>
                </c:pt>
                <c:pt idx="35">
                  <c:v>0.059</c:v>
                </c:pt>
                <c:pt idx="36">
                  <c:v>0.048</c:v>
                </c:pt>
                <c:pt idx="37">
                  <c:v>0.048</c:v>
                </c:pt>
                <c:pt idx="38">
                  <c:v>0.048</c:v>
                </c:pt>
                <c:pt idx="39">
                  <c:v>0.048</c:v>
                </c:pt>
                <c:pt idx="40">
                  <c:v>0.051</c:v>
                </c:pt>
                <c:pt idx="41">
                  <c:v>0.051</c:v>
                </c:pt>
                <c:pt idx="42">
                  <c:v>0.054</c:v>
                </c:pt>
                <c:pt idx="43">
                  <c:v>0.054</c:v>
                </c:pt>
                <c:pt idx="44">
                  <c:v>0.037</c:v>
                </c:pt>
                <c:pt idx="45">
                  <c:v>0.039</c:v>
                </c:pt>
                <c:pt idx="46">
                  <c:v>0.045</c:v>
                </c:pt>
                <c:pt idx="47">
                  <c:v>0.048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</c:numCache>
            </c:numRef>
          </c:xVal>
          <c:yVal>
            <c:numRef>
              <c:f>Cl!$E$2:$E$97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</c:numCache>
            </c:numRef>
          </c:xVal>
          <c:yVal>
            <c:numRef>
              <c:f>Cl!$F$2:$F$97</c:f>
              <c:numCache>
                <c:formatCode>General</c:formatCode>
                <c:ptCount val="96"/>
                <c:pt idx="0">
                  <c:v>0.117169675938387</c:v>
                </c:pt>
                <c:pt idx="1">
                  <c:v>0.116663174914008</c:v>
                </c:pt>
                <c:pt idx="2">
                  <c:v>0.109797807171459</c:v>
                </c:pt>
                <c:pt idx="3">
                  <c:v>0.103785093169972</c:v>
                </c:pt>
                <c:pt idx="4">
                  <c:v>0.0972553312611422</c:v>
                </c:pt>
                <c:pt idx="5">
                  <c:v>0.0919294644969739</c:v>
                </c:pt>
                <c:pt idx="6">
                  <c:v>0.0766362695760912</c:v>
                </c:pt>
                <c:pt idx="7">
                  <c:v>0.0699719809933668</c:v>
                </c:pt>
                <c:pt idx="8">
                  <c:v>0.0638872188223466</c:v>
                </c:pt>
                <c:pt idx="9">
                  <c:v>0.0544252955460994</c:v>
                </c:pt>
                <c:pt idx="10">
                  <c:v>0.0486276656305711</c:v>
                </c:pt>
                <c:pt idx="11">
                  <c:v>0.0417862222876733</c:v>
                </c:pt>
                <c:pt idx="12">
                  <c:v>0.0383181347880456</c:v>
                </c:pt>
                <c:pt idx="13">
                  <c:v>0.0370128784484122</c:v>
                </c:pt>
                <c:pt idx="14">
                  <c:v>0.0332136744216761</c:v>
                </c:pt>
                <c:pt idx="15">
                  <c:v>0.0318055235902513</c:v>
                </c:pt>
                <c:pt idx="16">
                  <c:v>0.0290397158480095</c:v>
                </c:pt>
                <c:pt idx="17">
                  <c:v>0.028050516519247</c:v>
                </c:pt>
                <c:pt idx="18">
                  <c:v>0.0255005318473468</c:v>
                </c:pt>
                <c:pt idx="19">
                  <c:v>0.0248462364267932</c:v>
                </c:pt>
                <c:pt idx="20">
                  <c:v>0.0221035383648578</c:v>
                </c:pt>
                <c:pt idx="21">
                  <c:v>0.0213506107044002</c:v>
                </c:pt>
                <c:pt idx="22">
                  <c:v>0.0190762465857932</c:v>
                </c:pt>
                <c:pt idx="23">
                  <c:v>0.0167513496390566</c:v>
                </c:pt>
                <c:pt idx="24">
                  <c:v>0.0145198579240048</c:v>
                </c:pt>
                <c:pt idx="25">
                  <c:v>0.0128056220611709</c:v>
                </c:pt>
                <c:pt idx="26">
                  <c:v>0.0113428040836858</c:v>
                </c:pt>
                <c:pt idx="27">
                  <c:v>0.00805539554561905</c:v>
                </c:pt>
                <c:pt idx="28">
                  <c:v>0.00764732629237335</c:v>
                </c:pt>
                <c:pt idx="29">
                  <c:v>0.00657142127255613</c:v>
                </c:pt>
                <c:pt idx="30">
                  <c:v>0.00579558957543041</c:v>
                </c:pt>
                <c:pt idx="31">
                  <c:v>0.00515583263102797</c:v>
                </c:pt>
                <c:pt idx="32">
                  <c:v>0.00441130475235957</c:v>
                </c:pt>
                <c:pt idx="33">
                  <c:v>0.00344607817936872</c:v>
                </c:pt>
                <c:pt idx="34">
                  <c:v>0.00298701696505601</c:v>
                </c:pt>
                <c:pt idx="35">
                  <c:v>0.00263436533229267</c:v>
                </c:pt>
                <c:pt idx="36">
                  <c:v>0.00234356601093076</c:v>
                </c:pt>
                <c:pt idx="37">
                  <c:v>0.00202259214686085</c:v>
                </c:pt>
                <c:pt idx="38">
                  <c:v>0.00177609091373922</c:v>
                </c:pt>
                <c:pt idx="39">
                  <c:v>0.00157320364236304</c:v>
                </c:pt>
                <c:pt idx="40">
                  <c:v>0.00136363301255317</c:v>
                </c:pt>
                <c:pt idx="41">
                  <c:v>0.00119744171212642</c:v>
                </c:pt>
                <c:pt idx="42">
                  <c:v>0.00105606997575518</c:v>
                </c:pt>
                <c:pt idx="43">
                  <c:v>0.000919362312273799</c:v>
                </c:pt>
                <c:pt idx="44">
                  <c:v>0.000814341274498973</c:v>
                </c:pt>
                <c:pt idx="45">
                  <c:v>0.000699771314805795</c:v>
                </c:pt>
                <c:pt idx="46">
                  <c:v>0.000611831135650749</c:v>
                </c:pt>
                <c:pt idx="47">
                  <c:v>0.000541940147134943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30</c:v>
                </c:pt>
                <c:pt idx="78">
                  <c:v>31</c:v>
                </c:pt>
                <c:pt idx="79">
                  <c:v>32</c:v>
                </c:pt>
                <c:pt idx="80">
                  <c:v>33</c:v>
                </c:pt>
                <c:pt idx="81">
                  <c:v>34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43</c:v>
                </c:pt>
                <c:pt idx="91">
                  <c:v>44</c:v>
                </c:pt>
                <c:pt idx="92">
                  <c:v>45</c:v>
                </c:pt>
                <c:pt idx="93">
                  <c:v>46</c:v>
                </c:pt>
                <c:pt idx="94">
                  <c:v>47</c:v>
                </c:pt>
                <c:pt idx="95">
                  <c:v>48</c:v>
                </c:pt>
              </c:numCache>
            </c:numRef>
          </c:xVal>
          <c:yVal>
            <c:numRef>
              <c:f>Cl!$G$2:$G$97</c:f>
              <c:numCache>
                <c:formatCode>General</c:formatCode>
                <c:ptCount val="96"/>
                <c:pt idx="0">
                  <c:v>0.168336342605054</c:v>
                </c:pt>
                <c:pt idx="1">
                  <c:v>0.167829841580675</c:v>
                </c:pt>
                <c:pt idx="2">
                  <c:v>0.160964473838125</c:v>
                </c:pt>
                <c:pt idx="3">
                  <c:v>0.154951759836639</c:v>
                </c:pt>
                <c:pt idx="4">
                  <c:v>0.148421997927809</c:v>
                </c:pt>
                <c:pt idx="5">
                  <c:v>0.143096131163641</c:v>
                </c:pt>
                <c:pt idx="6">
                  <c:v>0.127802936242758</c:v>
                </c:pt>
                <c:pt idx="7">
                  <c:v>0.121138647660033</c:v>
                </c:pt>
                <c:pt idx="8">
                  <c:v>0.115053885489013</c:v>
                </c:pt>
                <c:pt idx="9">
                  <c:v>0.105591962212766</c:v>
                </c:pt>
                <c:pt idx="10">
                  <c:v>0.0997943322972378</c:v>
                </c:pt>
                <c:pt idx="11">
                  <c:v>0.09295288895434</c:v>
                </c:pt>
                <c:pt idx="12">
                  <c:v>0.0894848014547122</c:v>
                </c:pt>
                <c:pt idx="13">
                  <c:v>0.0881795451150788</c:v>
                </c:pt>
                <c:pt idx="14">
                  <c:v>0.0843803410883428</c:v>
                </c:pt>
                <c:pt idx="15">
                  <c:v>0.082972190256918</c:v>
                </c:pt>
                <c:pt idx="16">
                  <c:v>0.0802063825146762</c:v>
                </c:pt>
                <c:pt idx="17">
                  <c:v>0.0792171831859137</c:v>
                </c:pt>
                <c:pt idx="18">
                  <c:v>0.0766671985140134</c:v>
                </c:pt>
                <c:pt idx="19">
                  <c:v>0.0760129030934599</c:v>
                </c:pt>
                <c:pt idx="20">
                  <c:v>0.0732702050315245</c:v>
                </c:pt>
                <c:pt idx="21">
                  <c:v>0.0725172773710669</c:v>
                </c:pt>
                <c:pt idx="22">
                  <c:v>0.0702429132524599</c:v>
                </c:pt>
                <c:pt idx="23">
                  <c:v>0.0679180163057232</c:v>
                </c:pt>
                <c:pt idx="24">
                  <c:v>0.0656865245906714</c:v>
                </c:pt>
                <c:pt idx="25">
                  <c:v>0.0639722887278376</c:v>
                </c:pt>
                <c:pt idx="26">
                  <c:v>0.0625094707503525</c:v>
                </c:pt>
                <c:pt idx="27">
                  <c:v>0.0592220622122857</c:v>
                </c:pt>
                <c:pt idx="28">
                  <c:v>0.05881399295904</c:v>
                </c:pt>
                <c:pt idx="29">
                  <c:v>0.0577380879392228</c:v>
                </c:pt>
                <c:pt idx="30">
                  <c:v>0.0569622562420971</c:v>
                </c:pt>
                <c:pt idx="31">
                  <c:v>0.0563224992976946</c:v>
                </c:pt>
                <c:pt idx="32">
                  <c:v>0.0555779714190262</c:v>
                </c:pt>
                <c:pt idx="33">
                  <c:v>0.0546127448460354</c:v>
                </c:pt>
                <c:pt idx="34">
                  <c:v>0.0541536836317227</c:v>
                </c:pt>
                <c:pt idx="35">
                  <c:v>0.0538010319989593</c:v>
                </c:pt>
                <c:pt idx="36">
                  <c:v>0.0535102326775974</c:v>
                </c:pt>
                <c:pt idx="37">
                  <c:v>0.0531892588135275</c:v>
                </c:pt>
                <c:pt idx="38">
                  <c:v>0.0529427575804059</c:v>
                </c:pt>
                <c:pt idx="39">
                  <c:v>0.0527398703090297</c:v>
                </c:pt>
                <c:pt idx="40">
                  <c:v>0.0525302996792198</c:v>
                </c:pt>
                <c:pt idx="41">
                  <c:v>0.0523641083787931</c:v>
                </c:pt>
                <c:pt idx="42">
                  <c:v>0.0522227366424219</c:v>
                </c:pt>
                <c:pt idx="43">
                  <c:v>0.0520860289789405</c:v>
                </c:pt>
                <c:pt idx="44">
                  <c:v>0.0519810079411656</c:v>
                </c:pt>
                <c:pt idx="45">
                  <c:v>0.0518664379814725</c:v>
                </c:pt>
                <c:pt idx="46">
                  <c:v>0.0517784978023174</c:v>
                </c:pt>
                <c:pt idx="47">
                  <c:v>0.0517086068138016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</c:numCache>
            </c:numRef>
          </c:yVal>
          <c:smooth val="0"/>
        </c:ser>
        <c:axId val="68140355"/>
        <c:axId val="39526759"/>
      </c:scatterChart>
      <c:valAx>
        <c:axId val="681403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26759"/>
        <c:crosses val="autoZero"/>
        <c:crossBetween val="midCat"/>
      </c:valAx>
      <c:valAx>
        <c:axId val="39526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4035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Ca!$D$2:$D$45</c:f>
              <c:numCache>
                <c:formatCode>General</c:formatCode>
                <c:ptCount val="44"/>
                <c:pt idx="0">
                  <c:v>0.651</c:v>
                </c:pt>
                <c:pt idx="1">
                  <c:v>0.456</c:v>
                </c:pt>
                <c:pt idx="2">
                  <c:v>0.383</c:v>
                </c:pt>
                <c:pt idx="3">
                  <c:v>0.347</c:v>
                </c:pt>
                <c:pt idx="4">
                  <c:v>0.324</c:v>
                </c:pt>
                <c:pt idx="5">
                  <c:v>0.3766</c:v>
                </c:pt>
                <c:pt idx="6">
                  <c:v>0.3411</c:v>
                </c:pt>
                <c:pt idx="7">
                  <c:v>0.1766</c:v>
                </c:pt>
                <c:pt idx="8">
                  <c:v>0.219</c:v>
                </c:pt>
                <c:pt idx="9">
                  <c:v>0.2219</c:v>
                </c:pt>
                <c:pt idx="10">
                  <c:v>0.2464</c:v>
                </c:pt>
                <c:pt idx="11">
                  <c:v>0.256</c:v>
                </c:pt>
                <c:pt idx="12">
                  <c:v>0.2296</c:v>
                </c:pt>
                <c:pt idx="13">
                  <c:v>0.2179</c:v>
                </c:pt>
                <c:pt idx="14">
                  <c:v>0.1911</c:v>
                </c:pt>
                <c:pt idx="15">
                  <c:v>0.1838</c:v>
                </c:pt>
                <c:pt idx="16">
                  <c:v>0.1628</c:v>
                </c:pt>
                <c:pt idx="17">
                  <c:v>0.16</c:v>
                </c:pt>
                <c:pt idx="18">
                  <c:v>0.14</c:v>
                </c:pt>
                <c:pt idx="19">
                  <c:v>0.16</c:v>
                </c:pt>
                <c:pt idx="20">
                  <c:v>0.13</c:v>
                </c:pt>
                <c:pt idx="21">
                  <c:v>0.13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0.2</c:v>
                </c:pt>
                <c:pt idx="26">
                  <c:v>0.19</c:v>
                </c:pt>
                <c:pt idx="27">
                  <c:v>0.19</c:v>
                </c:pt>
                <c:pt idx="28">
                  <c:v>0.16</c:v>
                </c:pt>
                <c:pt idx="29">
                  <c:v>0.14</c:v>
                </c:pt>
                <c:pt idx="30">
                  <c:v>0.16</c:v>
                </c:pt>
                <c:pt idx="31">
                  <c:v>0.15</c:v>
                </c:pt>
                <c:pt idx="32">
                  <c:v>0.11</c:v>
                </c:pt>
                <c:pt idx="33">
                  <c:v>0.12</c:v>
                </c:pt>
                <c:pt idx="34">
                  <c:v>0.14</c:v>
                </c:pt>
                <c:pt idx="35">
                  <c:v>0.15</c:v>
                </c:pt>
                <c:pt idx="36">
                  <c:v>0.14</c:v>
                </c:pt>
                <c:pt idx="37">
                  <c:v>0.16</c:v>
                </c:pt>
                <c:pt idx="38">
                  <c:v>0.2</c:v>
                </c:pt>
                <c:pt idx="39">
                  <c:v>0.14</c:v>
                </c:pt>
                <c:pt idx="40">
                  <c:v>0.1</c:v>
                </c:pt>
                <c:pt idx="41">
                  <c:v>0.11</c:v>
                </c:pt>
                <c:pt idx="42">
                  <c:v>0.11</c:v>
                </c:pt>
                <c:pt idx="43">
                  <c:v>0.12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Ca!$C$2:$C$24</c:f>
              <c:numCache>
                <c:formatCode>General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</c:numCache>
            </c:numRef>
          </c:xVal>
          <c:yVal>
            <c:numRef>
              <c:f>Ca!$E$2:$E$24</c:f>
              <c:numCache>
                <c:formatCode>General</c:formatCode>
                <c:ptCount val="23"/>
                <c:pt idx="0">
                  <c:v>0.268338421390274</c:v>
                </c:pt>
                <c:pt idx="1">
                  <c:v>0.0803213455514166</c:v>
                </c:pt>
                <c:pt idx="2">
                  <c:v>0.0262057794529533</c:v>
                </c:pt>
                <c:pt idx="3">
                  <c:v>0.00719659734980884</c:v>
                </c:pt>
                <c:pt idx="4">
                  <c:v>0.00234797414891504</c:v>
                </c:pt>
                <c:pt idx="5">
                  <c:v>6.29705744334163E-005</c:v>
                </c:pt>
                <c:pt idx="6">
                  <c:v>1.0312401825488E-005</c:v>
                </c:pt>
                <c:pt idx="7">
                  <c:v>1.68881469427877E-006</c:v>
                </c:pt>
                <c:pt idx="8">
                  <c:v>6.9681309261409E-008</c:v>
                </c:pt>
                <c:pt idx="9">
                  <c:v>7.41734560588706E-009</c:v>
                </c:pt>
                <c:pt idx="10">
                  <c:v>3.63595753024735E-010</c:v>
                </c:pt>
                <c:pt idx="11">
                  <c:v>3.25772957942362E-011</c:v>
                </c:pt>
                <c:pt idx="12">
                  <c:v>1.59692793422132E-012</c:v>
                </c:pt>
                <c:pt idx="13">
                  <c:v>1.31269416681446E-013</c:v>
                </c:pt>
                <c:pt idx="14">
                  <c:v>1.17614206997555E-014</c:v>
                </c:pt>
                <c:pt idx="15">
                  <c:v>5.76540833229367E-016</c:v>
                </c:pt>
                <c:pt idx="16">
                  <c:v>6.13708706293881E-017</c:v>
                </c:pt>
                <c:pt idx="17">
                  <c:v>4.62831096141362E-018</c:v>
                </c:pt>
                <c:pt idx="18">
                  <c:v>2.69543460945996E-019</c:v>
                </c:pt>
                <c:pt idx="19">
                  <c:v>2.21568000223706E-020</c:v>
                </c:pt>
                <c:pt idx="20">
                  <c:v>1.98519543250386E-021</c:v>
                </c:pt>
                <c:pt idx="21">
                  <c:v>1.63185476839017E-022</c:v>
                </c:pt>
                <c:pt idx="22">
                  <c:v>8.7190623506494E-024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Ca!$F$2:$F$45</c:f>
              <c:numCache>
                <c:formatCode>General</c:formatCode>
                <c:ptCount val="44"/>
                <c:pt idx="0">
                  <c:v>0.283561803771785</c:v>
                </c:pt>
                <c:pt idx="1">
                  <c:v>0.263165597595968</c:v>
                </c:pt>
                <c:pt idx="2">
                  <c:v>0.245542184794538</c:v>
                </c:pt>
                <c:pt idx="3">
                  <c:v>0.226668873117428</c:v>
                </c:pt>
                <c:pt idx="4">
                  <c:v>0.211489536773031</c:v>
                </c:pt>
                <c:pt idx="5">
                  <c:v>0.169056954564484</c:v>
                </c:pt>
                <c:pt idx="6">
                  <c:v>0.15114894452515</c:v>
                </c:pt>
                <c:pt idx="7">
                  <c:v>0.13513790952831</c:v>
                </c:pt>
                <c:pt idx="8">
                  <c:v>0.110942878159693</c:v>
                </c:pt>
                <c:pt idx="9">
                  <c:v>0.0965813850756141</c:v>
                </c:pt>
                <c:pt idx="10">
                  <c:v>0.0801395486326233</c:v>
                </c:pt>
                <c:pt idx="11">
                  <c:v>0.0690255160501052</c:v>
                </c:pt>
                <c:pt idx="12">
                  <c:v>0.0572747398068328</c:v>
                </c:pt>
                <c:pt idx="13">
                  <c:v>0.0490693471316069</c:v>
                </c:pt>
                <c:pt idx="14">
                  <c:v>0.0422642386411211</c:v>
                </c:pt>
                <c:pt idx="15">
                  <c:v>0.0350692527897502</c:v>
                </c:pt>
                <c:pt idx="16">
                  <c:v>0.0305295577704912</c:v>
                </c:pt>
                <c:pt idx="17">
                  <c:v>0.0260166906436463</c:v>
                </c:pt>
                <c:pt idx="18">
                  <c:v>0.0218190956594775</c:v>
                </c:pt>
                <c:pt idx="19">
                  <c:v>0.0186932107002765</c:v>
                </c:pt>
                <c:pt idx="20">
                  <c:v>0.0161007709331504</c:v>
                </c:pt>
                <c:pt idx="21">
                  <c:v>0.0137941144851956</c:v>
                </c:pt>
                <c:pt idx="22">
                  <c:v>0.0115070209605624</c:v>
                </c:pt>
                <c:pt idx="23">
                  <c:v>0.0105660596602803</c:v>
                </c:pt>
                <c:pt idx="24">
                  <c:v>0.00991118709244716</c:v>
                </c:pt>
                <c:pt idx="25">
                  <c:v>0.00822392492487401</c:v>
                </c:pt>
                <c:pt idx="26">
                  <c:v>0.00704573479135692</c:v>
                </c:pt>
                <c:pt idx="27">
                  <c:v>0.00610105130924128</c:v>
                </c:pt>
                <c:pt idx="28">
                  <c:v>0.00503549912382016</c:v>
                </c:pt>
                <c:pt idx="29">
                  <c:v>0.00371580102090489</c:v>
                </c:pt>
                <c:pt idx="30">
                  <c:v>0.00311628481259233</c:v>
                </c:pt>
                <c:pt idx="31">
                  <c:v>0.00266983423662459</c:v>
                </c:pt>
                <c:pt idx="32">
                  <c:v>0.00231186613563674</c:v>
                </c:pt>
                <c:pt idx="33">
                  <c:v>0.00192855381252181</c:v>
                </c:pt>
                <c:pt idx="34">
                  <c:v>0.00164347575248868</c:v>
                </c:pt>
                <c:pt idx="35">
                  <c:v>0.00141555279343295</c:v>
                </c:pt>
                <c:pt idx="36">
                  <c:v>0.00118716412606063</c:v>
                </c:pt>
                <c:pt idx="37">
                  <c:v>0.00101167799557213</c:v>
                </c:pt>
                <c:pt idx="38">
                  <c:v>0.000866741235622602</c:v>
                </c:pt>
                <c:pt idx="39">
                  <c:v>0.000730785240761525</c:v>
                </c:pt>
                <c:pt idx="40">
                  <c:v>0.000629437390477519</c:v>
                </c:pt>
                <c:pt idx="41">
                  <c:v>0.000522283132778358</c:v>
                </c:pt>
                <c:pt idx="42">
                  <c:v>0.000442712642807477</c:v>
                </c:pt>
                <c:pt idx="43">
                  <c:v>0.00038131570682758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Ca!$G$2:$G$45</c:f>
              <c:numCache>
                <c:formatCode>General</c:formatCode>
                <c:ptCount val="44"/>
                <c:pt idx="0">
                  <c:v>0.694400225162058</c:v>
                </c:pt>
                <c:pt idx="1">
                  <c:v>0.485986943147385</c:v>
                </c:pt>
                <c:pt idx="2">
                  <c:v>0.414247964247491</c:v>
                </c:pt>
                <c:pt idx="3">
                  <c:v>0.376365470467237</c:v>
                </c:pt>
                <c:pt idx="4">
                  <c:v>0.356337510921946</c:v>
                </c:pt>
                <c:pt idx="5">
                  <c:v>0.311619925138918</c:v>
                </c:pt>
                <c:pt idx="6">
                  <c:v>0.293659256926976</c:v>
                </c:pt>
                <c:pt idx="7">
                  <c:v>0.277639598343005</c:v>
                </c:pt>
                <c:pt idx="8">
                  <c:v>0.253442947841002</c:v>
                </c:pt>
                <c:pt idx="9">
                  <c:v>0.23908139249296</c:v>
                </c:pt>
                <c:pt idx="10">
                  <c:v>0.222639548996219</c:v>
                </c:pt>
                <c:pt idx="11">
                  <c:v>0.211525516082682</c:v>
                </c:pt>
                <c:pt idx="12">
                  <c:v>0.19977473980843</c:v>
                </c:pt>
                <c:pt idx="13">
                  <c:v>0.191569347131738</c:v>
                </c:pt>
                <c:pt idx="14">
                  <c:v>0.184764238641133</c:v>
                </c:pt>
                <c:pt idx="15">
                  <c:v>0.177569252789751</c:v>
                </c:pt>
                <c:pt idx="16">
                  <c:v>0.173029557770491</c:v>
                </c:pt>
                <c:pt idx="17">
                  <c:v>0.168516690643646</c:v>
                </c:pt>
                <c:pt idx="18">
                  <c:v>0.164319095659477</c:v>
                </c:pt>
                <c:pt idx="19">
                  <c:v>0.161193210700277</c:v>
                </c:pt>
                <c:pt idx="20">
                  <c:v>0.15860077093315</c:v>
                </c:pt>
                <c:pt idx="21">
                  <c:v>0.156294114485196</c:v>
                </c:pt>
                <c:pt idx="22">
                  <c:v>0.154007020960562</c:v>
                </c:pt>
                <c:pt idx="23">
                  <c:v>0.15306605966028</c:v>
                </c:pt>
                <c:pt idx="24">
                  <c:v>0.152411187092447</c:v>
                </c:pt>
                <c:pt idx="25">
                  <c:v>0.150723924924874</c:v>
                </c:pt>
                <c:pt idx="26">
                  <c:v>0.149545734791357</c:v>
                </c:pt>
                <c:pt idx="27">
                  <c:v>0.148601051309241</c:v>
                </c:pt>
                <c:pt idx="28">
                  <c:v>0.14753549912382</c:v>
                </c:pt>
                <c:pt idx="29">
                  <c:v>0.146215801020905</c:v>
                </c:pt>
                <c:pt idx="30">
                  <c:v>0.145616284812592</c:v>
                </c:pt>
                <c:pt idx="31">
                  <c:v>0.145169834236625</c:v>
                </c:pt>
                <c:pt idx="32">
                  <c:v>0.144811866135637</c:v>
                </c:pt>
                <c:pt idx="33">
                  <c:v>0.144428553812522</c:v>
                </c:pt>
                <c:pt idx="34">
                  <c:v>0.144143475752489</c:v>
                </c:pt>
                <c:pt idx="35">
                  <c:v>0.143915552793433</c:v>
                </c:pt>
                <c:pt idx="36">
                  <c:v>0.143687164126061</c:v>
                </c:pt>
                <c:pt idx="37">
                  <c:v>0.143511677995572</c:v>
                </c:pt>
                <c:pt idx="38">
                  <c:v>0.143366741235623</c:v>
                </c:pt>
                <c:pt idx="39">
                  <c:v>0.143230785240762</c:v>
                </c:pt>
                <c:pt idx="40">
                  <c:v>0.143129437390478</c:v>
                </c:pt>
                <c:pt idx="41">
                  <c:v>0.143022283132778</c:v>
                </c:pt>
                <c:pt idx="42">
                  <c:v>0.142942712642808</c:v>
                </c:pt>
                <c:pt idx="43">
                  <c:v>0.142881315706828</c:v>
                </c:pt>
              </c:numCache>
            </c:numRef>
          </c:yVal>
          <c:smooth val="0"/>
        </c:ser>
        <c:axId val="55724818"/>
        <c:axId val="59571101"/>
      </c:scatterChart>
      <c:valAx>
        <c:axId val="557248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71101"/>
        <c:crosses val="autoZero"/>
        <c:crossBetween val="midCat"/>
      </c:valAx>
      <c:valAx>
        <c:axId val="595711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248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Mg!$D$2:$D$45</c:f>
              <c:numCache>
                <c:formatCode>General</c:formatCode>
                <c:ptCount val="44"/>
                <c:pt idx="0">
                  <c:v>0.246</c:v>
                </c:pt>
                <c:pt idx="1">
                  <c:v>0.183</c:v>
                </c:pt>
                <c:pt idx="2">
                  <c:v>0.159</c:v>
                </c:pt>
                <c:pt idx="3">
                  <c:v>0.146</c:v>
                </c:pt>
                <c:pt idx="4">
                  <c:v>0.141</c:v>
                </c:pt>
                <c:pt idx="5">
                  <c:v>0.1569</c:v>
                </c:pt>
                <c:pt idx="6">
                  <c:v>0.1455</c:v>
                </c:pt>
                <c:pt idx="7">
                  <c:v>0.0777</c:v>
                </c:pt>
                <c:pt idx="8">
                  <c:v>0.0942</c:v>
                </c:pt>
                <c:pt idx="9">
                  <c:v>0.0957</c:v>
                </c:pt>
                <c:pt idx="10">
                  <c:v>0.0998</c:v>
                </c:pt>
                <c:pt idx="11">
                  <c:v>0.1027</c:v>
                </c:pt>
                <c:pt idx="12">
                  <c:v>0.0853</c:v>
                </c:pt>
                <c:pt idx="13">
                  <c:v>0.0874</c:v>
                </c:pt>
                <c:pt idx="14">
                  <c:v>0.0752</c:v>
                </c:pt>
                <c:pt idx="15">
                  <c:v>0.079</c:v>
                </c:pt>
                <c:pt idx="16">
                  <c:v>0.0737</c:v>
                </c:pt>
                <c:pt idx="17">
                  <c:v>0.071</c:v>
                </c:pt>
                <c:pt idx="18">
                  <c:v>0.063</c:v>
                </c:pt>
                <c:pt idx="19">
                  <c:v>0.067</c:v>
                </c:pt>
                <c:pt idx="20">
                  <c:v>0.053</c:v>
                </c:pt>
                <c:pt idx="21">
                  <c:v>0.053</c:v>
                </c:pt>
                <c:pt idx="22">
                  <c:v>0.058</c:v>
                </c:pt>
                <c:pt idx="23">
                  <c:v>0.063</c:v>
                </c:pt>
                <c:pt idx="24">
                  <c:v>0.065</c:v>
                </c:pt>
                <c:pt idx="25">
                  <c:v>0.077</c:v>
                </c:pt>
                <c:pt idx="26">
                  <c:v>0.074</c:v>
                </c:pt>
                <c:pt idx="27">
                  <c:v>0.071</c:v>
                </c:pt>
                <c:pt idx="28">
                  <c:v>0.067</c:v>
                </c:pt>
                <c:pt idx="29">
                  <c:v>0.058</c:v>
                </c:pt>
                <c:pt idx="30">
                  <c:v>0.067</c:v>
                </c:pt>
                <c:pt idx="31">
                  <c:v>0.063</c:v>
                </c:pt>
                <c:pt idx="32">
                  <c:v>0.048</c:v>
                </c:pt>
                <c:pt idx="33">
                  <c:v>0.049</c:v>
                </c:pt>
                <c:pt idx="34">
                  <c:v>0.056</c:v>
                </c:pt>
                <c:pt idx="35">
                  <c:v>0.063</c:v>
                </c:pt>
                <c:pt idx="36">
                  <c:v>0.059</c:v>
                </c:pt>
                <c:pt idx="37">
                  <c:v>0.066</c:v>
                </c:pt>
                <c:pt idx="38">
                  <c:v>0.081</c:v>
                </c:pt>
                <c:pt idx="39">
                  <c:v>0.058</c:v>
                </c:pt>
                <c:pt idx="40">
                  <c:v>0.046</c:v>
                </c:pt>
                <c:pt idx="41">
                  <c:v>0.048</c:v>
                </c:pt>
                <c:pt idx="42">
                  <c:v>0.048</c:v>
                </c:pt>
                <c:pt idx="43">
                  <c:v>0.051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Mg!$E$2:$E$45</c:f>
              <c:numCache>
                <c:formatCode>General</c:formatCode>
                <c:ptCount val="44"/>
                <c:pt idx="0">
                  <c:v>0.0578669181103826</c:v>
                </c:pt>
                <c:pt idx="1">
                  <c:v>0.00589054887970164</c:v>
                </c:pt>
                <c:pt idx="2">
                  <c:v>0.00070592397411581</c:v>
                </c:pt>
                <c:pt idx="3">
                  <c:v>6.10388841767656E-005</c:v>
                </c:pt>
                <c:pt idx="4">
                  <c:v>7.31490605945697E-006</c:v>
                </c:pt>
                <c:pt idx="5">
                  <c:v>7.7158714911241E-009</c:v>
                </c:pt>
                <c:pt idx="6">
                  <c:v>2.50595404287703E-010</c:v>
                </c:pt>
                <c:pt idx="7">
                  <c:v>8.13881578022091E-012</c:v>
                </c:pt>
                <c:pt idx="8">
                  <c:v>1.94142774991922E-014</c:v>
                </c:pt>
                <c:pt idx="9">
                  <c:v>2.78821055839916E-016</c:v>
                </c:pt>
                <c:pt idx="10">
                  <c:v>9.21805074715393E-019</c:v>
                </c:pt>
                <c:pt idx="11">
                  <c:v>9.55190328408878E-021</c:v>
                </c:pt>
                <c:pt idx="12">
                  <c:v>3.15793686884214E-023</c:v>
                </c:pt>
                <c:pt idx="13">
                  <c:v>2.77956931770535E-025</c:v>
                </c:pt>
                <c:pt idx="14">
                  <c:v>2.88023770126665E-027</c:v>
                </c:pt>
                <c:pt idx="15">
                  <c:v>9.52229996194615E-030</c:v>
                </c:pt>
                <c:pt idx="16">
                  <c:v>1.36755937970119E-031</c:v>
                </c:pt>
                <c:pt idx="17">
                  <c:v>1.02245334860266E-033</c:v>
                </c:pt>
                <c:pt idx="18">
                  <c:v>4.68501020871759E-036</c:v>
                </c:pt>
                <c:pt idx="19">
                  <c:v>4.12367668200481E-038</c:v>
                </c:pt>
                <c:pt idx="20">
                  <c:v>4.27302495091206E-040</c:v>
                </c:pt>
                <c:pt idx="21">
                  <c:v>3.76105335243737E-042</c:v>
                </c:pt>
                <c:pt idx="22">
                  <c:v>1.46386078837044E-044</c:v>
                </c:pt>
                <c:pt idx="23">
                  <c:v>1.07515647783156E-045</c:v>
                </c:pt>
                <c:pt idx="24">
                  <c:v>1.51687781456419E-046</c:v>
                </c:pt>
                <c:pt idx="25">
                  <c:v>5.01492135511908E-049</c:v>
                </c:pt>
                <c:pt idx="26">
                  <c:v>4.41405959280783E-051</c:v>
                </c:pt>
                <c:pt idx="27">
                  <c:v>5.38475279398001E-053</c:v>
                </c:pt>
                <c:pt idx="28">
                  <c:v>1.51217669675967E-055</c:v>
                </c:pt>
                <c:pt idx="29">
                  <c:v>1.37920057109344E-059</c:v>
                </c:pt>
                <c:pt idx="30">
                  <c:v>6.31967097987665E-062</c:v>
                </c:pt>
                <c:pt idx="31">
                  <c:v>5.56248091181709E-064</c:v>
                </c:pt>
                <c:pt idx="32">
                  <c:v>6.78572275738439E-066</c:v>
                </c:pt>
                <c:pt idx="33">
                  <c:v>2.64110942719028E-068</c:v>
                </c:pt>
                <c:pt idx="34">
                  <c:v>1.97462078644569E-070</c:v>
                </c:pt>
                <c:pt idx="35">
                  <c:v>2.04613614008406E-072</c:v>
                </c:pt>
                <c:pt idx="36">
                  <c:v>9.37565387977927E-075</c:v>
                </c:pt>
                <c:pt idx="37">
                  <c:v>7.00969102110533E-077</c:v>
                </c:pt>
                <c:pt idx="38">
                  <c:v>6.1698263448829E-079</c:v>
                </c:pt>
                <c:pt idx="39">
                  <c:v>3.32825610209323E-081</c:v>
                </c:pt>
                <c:pt idx="40">
                  <c:v>3.44879641736501E-083</c:v>
                </c:pt>
                <c:pt idx="41">
                  <c:v>1.1402001292946E-085</c:v>
                </c:pt>
                <c:pt idx="42">
                  <c:v>7.24105153837812E-088</c:v>
                </c:pt>
                <c:pt idx="43">
                  <c:v>7.50330258173544E-090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Mg!$F$2:$F$45</c:f>
              <c:numCache>
                <c:formatCode>General</c:formatCode>
                <c:ptCount val="44"/>
                <c:pt idx="0">
                  <c:v>0.108224993242919</c:v>
                </c:pt>
                <c:pt idx="1">
                  <c:v>0.0998176638186727</c:v>
                </c:pt>
                <c:pt idx="2">
                  <c:v>0.0925967658731744</c:v>
                </c:pt>
                <c:pt idx="3">
                  <c:v>0.0849116086933773</c:v>
                </c:pt>
                <c:pt idx="4">
                  <c:v>0.0787690279385644</c:v>
                </c:pt>
                <c:pt idx="5">
                  <c:v>0.0618009267273825</c:v>
                </c:pt>
                <c:pt idx="6">
                  <c:v>0.0547412535455403</c:v>
                </c:pt>
                <c:pt idx="7">
                  <c:v>0.0484880243455866</c:v>
                </c:pt>
                <c:pt idx="8">
                  <c:v>0.0391576758606672</c:v>
                </c:pt>
                <c:pt idx="9">
                  <c:v>0.0336971942410448</c:v>
                </c:pt>
                <c:pt idx="10">
                  <c:v>0.027529183200655</c:v>
                </c:pt>
                <c:pt idx="11">
                  <c:v>0.0234181721165972</c:v>
                </c:pt>
                <c:pt idx="12">
                  <c:v>0.019131656653984</c:v>
                </c:pt>
                <c:pt idx="13">
                  <c:v>0.016180936836614</c:v>
                </c:pt>
                <c:pt idx="14">
                  <c:v>0.0137645916003275</c:v>
                </c:pt>
                <c:pt idx="15">
                  <c:v>0.0112450894616639</c:v>
                </c:pt>
                <c:pt idx="16">
                  <c:v>0.00967697789817593</c:v>
                </c:pt>
                <c:pt idx="17">
                  <c:v>0.00813733602506556</c:v>
                </c:pt>
                <c:pt idx="18">
                  <c:v>0.00672510394684316</c:v>
                </c:pt>
                <c:pt idx="19">
                  <c:v>0.00568787555367673</c:v>
                </c:pt>
                <c:pt idx="20">
                  <c:v>0.00483848894908796</c:v>
                </c:pt>
                <c:pt idx="21">
                  <c:v>0.00409223756655405</c:v>
                </c:pt>
                <c:pt idx="22">
                  <c:v>0.00336255197342158</c:v>
                </c:pt>
                <c:pt idx="23">
                  <c:v>0.00306571425311427</c:v>
                </c:pt>
                <c:pt idx="24">
                  <c:v>0.00286041254078023</c:v>
                </c:pt>
                <c:pt idx="25">
                  <c:v>0.00233683612651273</c:v>
                </c:pt>
                <c:pt idx="26">
                  <c:v>0.00197642046606278</c:v>
                </c:pt>
                <c:pt idx="27">
                  <c:v>0.0016910155194206</c:v>
                </c:pt>
                <c:pt idx="28">
                  <c:v>0.00137353140792497</c:v>
                </c:pt>
                <c:pt idx="29">
                  <c:v>0.000988210233031389</c:v>
                </c:pt>
                <c:pt idx="30">
                  <c:v>0.000816706661492039</c:v>
                </c:pt>
                <c:pt idx="31">
                  <c:v>0.000690744097212962</c:v>
                </c:pt>
                <c:pt idx="32">
                  <c:v>0.00059099721359503</c:v>
                </c:pt>
                <c:pt idx="33">
                  <c:v>0.000485616686358226</c:v>
                </c:pt>
                <c:pt idx="34">
                  <c:v>0.000408353330746019</c:v>
                </c:pt>
                <c:pt idx="35">
                  <c:v>0.000347372768530542</c:v>
                </c:pt>
                <c:pt idx="36">
                  <c:v>0.000287086335070176</c:v>
                </c:pt>
                <c:pt idx="37">
                  <c:v>0.000241409870028838</c:v>
                </c:pt>
                <c:pt idx="38">
                  <c:v>0.00020417666537301</c:v>
                </c:pt>
                <c:pt idx="39">
                  <c:v>0.000169719381766111</c:v>
                </c:pt>
                <c:pt idx="40">
                  <c:v>0.000144374704645312</c:v>
                </c:pt>
                <c:pt idx="41">
                  <c:v>0.000117948030488547</c:v>
                </c:pt>
                <c:pt idx="42">
                  <c:v>9.86108293012609E-005</c:v>
                </c:pt>
                <c:pt idx="43">
                  <c:v>8.3884994200713E-005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Mg!$G$2:$G$45</c:f>
              <c:numCache>
                <c:formatCode>General</c:formatCode>
                <c:ptCount val="44"/>
                <c:pt idx="0">
                  <c:v>0.225591911353301</c:v>
                </c:pt>
                <c:pt idx="1">
                  <c:v>0.165208212698374</c:v>
                </c:pt>
                <c:pt idx="2">
                  <c:v>0.15280268984729</c:v>
                </c:pt>
                <c:pt idx="3">
                  <c:v>0.144472647577554</c:v>
                </c:pt>
                <c:pt idx="4">
                  <c:v>0.138276342844624</c:v>
                </c:pt>
                <c:pt idx="5">
                  <c:v>0.121300934443254</c:v>
                </c:pt>
                <c:pt idx="6">
                  <c:v>0.114241253796136</c:v>
                </c:pt>
                <c:pt idx="7">
                  <c:v>0.107988024353725</c:v>
                </c:pt>
                <c:pt idx="8">
                  <c:v>0.0986576758606866</c:v>
                </c:pt>
                <c:pt idx="9">
                  <c:v>0.0931971942410451</c:v>
                </c:pt>
                <c:pt idx="10">
                  <c:v>0.087029183200655</c:v>
                </c:pt>
                <c:pt idx="11">
                  <c:v>0.0829181721165972</c:v>
                </c:pt>
                <c:pt idx="12">
                  <c:v>0.078631656653984</c:v>
                </c:pt>
                <c:pt idx="13">
                  <c:v>0.075680936836614</c:v>
                </c:pt>
                <c:pt idx="14">
                  <c:v>0.0732645916003275</c:v>
                </c:pt>
                <c:pt idx="15">
                  <c:v>0.0707450894616639</c:v>
                </c:pt>
                <c:pt idx="16">
                  <c:v>0.0691769778981759</c:v>
                </c:pt>
                <c:pt idx="17">
                  <c:v>0.0676373360250656</c:v>
                </c:pt>
                <c:pt idx="18">
                  <c:v>0.0662251039468432</c:v>
                </c:pt>
                <c:pt idx="19">
                  <c:v>0.0651878755536767</c:v>
                </c:pt>
                <c:pt idx="20">
                  <c:v>0.064338488949088</c:v>
                </c:pt>
                <c:pt idx="21">
                  <c:v>0.0635922375665541</c:v>
                </c:pt>
                <c:pt idx="22">
                  <c:v>0.0628625519734216</c:v>
                </c:pt>
                <c:pt idx="23">
                  <c:v>0.0625657142531143</c:v>
                </c:pt>
                <c:pt idx="24">
                  <c:v>0.0623604125407802</c:v>
                </c:pt>
                <c:pt idx="25">
                  <c:v>0.0618368361265127</c:v>
                </c:pt>
                <c:pt idx="26">
                  <c:v>0.0614764204660628</c:v>
                </c:pt>
                <c:pt idx="27">
                  <c:v>0.0611910155194206</c:v>
                </c:pt>
                <c:pt idx="28">
                  <c:v>0.060873531407925</c:v>
                </c:pt>
                <c:pt idx="29">
                  <c:v>0.0604882102330314</c:v>
                </c:pt>
                <c:pt idx="30">
                  <c:v>0.060316706661492</c:v>
                </c:pt>
                <c:pt idx="31">
                  <c:v>0.060190744097213</c:v>
                </c:pt>
                <c:pt idx="32">
                  <c:v>0.060090997213595</c:v>
                </c:pt>
                <c:pt idx="33">
                  <c:v>0.0599856166863582</c:v>
                </c:pt>
                <c:pt idx="34">
                  <c:v>0.059908353330746</c:v>
                </c:pt>
                <c:pt idx="35">
                  <c:v>0.0598473727685305</c:v>
                </c:pt>
                <c:pt idx="36">
                  <c:v>0.0597870863350702</c:v>
                </c:pt>
                <c:pt idx="37">
                  <c:v>0.0597414098700288</c:v>
                </c:pt>
                <c:pt idx="38">
                  <c:v>0.059704176665373</c:v>
                </c:pt>
                <c:pt idx="39">
                  <c:v>0.0596697193817661</c:v>
                </c:pt>
                <c:pt idx="40">
                  <c:v>0.0596443747046453</c:v>
                </c:pt>
                <c:pt idx="41">
                  <c:v>0.0596179480304885</c:v>
                </c:pt>
                <c:pt idx="42">
                  <c:v>0.0595986108293013</c:v>
                </c:pt>
                <c:pt idx="43">
                  <c:v>0.0595838849942007</c:v>
                </c:pt>
              </c:numCache>
            </c:numRef>
          </c:yVal>
          <c:smooth val="0"/>
        </c:ser>
        <c:axId val="60690437"/>
        <c:axId val="13830836"/>
      </c:scatterChart>
      <c:valAx>
        <c:axId val="606904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30836"/>
        <c:crosses val="autoZero"/>
        <c:crossBetween val="midCat"/>
      </c:valAx>
      <c:valAx>
        <c:axId val="138308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9043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SO4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SO4!$D$2:$D$49</c:f>
              <c:numCache>
                <c:formatCode>General</c:formatCode>
                <c:ptCount val="48"/>
                <c:pt idx="0">
                  <c:v>1.094</c:v>
                </c:pt>
                <c:pt idx="1">
                  <c:v>1.037</c:v>
                </c:pt>
                <c:pt idx="2">
                  <c:v>0.686</c:v>
                </c:pt>
                <c:pt idx="3">
                  <c:v>0.575</c:v>
                </c:pt>
                <c:pt idx="4">
                  <c:v>0.483</c:v>
                </c:pt>
                <c:pt idx="5">
                  <c:v>0.452</c:v>
                </c:pt>
                <c:pt idx="6">
                  <c:v>0.466</c:v>
                </c:pt>
                <c:pt idx="7">
                  <c:v>0.409</c:v>
                </c:pt>
                <c:pt idx="8">
                  <c:v>0.229</c:v>
                </c:pt>
                <c:pt idx="9">
                  <c:v>0.273</c:v>
                </c:pt>
                <c:pt idx="10">
                  <c:v>0.262</c:v>
                </c:pt>
                <c:pt idx="11">
                  <c:v>0.241</c:v>
                </c:pt>
                <c:pt idx="12">
                  <c:v>0.216</c:v>
                </c:pt>
                <c:pt idx="13">
                  <c:v>0.205</c:v>
                </c:pt>
                <c:pt idx="14">
                  <c:v>0.111</c:v>
                </c:pt>
                <c:pt idx="15">
                  <c:v>0.099</c:v>
                </c:pt>
                <c:pt idx="16">
                  <c:v>0.105</c:v>
                </c:pt>
                <c:pt idx="17">
                  <c:v>0.104</c:v>
                </c:pt>
                <c:pt idx="18">
                  <c:v>0.103</c:v>
                </c:pt>
                <c:pt idx="19">
                  <c:v>0.101</c:v>
                </c:pt>
                <c:pt idx="20">
                  <c:v>0.099</c:v>
                </c:pt>
                <c:pt idx="21">
                  <c:v>0.106</c:v>
                </c:pt>
                <c:pt idx="22">
                  <c:v>0.109</c:v>
                </c:pt>
                <c:pt idx="23">
                  <c:v>0.104</c:v>
                </c:pt>
                <c:pt idx="24">
                  <c:v>0.11</c:v>
                </c:pt>
                <c:pt idx="25">
                  <c:v>0.104</c:v>
                </c:pt>
                <c:pt idx="26">
                  <c:v>0.086</c:v>
                </c:pt>
                <c:pt idx="27">
                  <c:v>0.062</c:v>
                </c:pt>
                <c:pt idx="28">
                  <c:v>0.057</c:v>
                </c:pt>
                <c:pt idx="29">
                  <c:v>0.052</c:v>
                </c:pt>
                <c:pt idx="30">
                  <c:v>0.05</c:v>
                </c:pt>
                <c:pt idx="31">
                  <c:v>0.048</c:v>
                </c:pt>
                <c:pt idx="32">
                  <c:v>0.071</c:v>
                </c:pt>
                <c:pt idx="33">
                  <c:v>0.075</c:v>
                </c:pt>
                <c:pt idx="34">
                  <c:v>0.085</c:v>
                </c:pt>
                <c:pt idx="35">
                  <c:v>0.073</c:v>
                </c:pt>
                <c:pt idx="36">
                  <c:v>0.058</c:v>
                </c:pt>
                <c:pt idx="37">
                  <c:v>0.06</c:v>
                </c:pt>
                <c:pt idx="38">
                  <c:v>0.058</c:v>
                </c:pt>
                <c:pt idx="39">
                  <c:v>0.056</c:v>
                </c:pt>
                <c:pt idx="40">
                  <c:v>0.056</c:v>
                </c:pt>
                <c:pt idx="41">
                  <c:v>0.073</c:v>
                </c:pt>
                <c:pt idx="42">
                  <c:v>0.1</c:v>
                </c:pt>
                <c:pt idx="43">
                  <c:v>0.067</c:v>
                </c:pt>
                <c:pt idx="44">
                  <c:v>0.067</c:v>
                </c:pt>
                <c:pt idx="45">
                  <c:v>0.071</c:v>
                </c:pt>
                <c:pt idx="46">
                  <c:v>0.06</c:v>
                </c:pt>
                <c:pt idx="47">
                  <c:v>0.052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</c:numCache>
            </c:numRef>
          </c:xVal>
          <c:yVal>
            <c:numRef>
              <c:f>SO4!$E$2:$E$28</c:f>
              <c:numCache>
                <c:formatCode>General</c:formatCode>
                <c:ptCount val="27"/>
                <c:pt idx="0">
                  <c:v>0.401390830458481</c:v>
                </c:pt>
                <c:pt idx="1">
                  <c:v>0.357598576328747</c:v>
                </c:pt>
                <c:pt idx="2">
                  <c:v>0.070956544530823</c:v>
                </c:pt>
                <c:pt idx="3">
                  <c:v>0.0158037736415445</c:v>
                </c:pt>
                <c:pt idx="4">
                  <c:v>0.00279373887756834</c:v>
                </c:pt>
                <c:pt idx="5">
                  <c:v>0.000622234596211115</c:v>
                </c:pt>
                <c:pt idx="6">
                  <c:v>4.86120778289935E-006</c:v>
                </c:pt>
                <c:pt idx="7">
                  <c:v>4.29674123505619E-007</c:v>
                </c:pt>
                <c:pt idx="8">
                  <c:v>3.79781858039011E-008</c:v>
                </c:pt>
                <c:pt idx="9">
                  <c:v>5.28667453906111E-010</c:v>
                </c:pt>
                <c:pt idx="10">
                  <c:v>2.62252272647472E-011</c:v>
                </c:pt>
                <c:pt idx="11">
                  <c:v>4.5995034864011E-013</c:v>
                </c:pt>
                <c:pt idx="12">
                  <c:v>4.56328542052781E-014</c:v>
                </c:pt>
                <c:pt idx="13">
                  <c:v>1.81094101924424E-014</c:v>
                </c:pt>
                <c:pt idx="14">
                  <c:v>1.00835314542029E-015</c:v>
                </c:pt>
                <c:pt idx="15">
                  <c:v>3.17611338410682E-016</c:v>
                </c:pt>
                <c:pt idx="16">
                  <c:v>2.80731413964911E-017</c:v>
                </c:pt>
                <c:pt idx="17">
                  <c:v>1.11408335462105E-017</c:v>
                </c:pt>
                <c:pt idx="18">
                  <c:v>8.77285668640346E-019</c:v>
                </c:pt>
                <c:pt idx="19">
                  <c:v>4.38642834320173E-019</c:v>
                </c:pt>
                <c:pt idx="20">
                  <c:v>1.93854576666675E-020</c:v>
                </c:pt>
                <c:pt idx="21">
                  <c:v>7.69312397323827E-021</c:v>
                </c:pt>
                <c:pt idx="22">
                  <c:v>3.81627284001258E-022</c:v>
                </c:pt>
                <c:pt idx="23">
                  <c:v>1.19258526250393E-023</c:v>
                </c:pt>
                <c:pt idx="24">
                  <c:v>2.63526601956146E-025</c:v>
                </c:pt>
                <c:pt idx="25">
                  <c:v>9.24370654424071E-027</c:v>
                </c:pt>
                <c:pt idx="26">
                  <c:v>3.63948139191873E-028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SO4!$F$2:$F$49</c:f>
              <c:numCache>
                <c:formatCode>General</c:formatCode>
                <c:ptCount val="48"/>
                <c:pt idx="0">
                  <c:v>0.592228418183483</c:v>
                </c:pt>
                <c:pt idx="1">
                  <c:v>0.588331756351221</c:v>
                </c:pt>
                <c:pt idx="2">
                  <c:v>0.536395292998362</c:v>
                </c:pt>
                <c:pt idx="3">
                  <c:v>0.49228270436681</c:v>
                </c:pt>
                <c:pt idx="4">
                  <c:v>0.445872094852852</c:v>
                </c:pt>
                <c:pt idx="5">
                  <c:v>0.409204039485349</c:v>
                </c:pt>
                <c:pt idx="6">
                  <c:v>0.310118670865459</c:v>
                </c:pt>
                <c:pt idx="7">
                  <c:v>0.269973983610571</c:v>
                </c:pt>
                <c:pt idx="8">
                  <c:v>0.235026003507481</c:v>
                </c:pt>
                <c:pt idx="9">
                  <c:v>0.184093595158448</c:v>
                </c:pt>
                <c:pt idx="10">
                  <c:v>0.15505933543273</c:v>
                </c:pt>
                <c:pt idx="11">
                  <c:v>0.123070676091702</c:v>
                </c:pt>
                <c:pt idx="12">
                  <c:v>0.107848855231788</c:v>
                </c:pt>
                <c:pt idx="13">
                  <c:v>0.102301009871337</c:v>
                </c:pt>
                <c:pt idx="14">
                  <c:v>0.0867373426026151</c:v>
                </c:pt>
                <c:pt idx="15">
                  <c:v>0.081196365343585</c:v>
                </c:pt>
                <c:pt idx="16">
                  <c:v>0.0706855415874558</c:v>
                </c:pt>
                <c:pt idx="17">
                  <c:v>0.0670494116247952</c:v>
                </c:pt>
                <c:pt idx="18">
                  <c:v>0.0579858489227382</c:v>
                </c:pt>
                <c:pt idx="19">
                  <c:v>0.0557340118566066</c:v>
                </c:pt>
                <c:pt idx="20">
                  <c:v>0.0466350656509571</c:v>
                </c:pt>
                <c:pt idx="21">
                  <c:v>0.0442361145257927</c:v>
                </c:pt>
                <c:pt idx="22">
                  <c:v>0.0372594305336471</c:v>
                </c:pt>
                <c:pt idx="23">
                  <c:v>0.0305652282114613</c:v>
                </c:pt>
                <c:pt idx="24">
                  <c:v>0.0245820566700203</c:v>
                </c:pt>
                <c:pt idx="25">
                  <c:v>0.0202990913358962</c:v>
                </c:pt>
                <c:pt idx="26">
                  <c:v>0.0168733739756607</c:v>
                </c:pt>
                <c:pt idx="27">
                  <c:v>0.0100164239352747</c:v>
                </c:pt>
                <c:pt idx="28">
                  <c:v>0.00925356903411693</c:v>
                </c:pt>
                <c:pt idx="29">
                  <c:v>0.00734456260960878</c:v>
                </c:pt>
                <c:pt idx="30">
                  <c:v>0.00606490942706521</c:v>
                </c:pt>
                <c:pt idx="31">
                  <c:v>0.00507477283397406</c:v>
                </c:pt>
                <c:pt idx="32">
                  <c:v>0.00400134798356682</c:v>
                </c:pt>
                <c:pt idx="33">
                  <c:v>0.00274656599485511</c:v>
                </c:pt>
                <c:pt idx="34">
                  <c:v>0.00220892317460799</c:v>
                </c:pt>
                <c:pt idx="35">
                  <c:v>0.00182405947058247</c:v>
                </c:pt>
                <c:pt idx="36">
                  <c:v>0.00152626969292505</c:v>
                </c:pt>
                <c:pt idx="37">
                  <c:v>0.00121942445679788</c:v>
                </c:pt>
                <c:pt idx="38">
                  <c:v>0.00100033699589171</c:v>
                </c:pt>
                <c:pt idx="39">
                  <c:v>0.000831518019898818</c:v>
                </c:pt>
                <c:pt idx="40">
                  <c:v>0.00066874760253323</c:v>
                </c:pt>
                <c:pt idx="41">
                  <c:v>0.000548597302603352</c:v>
                </c:pt>
                <c:pt idx="42">
                  <c:v>0.000453014444708892</c:v>
                </c:pt>
                <c:pt idx="43">
                  <c:v>0.00036674953778467</c:v>
                </c:pt>
                <c:pt idx="44">
                  <c:v>0.000304856114199469</c:v>
                </c:pt>
                <c:pt idx="45">
                  <c:v>0.000241964458189587</c:v>
                </c:pt>
                <c:pt idx="46">
                  <c:v>0.000197185990011304</c:v>
                </c:pt>
                <c:pt idx="47">
                  <c:v>0.000163908467485829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SO4!$G$2:$G$49</c:f>
              <c:numCache>
                <c:formatCode>General</c:formatCode>
                <c:ptCount val="48"/>
                <c:pt idx="0">
                  <c:v>1.06261924864196</c:v>
                </c:pt>
                <c:pt idx="1">
                  <c:v>1.01493033267997</c:v>
                </c:pt>
                <c:pt idx="2">
                  <c:v>0.676351837529185</c:v>
                </c:pt>
                <c:pt idx="3">
                  <c:v>0.577086478008354</c:v>
                </c:pt>
                <c:pt idx="4">
                  <c:v>0.517665833730421</c:v>
                </c:pt>
                <c:pt idx="5">
                  <c:v>0.47882627408156</c:v>
                </c:pt>
                <c:pt idx="6">
                  <c:v>0.379123532073242</c:v>
                </c:pt>
                <c:pt idx="7">
                  <c:v>0.338974413284694</c:v>
                </c:pt>
                <c:pt idx="8">
                  <c:v>0.304026041485667</c:v>
                </c:pt>
                <c:pt idx="9">
                  <c:v>0.253093595687115</c:v>
                </c:pt>
                <c:pt idx="10">
                  <c:v>0.224059335458955</c:v>
                </c:pt>
                <c:pt idx="11">
                  <c:v>0.192070676092162</c:v>
                </c:pt>
                <c:pt idx="12">
                  <c:v>0.176848855231834</c:v>
                </c:pt>
                <c:pt idx="13">
                  <c:v>0.171301009871355</c:v>
                </c:pt>
                <c:pt idx="14">
                  <c:v>0.155737342602616</c:v>
                </c:pt>
                <c:pt idx="15">
                  <c:v>0.150196365343585</c:v>
                </c:pt>
                <c:pt idx="16">
                  <c:v>0.139685541587456</c:v>
                </c:pt>
                <c:pt idx="17">
                  <c:v>0.136049411624795</c:v>
                </c:pt>
                <c:pt idx="18">
                  <c:v>0.126985848922738</c:v>
                </c:pt>
                <c:pt idx="19">
                  <c:v>0.124734011856607</c:v>
                </c:pt>
                <c:pt idx="20">
                  <c:v>0.115635065650957</c:v>
                </c:pt>
                <c:pt idx="21">
                  <c:v>0.113236114525793</c:v>
                </c:pt>
                <c:pt idx="22">
                  <c:v>0.106259430533647</c:v>
                </c:pt>
                <c:pt idx="23">
                  <c:v>0.0995652282114613</c:v>
                </c:pt>
                <c:pt idx="24">
                  <c:v>0.0935820566700203</c:v>
                </c:pt>
                <c:pt idx="25">
                  <c:v>0.0892990913358962</c:v>
                </c:pt>
                <c:pt idx="26">
                  <c:v>0.0858733739756607</c:v>
                </c:pt>
                <c:pt idx="27">
                  <c:v>0.0790164239352747</c:v>
                </c:pt>
                <c:pt idx="28">
                  <c:v>0.0782535690341169</c:v>
                </c:pt>
                <c:pt idx="29">
                  <c:v>0.0763445626096088</c:v>
                </c:pt>
                <c:pt idx="30">
                  <c:v>0.0750649094270652</c:v>
                </c:pt>
                <c:pt idx="31">
                  <c:v>0.0740747728339741</c:v>
                </c:pt>
                <c:pt idx="32">
                  <c:v>0.0730013479835668</c:v>
                </c:pt>
                <c:pt idx="33">
                  <c:v>0.0717465659948551</c:v>
                </c:pt>
                <c:pt idx="34">
                  <c:v>0.071208923174608</c:v>
                </c:pt>
                <c:pt idx="35">
                  <c:v>0.0708240594705825</c:v>
                </c:pt>
                <c:pt idx="36">
                  <c:v>0.070526269692925</c:v>
                </c:pt>
                <c:pt idx="37">
                  <c:v>0.0702194244567979</c:v>
                </c:pt>
                <c:pt idx="38">
                  <c:v>0.0700003369958917</c:v>
                </c:pt>
                <c:pt idx="39">
                  <c:v>0.0698315180198988</c:v>
                </c:pt>
                <c:pt idx="40">
                  <c:v>0.0696687476025332</c:v>
                </c:pt>
                <c:pt idx="41">
                  <c:v>0.0695485973026034</c:v>
                </c:pt>
                <c:pt idx="42">
                  <c:v>0.0694530144447089</c:v>
                </c:pt>
                <c:pt idx="43">
                  <c:v>0.0693667495377847</c:v>
                </c:pt>
                <c:pt idx="44">
                  <c:v>0.0693048561141995</c:v>
                </c:pt>
                <c:pt idx="45">
                  <c:v>0.0692419644581896</c:v>
                </c:pt>
                <c:pt idx="46">
                  <c:v>0.0691971859900113</c:v>
                </c:pt>
                <c:pt idx="47">
                  <c:v>0.0691639084674858</c:v>
                </c:pt>
              </c:numCache>
            </c:numRef>
          </c:yVal>
          <c:smooth val="0"/>
        </c:ser>
        <c:axId val="45552209"/>
        <c:axId val="94807904"/>
      </c:scatterChart>
      <c:valAx>
        <c:axId val="455522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807904"/>
        <c:crosses val="autoZero"/>
        <c:crossBetween val="midCat"/>
      </c:valAx>
      <c:valAx>
        <c:axId val="94807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5522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K!$E$3:$E$47</c:f>
              <c:numCache>
                <c:formatCode>General</c:formatCode>
                <c:ptCount val="45"/>
                <c:pt idx="0">
                  <c:v/>
                </c:pt>
                <c:pt idx="1">
                  <c:v>0.139</c:v>
                </c:pt>
                <c:pt idx="2">
                  <c:v>0.113</c:v>
                </c:pt>
                <c:pt idx="3">
                  <c:v>0.0979</c:v>
                </c:pt>
                <c:pt idx="4">
                  <c:v>0.0879</c:v>
                </c:pt>
                <c:pt idx="5">
                  <c:v>0.0773</c:v>
                </c:pt>
                <c:pt idx="6">
                  <c:v>0.07463</c:v>
                </c:pt>
                <c:pt idx="7">
                  <c:v>0.06975</c:v>
                </c:pt>
                <c:pt idx="8">
                  <c:v>0.06822</c:v>
                </c:pt>
                <c:pt idx="9">
                  <c:v>0.06407</c:v>
                </c:pt>
                <c:pt idx="10">
                  <c:v>0.06221</c:v>
                </c:pt>
                <c:pt idx="11">
                  <c:v>0.05604</c:v>
                </c:pt>
                <c:pt idx="12">
                  <c:v>0.04924</c:v>
                </c:pt>
                <c:pt idx="13">
                  <c:v>0.02698</c:v>
                </c:pt>
                <c:pt idx="14">
                  <c:v>0.02893</c:v>
                </c:pt>
                <c:pt idx="15">
                  <c:v>0.03035</c:v>
                </c:pt>
                <c:pt idx="16">
                  <c:v>0.03048</c:v>
                </c:pt>
                <c:pt idx="17">
                  <c:v>0.02634</c:v>
                </c:pt>
                <c:pt idx="18">
                  <c:v>0.024</c:v>
                </c:pt>
                <c:pt idx="19">
                  <c:v>0.028</c:v>
                </c:pt>
                <c:pt idx="20">
                  <c:v>0.028</c:v>
                </c:pt>
                <c:pt idx="21">
                  <c:v>0.028</c:v>
                </c:pt>
                <c:pt idx="22">
                  <c:v>0.024</c:v>
                </c:pt>
                <c:pt idx="23">
                  <c:v>0.019</c:v>
                </c:pt>
                <c:pt idx="24">
                  <c:v>0.018</c:v>
                </c:pt>
                <c:pt idx="25">
                  <c:v>0.017</c:v>
                </c:pt>
                <c:pt idx="26">
                  <c:v>0.017</c:v>
                </c:pt>
                <c:pt idx="27">
                  <c:v>0.02</c:v>
                </c:pt>
                <c:pt idx="28">
                  <c:v>0.018</c:v>
                </c:pt>
                <c:pt idx="29">
                  <c:v>0.019</c:v>
                </c:pt>
                <c:pt idx="30">
                  <c:v>0.013</c:v>
                </c:pt>
                <c:pt idx="31">
                  <c:v>0.016</c:v>
                </c:pt>
                <c:pt idx="32">
                  <c:v>0.019</c:v>
                </c:pt>
                <c:pt idx="33">
                  <c:v>0.019</c:v>
                </c:pt>
                <c:pt idx="34">
                  <c:v>0.017</c:v>
                </c:pt>
                <c:pt idx="35">
                  <c:v>0.018</c:v>
                </c:pt>
                <c:pt idx="36">
                  <c:v>0.018</c:v>
                </c:pt>
                <c:pt idx="37">
                  <c:v>0.016</c:v>
                </c:pt>
                <c:pt idx="38">
                  <c:v>0.018</c:v>
                </c:pt>
                <c:pt idx="39">
                  <c:v>0.024</c:v>
                </c:pt>
                <c:pt idx="40">
                  <c:v>0.022</c:v>
                </c:pt>
                <c:pt idx="41">
                  <c:v>0.013</c:v>
                </c:pt>
                <c:pt idx="42">
                  <c:v>0.014</c:v>
                </c:pt>
                <c:pt idx="43">
                  <c:v>0.015</c:v>
                </c:pt>
                <c:pt idx="44">
                  <c:v>0.016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K!$C$3:$C$24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</c:numCache>
            </c:numRef>
          </c:xVal>
          <c:yVal>
            <c:numRef>
              <c:f>K!$F$3:$F$24</c:f>
              <c:numCache>
                <c:formatCode>General</c:formatCode>
                <c:ptCount val="22"/>
                <c:pt idx="0">
                  <c:v/>
                </c:pt>
                <c:pt idx="1">
                  <c:v>0.0312541619679906</c:v>
                </c:pt>
                <c:pt idx="2">
                  <c:v>0.00882556020797417</c:v>
                </c:pt>
                <c:pt idx="3">
                  <c:v>0.00272773903231475</c:v>
                </c:pt>
                <c:pt idx="4">
                  <c:v>0.000703738205483448</c:v>
                </c:pt>
                <c:pt idx="5">
                  <c:v>0.000217506212228194</c:v>
                </c:pt>
                <c:pt idx="6">
                  <c:v>4.89750554283739E-006</c:v>
                </c:pt>
                <c:pt idx="7">
                  <c:v>7.34897164253832E-007</c:v>
                </c:pt>
                <c:pt idx="8">
                  <c:v>1.10275289594758E-007</c:v>
                </c:pt>
                <c:pt idx="9">
                  <c:v>3.9004259817864E-009</c:v>
                </c:pt>
                <c:pt idx="10">
                  <c:v>3.7259164591324E-010</c:v>
                </c:pt>
                <c:pt idx="11">
                  <c:v>1.57877111530562E-011</c:v>
                </c:pt>
                <c:pt idx="12">
                  <c:v>1.25889068271317E-012</c:v>
                </c:pt>
                <c:pt idx="13">
                  <c:v>5.33425874947751E-014</c:v>
                </c:pt>
                <c:pt idx="14">
                  <c:v>3.88612541994681E-015</c:v>
                </c:pt>
                <c:pt idx="15">
                  <c:v>3.09874372263189E-016</c:v>
                </c:pt>
                <c:pt idx="16">
                  <c:v>1.31302114169383E-017</c:v>
                </c:pt>
                <c:pt idx="17">
                  <c:v>1.25427507299734E-018</c:v>
                </c:pt>
                <c:pt idx="18">
                  <c:v>8.34851848924516E-020</c:v>
                </c:pt>
                <c:pt idx="19">
                  <c:v>4.23787065618592E-021</c:v>
                </c:pt>
                <c:pt idx="20">
                  <c:v>3.08738245685288E-022</c:v>
                </c:pt>
                <c:pt idx="21">
                  <c:v>2.4618369130422E-023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K!$G$3:$G$47</c:f>
              <c:numCache>
                <c:formatCode>General</c:formatCode>
                <c:ptCount val="45"/>
                <c:pt idx="0">
                  <c:v/>
                </c:pt>
                <c:pt idx="1">
                  <c:v>0.0832699784947254</c:v>
                </c:pt>
                <c:pt idx="2">
                  <c:v>0.0782165482702437</c:v>
                </c:pt>
                <c:pt idx="3">
                  <c:v>0.0737990836639628</c:v>
                </c:pt>
                <c:pt idx="4">
                  <c:v>0.0690111134170352</c:v>
                </c:pt>
                <c:pt idx="5">
                  <c:v>0.0651135475220727</c:v>
                </c:pt>
                <c:pt idx="6">
                  <c:v>0.0539637273151921</c:v>
                </c:pt>
                <c:pt idx="7">
                  <c:v>0.0491266590340061</c:v>
                </c:pt>
                <c:pt idx="8">
                  <c:v>0.0447231640199184</c:v>
                </c:pt>
                <c:pt idx="9">
                  <c:v>0.0379030141615861</c:v>
                </c:pt>
                <c:pt idx="10">
                  <c:v>0.0337425883451316</c:v>
                </c:pt>
                <c:pt idx="11">
                  <c:v>0.0288538572250457</c:v>
                </c:pt>
                <c:pt idx="12">
                  <c:v>0.0254579990745271</c:v>
                </c:pt>
                <c:pt idx="13">
                  <c:v>0.0217695650084216</c:v>
                </c:pt>
                <c:pt idx="14">
                  <c:v>0.0191217664762996</c:v>
                </c:pt>
                <c:pt idx="15">
                  <c:v>0.0168712941725658</c:v>
                </c:pt>
                <c:pt idx="16">
                  <c:v>0.0144269286125229</c:v>
                </c:pt>
                <c:pt idx="17">
                  <c:v>0.0128433562349857</c:v>
                </c:pt>
                <c:pt idx="18">
                  <c:v>0.0112309025414469</c:v>
                </c:pt>
                <c:pt idx="19">
                  <c:v>0.00969001393134868</c:v>
                </c:pt>
                <c:pt idx="20">
                  <c:v>0.00851143251946739</c:v>
                </c:pt>
                <c:pt idx="21">
                  <c:v>0.00750970795736159</c:v>
                </c:pt>
                <c:pt idx="22">
                  <c:v>0.0065963137899322</c:v>
                </c:pt>
                <c:pt idx="23">
                  <c:v>0.00566590020519467</c:v>
                </c:pt>
                <c:pt idx="24">
                  <c:v>0.00527466469087132</c:v>
                </c:pt>
                <c:pt idx="25">
                  <c:v>0.00499907104465062</c:v>
                </c:pt>
                <c:pt idx="26">
                  <c:v>0.00427479008737694</c:v>
                </c:pt>
                <c:pt idx="27">
                  <c:v>0.00375485397868079</c:v>
                </c:pt>
                <c:pt idx="28">
                  <c:v>0.00332778737220618</c:v>
                </c:pt>
                <c:pt idx="29">
                  <c:v>0.00283295010259734</c:v>
                </c:pt>
                <c:pt idx="30">
                  <c:v>0.0021955208814981</c:v>
                </c:pt>
                <c:pt idx="31">
                  <c:v>0.00189429369988484</c:v>
                </c:pt>
                <c:pt idx="32">
                  <c:v>0.00166389368610309</c:v>
                </c:pt>
                <c:pt idx="33">
                  <c:v>0.00147464706450524</c:v>
                </c:pt>
                <c:pt idx="34">
                  <c:v>0.00126664730809537</c:v>
                </c:pt>
                <c:pt idx="35">
                  <c:v>0.0011076226658616</c:v>
                </c:pt>
                <c:pt idx="36">
                  <c:v>0.000977264723482228</c:v>
                </c:pt>
                <c:pt idx="37">
                  <c:v>0.000843183239299877</c:v>
                </c:pt>
                <c:pt idx="38">
                  <c:v>0.000737323532252622</c:v>
                </c:pt>
                <c:pt idx="39">
                  <c:v>0.000647644011065944</c:v>
                </c:pt>
                <c:pt idx="40">
                  <c:v>0.000561291190130334</c:v>
                </c:pt>
                <c:pt idx="41">
                  <c:v>0.000495231902183075</c:v>
                </c:pt>
                <c:pt idx="42">
                  <c:v>0.000423481164299595</c:v>
                </c:pt>
                <c:pt idx="43">
                  <c:v>0.000368661766126311</c:v>
                </c:pt>
                <c:pt idx="44">
                  <c:v>0.000325273353495021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K!$H$3:$H$47</c:f>
              <c:numCache>
                <c:formatCode>General</c:formatCode>
                <c:ptCount val="45"/>
                <c:pt idx="0">
                  <c:v/>
                </c:pt>
                <c:pt idx="1">
                  <c:v>0.132274140462716</c:v>
                </c:pt>
                <c:pt idx="2">
                  <c:v>0.104792108478218</c:v>
                </c:pt>
                <c:pt idx="3">
                  <c:v>0.0942768226962776</c:v>
                </c:pt>
                <c:pt idx="4">
                  <c:v>0.0874648516225187</c:v>
                </c:pt>
                <c:pt idx="5">
                  <c:v>0.0830810537343009</c:v>
                </c:pt>
                <c:pt idx="6">
                  <c:v>0.071718624820735</c:v>
                </c:pt>
                <c:pt idx="7">
                  <c:v>0.0668773939311703</c:v>
                </c:pt>
                <c:pt idx="8">
                  <c:v>0.062473274295208</c:v>
                </c:pt>
                <c:pt idx="9">
                  <c:v>0.055653018062012</c:v>
                </c:pt>
                <c:pt idx="10">
                  <c:v>0.0514925887177232</c:v>
                </c:pt>
                <c:pt idx="11">
                  <c:v>0.0466038572408334</c:v>
                </c:pt>
                <c:pt idx="12">
                  <c:v>0.043207999075786</c:v>
                </c:pt>
                <c:pt idx="13">
                  <c:v>0.039519565008475</c:v>
                </c:pt>
                <c:pt idx="14">
                  <c:v>0.0368717664763035</c:v>
                </c:pt>
                <c:pt idx="15">
                  <c:v>0.0346212941725661</c:v>
                </c:pt>
                <c:pt idx="16">
                  <c:v>0.0321769286125229</c:v>
                </c:pt>
                <c:pt idx="17">
                  <c:v>0.0305933562349857</c:v>
                </c:pt>
                <c:pt idx="18">
                  <c:v>0.0289809025414469</c:v>
                </c:pt>
                <c:pt idx="19">
                  <c:v>0.0274400139313487</c:v>
                </c:pt>
                <c:pt idx="20">
                  <c:v>0.0262614325194674</c:v>
                </c:pt>
                <c:pt idx="21">
                  <c:v>0.0252597079573616</c:v>
                </c:pt>
                <c:pt idx="22">
                  <c:v>0.0243463137899322</c:v>
                </c:pt>
                <c:pt idx="23">
                  <c:v>0.0234159002051947</c:v>
                </c:pt>
                <c:pt idx="24">
                  <c:v>0.0230246646908713</c:v>
                </c:pt>
                <c:pt idx="25">
                  <c:v>0.0227490710446506</c:v>
                </c:pt>
                <c:pt idx="26">
                  <c:v>0.0220247900873769</c:v>
                </c:pt>
                <c:pt idx="27">
                  <c:v>0.0215048539786808</c:v>
                </c:pt>
                <c:pt idx="28">
                  <c:v>0.0210777873722062</c:v>
                </c:pt>
                <c:pt idx="29">
                  <c:v>0.0205829501025973</c:v>
                </c:pt>
                <c:pt idx="30">
                  <c:v>0.0199455208814981</c:v>
                </c:pt>
                <c:pt idx="31">
                  <c:v>0.0196442936998848</c:v>
                </c:pt>
                <c:pt idx="32">
                  <c:v>0.0194138936861031</c:v>
                </c:pt>
                <c:pt idx="33">
                  <c:v>0.0192246470645052</c:v>
                </c:pt>
                <c:pt idx="34">
                  <c:v>0.0190166473080954</c:v>
                </c:pt>
                <c:pt idx="35">
                  <c:v>0.0188576226658616</c:v>
                </c:pt>
                <c:pt idx="36">
                  <c:v>0.0187272647234822</c:v>
                </c:pt>
                <c:pt idx="37">
                  <c:v>0.0185931832392999</c:v>
                </c:pt>
                <c:pt idx="38">
                  <c:v>0.0184873235322526</c:v>
                </c:pt>
                <c:pt idx="39">
                  <c:v>0.0183976440110659</c:v>
                </c:pt>
                <c:pt idx="40">
                  <c:v>0.0183112911901303</c:v>
                </c:pt>
                <c:pt idx="41">
                  <c:v>0.0182452319021831</c:v>
                </c:pt>
                <c:pt idx="42">
                  <c:v>0.0181734811642996</c:v>
                </c:pt>
                <c:pt idx="43">
                  <c:v>0.0181186617661263</c:v>
                </c:pt>
                <c:pt idx="44">
                  <c:v>0.018075273353495</c:v>
                </c:pt>
              </c:numCache>
            </c:numRef>
          </c:yVal>
          <c:smooth val="0"/>
        </c:ser>
        <c:axId val="69624719"/>
        <c:axId val="47657137"/>
      </c:scatterChart>
      <c:valAx>
        <c:axId val="696247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657137"/>
        <c:crosses val="autoZero"/>
        <c:crossBetween val="midCat"/>
      </c:valAx>
      <c:valAx>
        <c:axId val="47657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247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NH4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NH4!$D$2:$D$48</c:f>
              <c:numCache>
                <c:formatCode>General</c:formatCode>
                <c:ptCount val="47"/>
                <c:pt idx="0">
                  <c:v>3120</c:v>
                </c:pt>
                <c:pt idx="1">
                  <c:v>1790</c:v>
                </c:pt>
                <c:pt idx="2">
                  <c:v>1390</c:v>
                </c:pt>
                <c:pt idx="3">
                  <c:v>1170</c:v>
                </c:pt>
                <c:pt idx="4">
                  <c:v>1270</c:v>
                </c:pt>
                <c:pt idx="5">
                  <c:v>1108</c:v>
                </c:pt>
                <c:pt idx="6">
                  <c:v>1038</c:v>
                </c:pt>
                <c:pt idx="7">
                  <c:v>768.6</c:v>
                </c:pt>
                <c:pt idx="8">
                  <c:v>504.5</c:v>
                </c:pt>
                <c:pt idx="9">
                  <c:v>257.5</c:v>
                </c:pt>
                <c:pt idx="10">
                  <c:v>36.9</c:v>
                </c:pt>
                <c:pt idx="11">
                  <c:v>122.8</c:v>
                </c:pt>
                <c:pt idx="12">
                  <c:v>199.3</c:v>
                </c:pt>
                <c:pt idx="13">
                  <c:v>127.2</c:v>
                </c:pt>
                <c:pt idx="14">
                  <c:v>107.1</c:v>
                </c:pt>
                <c:pt idx="15">
                  <c:v>80.7</c:v>
                </c:pt>
                <c:pt idx="16">
                  <c:v>65.9</c:v>
                </c:pt>
                <c:pt idx="17">
                  <c:v>72</c:v>
                </c:pt>
                <c:pt idx="18">
                  <c:v>43</c:v>
                </c:pt>
                <c:pt idx="19">
                  <c:v>60</c:v>
                </c:pt>
                <c:pt idx="20">
                  <c:v>14</c:v>
                </c:pt>
                <c:pt idx="21">
                  <c:v>29</c:v>
                </c:pt>
                <c:pt idx="22">
                  <c:v>20</c:v>
                </c:pt>
                <c:pt idx="23">
                  <c:v>64</c:v>
                </c:pt>
                <c:pt idx="24">
                  <c:v>53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34</c:v>
                </c:pt>
                <c:pt idx="29">
                  <c:v>35</c:v>
                </c:pt>
                <c:pt idx="30">
                  <c:v>34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46</c:v>
                </c:pt>
                <c:pt idx="35">
                  <c:v>38</c:v>
                </c:pt>
                <c:pt idx="36">
                  <c:v>39</c:v>
                </c:pt>
                <c:pt idx="37">
                  <c:v>20</c:v>
                </c:pt>
                <c:pt idx="38">
                  <c:v>7</c:v>
                </c:pt>
                <c:pt idx="39">
                  <c:v>29</c:v>
                </c:pt>
                <c:pt idx="40">
                  <c:v>20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29</c:v>
                </c:pt>
                <c:pt idx="45">
                  <c:v/>
                </c:pt>
                <c:pt idx="46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NH4!$E$2:$E$48</c:f>
              <c:numCache>
                <c:formatCode>General</c:formatCode>
                <c:ptCount val="47"/>
                <c:pt idx="0">
                  <c:v>1282.44174630749</c:v>
                </c:pt>
                <c:pt idx="1">
                  <c:v>108.379233802449</c:v>
                </c:pt>
                <c:pt idx="2">
                  <c:v>10.9270744947863</c:v>
                </c:pt>
                <c:pt idx="3">
                  <c:v>0.774039164638011</c:v>
                </c:pt>
                <c:pt idx="4">
                  <c:v>0.0780406293450889</c:v>
                </c:pt>
                <c:pt idx="5">
                  <c:v>4.71027270595525E-005</c:v>
                </c:pt>
                <c:pt idx="6">
                  <c:v>1.15720072253511E-006</c:v>
                </c:pt>
                <c:pt idx="7">
                  <c:v>2.8429638703142E-008</c:v>
                </c:pt>
                <c:pt idx="8">
                  <c:v>4.14709151046599E-011</c:v>
                </c:pt>
                <c:pt idx="9">
                  <c:v>4.21559881369132E-013</c:v>
                </c:pt>
                <c:pt idx="10">
                  <c:v>8.75246429110339E-016</c:v>
                </c:pt>
                <c:pt idx="11">
                  <c:v>6.25096700790346E-018</c:v>
                </c:pt>
                <c:pt idx="12">
                  <c:v>1.2978314099494E-020</c:v>
                </c:pt>
                <c:pt idx="13">
                  <c:v>7.76936888469234E-023</c:v>
                </c:pt>
                <c:pt idx="14">
                  <c:v>5.54884509723846E-025</c:v>
                </c:pt>
                <c:pt idx="15">
                  <c:v>1.15205622538634E-027</c:v>
                </c:pt>
                <c:pt idx="16">
                  <c:v>1.17108745847246E-029</c:v>
                </c:pt>
                <c:pt idx="17">
                  <c:v>5.87634646292888E-032</c:v>
                </c:pt>
                <c:pt idx="18">
                  <c:v>1.73650989807327E-034</c:v>
                </c:pt>
                <c:pt idx="19">
                  <c:v>1.03954842413442E-036</c:v>
                </c:pt>
                <c:pt idx="20">
                  <c:v>7.42440378647137E-039</c:v>
                </c:pt>
                <c:pt idx="21">
                  <c:v>4.44456277786122E-041</c:v>
                </c:pt>
                <c:pt idx="22">
                  <c:v>1.10090416981469E-043</c:v>
                </c:pt>
                <c:pt idx="23">
                  <c:v>4.44456277786122E-041</c:v>
                </c:pt>
                <c:pt idx="24">
                  <c:v>1.10090416981469E-043</c:v>
                </c:pt>
                <c:pt idx="25">
                  <c:v>6.53670898379602E-045</c:v>
                </c:pt>
                <c:pt idx="26">
                  <c:v>7.86260350855707E-046</c:v>
                </c:pt>
                <c:pt idx="27">
                  <c:v>1.63244083427121E-048</c:v>
                </c:pt>
                <c:pt idx="28">
                  <c:v>9.77248271744511E-051</c:v>
                </c:pt>
                <c:pt idx="29">
                  <c:v>8.32666645171189E-053</c:v>
                </c:pt>
                <c:pt idx="30">
                  <c:v>1.44908160742569E-055</c:v>
                </c:pt>
                <c:pt idx="31">
                  <c:v>1.03492696668127E-057</c:v>
                </c:pt>
                <c:pt idx="32">
                  <c:v>6.19551145951674E-060</c:v>
                </c:pt>
                <c:pt idx="33">
                  <c:v>1.83082584407643E-062</c:v>
                </c:pt>
                <c:pt idx="34">
                  <c:v>1.0960099468399E-064</c:v>
                </c:pt>
                <c:pt idx="35">
                  <c:v>9.33857804506841E-067</c:v>
                </c:pt>
                <c:pt idx="36">
                  <c:v>2.31313630244256E-069</c:v>
                </c:pt>
                <c:pt idx="37">
                  <c:v>1.16069813836625E-071</c:v>
                </c:pt>
                <c:pt idx="38">
                  <c:v>8.2896490950982E-074</c:v>
                </c:pt>
                <c:pt idx="39">
                  <c:v>2.44966116208498E-076</c:v>
                </c:pt>
                <c:pt idx="40">
                  <c:v>1.22920432637619E-078</c:v>
                </c:pt>
                <c:pt idx="41">
                  <c:v>7.35853807594983E-081</c:v>
                </c:pt>
                <c:pt idx="42">
                  <c:v>2.59424392876932E-083</c:v>
                </c:pt>
                <c:pt idx="43">
                  <c:v>1.8527962719796E-085</c:v>
                </c:pt>
                <c:pt idx="44">
                  <c:v>3.84679233624492E-088</c:v>
                </c:pt>
                <c:pt idx="45">
                  <c:v>1.61795861071145E-090</c:v>
                </c:pt>
                <c:pt idx="46">
                  <c:v>1.15553809296783E-092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NH4!$F$2:$F$48</c:f>
              <c:numCache>
                <c:formatCode>General</c:formatCode>
                <c:ptCount val="47"/>
                <c:pt idx="0">
                  <c:v>1828.7116476537</c:v>
                </c:pt>
                <c:pt idx="1">
                  <c:v>1639.80496877821</c:v>
                </c:pt>
                <c:pt idx="2">
                  <c:v>1481.90896209673</c:v>
                </c:pt>
                <c:pt idx="3">
                  <c:v>1318.51820936226</c:v>
                </c:pt>
                <c:pt idx="4">
                  <c:v>1191.55874530464</c:v>
                </c:pt>
                <c:pt idx="5">
                  <c:v>859.125004876947</c:v>
                </c:pt>
                <c:pt idx="6">
                  <c:v>729.502542476578</c:v>
                </c:pt>
                <c:pt idx="7">
                  <c:v>619.437167418977</c:v>
                </c:pt>
                <c:pt idx="8">
                  <c:v>464.354820914779</c:v>
                </c:pt>
                <c:pt idx="9">
                  <c:v>379.235174360711</c:v>
                </c:pt>
                <c:pt idx="10">
                  <c:v>288.752683582757</c:v>
                </c:pt>
                <c:pt idx="11">
                  <c:v>232.17741045739</c:v>
                </c:pt>
                <c:pt idx="12">
                  <c:v>176.78173036001</c:v>
                </c:pt>
                <c:pt idx="13">
                  <c:v>141.042161487296</c:v>
                </c:pt>
                <c:pt idx="14">
                  <c:v>113.407790407766</c:v>
                </c:pt>
                <c:pt idx="15">
                  <c:v>86.3495952732649</c:v>
                </c:pt>
                <c:pt idx="16">
                  <c:v>70.5210807436481</c:v>
                </c:pt>
                <c:pt idx="17">
                  <c:v>55.8274992291436</c:v>
                </c:pt>
                <c:pt idx="18">
                  <c:v>43.1747976366324</c:v>
                </c:pt>
                <c:pt idx="19">
                  <c:v>34.4462449148238</c:v>
                </c:pt>
                <c:pt idx="20">
                  <c:v>27.697196940553</c:v>
                </c:pt>
                <c:pt idx="21">
                  <c:v>22.0977162950013</c:v>
                </c:pt>
                <c:pt idx="22">
                  <c:v>16.9569277781954</c:v>
                </c:pt>
                <c:pt idx="23">
                  <c:v>22.0977162950013</c:v>
                </c:pt>
                <c:pt idx="24">
                  <c:v>16.9569277781954</c:v>
                </c:pt>
                <c:pt idx="25">
                  <c:v>14.9702625952715</c:v>
                </c:pt>
                <c:pt idx="26">
                  <c:v>13.634559277528</c:v>
                </c:pt>
                <c:pt idx="27">
                  <c:v>10.3814620769056</c:v>
                </c:pt>
                <c:pt idx="28">
                  <c:v>8.2826650001859</c:v>
                </c:pt>
                <c:pt idx="29">
                  <c:v>6.71191410060115</c:v>
                </c:pt>
                <c:pt idx="30">
                  <c:v>5.07085798323154</c:v>
                </c:pt>
                <c:pt idx="31">
                  <c:v>4.07732548399486</c:v>
                </c:pt>
                <c:pt idx="32">
                  <c:v>3.25302166789945</c:v>
                </c:pt>
                <c:pt idx="33">
                  <c:v>2.51575933291708</c:v>
                </c:pt>
                <c:pt idx="34">
                  <c:v>2.00715386920282</c:v>
                </c:pt>
                <c:pt idx="35">
                  <c:v>1.62651083394973</c:v>
                </c:pt>
                <c:pt idx="36">
                  <c:v>1.24812113494175</c:v>
                </c:pt>
                <c:pt idx="37">
                  <c:v>0.988065993374821</c:v>
                </c:pt>
                <c:pt idx="38">
                  <c:v>0.79447436074486</c:v>
                </c:pt>
                <c:pt idx="39">
                  <c:v>0.614415301173763</c:v>
                </c:pt>
                <c:pt idx="40">
                  <c:v>0.486397391970511</c:v>
                </c:pt>
                <c:pt idx="41">
                  <c:v>0.388063514061084</c:v>
                </c:pt>
                <c:pt idx="42">
                  <c:v>0.302459554403797</c:v>
                </c:pt>
                <c:pt idx="43">
                  <c:v>0.243198695985255</c:v>
                </c:pt>
                <c:pt idx="44">
                  <c:v>0.185173424980816</c:v>
                </c:pt>
                <c:pt idx="45">
                  <c:v>0.145453948401445</c:v>
                </c:pt>
                <c:pt idx="46">
                  <c:v>0.116955176525559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NH4!$G$2:$G$48</c:f>
              <c:numCache>
                <c:formatCode>General</c:formatCode>
                <c:ptCount val="47"/>
                <c:pt idx="0">
                  <c:v>3133.32006062785</c:v>
                </c:pt>
                <c:pt idx="1">
                  <c:v>1770.35086924733</c:v>
                </c:pt>
                <c:pt idx="2">
                  <c:v>1515.00270325819</c:v>
                </c:pt>
                <c:pt idx="3">
                  <c:v>1341.45891519357</c:v>
                </c:pt>
                <c:pt idx="4">
                  <c:v>1213.80345260065</c:v>
                </c:pt>
                <c:pt idx="5">
                  <c:v>881.291718646341</c:v>
                </c:pt>
                <c:pt idx="6">
                  <c:v>751.669210300445</c:v>
                </c:pt>
                <c:pt idx="7">
                  <c:v>641.603834114074</c:v>
                </c:pt>
                <c:pt idx="8">
                  <c:v>486.521487581487</c:v>
                </c:pt>
                <c:pt idx="9">
                  <c:v>401.401841027378</c:v>
                </c:pt>
                <c:pt idx="10">
                  <c:v>310.919350249424</c:v>
                </c:pt>
                <c:pt idx="11">
                  <c:v>254.344077124056</c:v>
                </c:pt>
                <c:pt idx="12">
                  <c:v>198.948397026677</c:v>
                </c:pt>
                <c:pt idx="13">
                  <c:v>163.208828153963</c:v>
                </c:pt>
                <c:pt idx="14">
                  <c:v>135.574457074433</c:v>
                </c:pt>
                <c:pt idx="15">
                  <c:v>108.516261939932</c:v>
                </c:pt>
                <c:pt idx="16">
                  <c:v>92.6877474103148</c:v>
                </c:pt>
                <c:pt idx="17">
                  <c:v>77.9941658958103</c:v>
                </c:pt>
                <c:pt idx="18">
                  <c:v>65.3414643032991</c:v>
                </c:pt>
                <c:pt idx="19">
                  <c:v>56.6129115814905</c:v>
                </c:pt>
                <c:pt idx="20">
                  <c:v>49.8638636072196</c:v>
                </c:pt>
                <c:pt idx="21">
                  <c:v>44.2643829616679</c:v>
                </c:pt>
                <c:pt idx="22">
                  <c:v>39.1235944448621</c:v>
                </c:pt>
                <c:pt idx="23">
                  <c:v>44.2643829616679</c:v>
                </c:pt>
                <c:pt idx="24">
                  <c:v>39.1235944448621</c:v>
                </c:pt>
                <c:pt idx="25">
                  <c:v>37.1369292619382</c:v>
                </c:pt>
                <c:pt idx="26">
                  <c:v>35.8012259441947</c:v>
                </c:pt>
                <c:pt idx="27">
                  <c:v>32.5481287435722</c:v>
                </c:pt>
                <c:pt idx="28">
                  <c:v>30.4493316668526</c:v>
                </c:pt>
                <c:pt idx="29">
                  <c:v>28.8785807672678</c:v>
                </c:pt>
                <c:pt idx="30">
                  <c:v>27.2375246498982</c:v>
                </c:pt>
                <c:pt idx="31">
                  <c:v>26.2439921506615</c:v>
                </c:pt>
                <c:pt idx="32">
                  <c:v>25.4196883345661</c:v>
                </c:pt>
                <c:pt idx="33">
                  <c:v>24.6824259995838</c:v>
                </c:pt>
                <c:pt idx="34">
                  <c:v>24.1738205358695</c:v>
                </c:pt>
                <c:pt idx="35">
                  <c:v>23.7931775006164</c:v>
                </c:pt>
                <c:pt idx="36">
                  <c:v>23.4147878016084</c:v>
                </c:pt>
                <c:pt idx="37">
                  <c:v>23.1547326600415</c:v>
                </c:pt>
                <c:pt idx="38">
                  <c:v>22.9611410274115</c:v>
                </c:pt>
                <c:pt idx="39">
                  <c:v>22.7810819678404</c:v>
                </c:pt>
                <c:pt idx="40">
                  <c:v>22.6530640586372</c:v>
                </c:pt>
                <c:pt idx="41">
                  <c:v>22.5547301807278</c:v>
                </c:pt>
                <c:pt idx="42">
                  <c:v>22.4691262210705</c:v>
                </c:pt>
                <c:pt idx="43">
                  <c:v>22.4098653626519</c:v>
                </c:pt>
                <c:pt idx="44">
                  <c:v>22.3518400916475</c:v>
                </c:pt>
                <c:pt idx="45">
                  <c:v>22.3121206150681</c:v>
                </c:pt>
                <c:pt idx="46">
                  <c:v>22.2836218431922</c:v>
                </c:pt>
              </c:numCache>
            </c:numRef>
          </c:yVal>
          <c:smooth val="0"/>
        </c:ser>
        <c:axId val="7069297"/>
        <c:axId val="83379330"/>
      </c:scatterChart>
      <c:valAx>
        <c:axId val="70692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79330"/>
        <c:crosses val="autoZero"/>
        <c:crossBetween val="midCat"/>
      </c:valAx>
      <c:valAx>
        <c:axId val="833793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92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Total 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TN!$D$2:$D$56</c:f>
              <c:numCache>
                <c:formatCode>General</c:formatCode>
                <c:ptCount val="55"/>
                <c:pt idx="0">
                  <c:v>4120</c:v>
                </c:pt>
                <c:pt idx="1">
                  <c:v>4090</c:v>
                </c:pt>
                <c:pt idx="2">
                  <c:v>2640</c:v>
                </c:pt>
                <c:pt idx="3">
                  <c:v>2070</c:v>
                </c:pt>
                <c:pt idx="4">
                  <c:v>1910</c:v>
                </c:pt>
                <c:pt idx="5">
                  <c:v>1790</c:v>
                </c:pt>
                <c:pt idx="6">
                  <c:v>2060</c:v>
                </c:pt>
                <c:pt idx="7">
                  <c:v>1904</c:v>
                </c:pt>
                <c:pt idx="8">
                  <c:v>1422</c:v>
                </c:pt>
                <c:pt idx="9">
                  <c:v>1227</c:v>
                </c:pt>
                <c:pt idx="10">
                  <c:v>1220</c:v>
                </c:pt>
                <c:pt idx="11">
                  <c:v>1256</c:v>
                </c:pt>
                <c:pt idx="12">
                  <c:v>1203</c:v>
                </c:pt>
                <c:pt idx="13">
                  <c:v>1086</c:v>
                </c:pt>
                <c:pt idx="14">
                  <c:v>1092</c:v>
                </c:pt>
                <c:pt idx="15">
                  <c:v>1073</c:v>
                </c:pt>
                <c:pt idx="16">
                  <c:v>1211</c:v>
                </c:pt>
                <c:pt idx="17">
                  <c:v>1340</c:v>
                </c:pt>
                <c:pt idx="18">
                  <c:v>1034</c:v>
                </c:pt>
                <c:pt idx="19">
                  <c:v>1102</c:v>
                </c:pt>
                <c:pt idx="20">
                  <c:v>1275</c:v>
                </c:pt>
                <c:pt idx="21">
                  <c:v>1154</c:v>
                </c:pt>
                <c:pt idx="22">
                  <c:v>1121</c:v>
                </c:pt>
                <c:pt idx="23">
                  <c:v>1048</c:v>
                </c:pt>
                <c:pt idx="24">
                  <c:v>1113</c:v>
                </c:pt>
                <c:pt idx="25">
                  <c:v>1023</c:v>
                </c:pt>
                <c:pt idx="26">
                  <c:v>810</c:v>
                </c:pt>
                <c:pt idx="27">
                  <c:v>752</c:v>
                </c:pt>
                <c:pt idx="28">
                  <c:v>616</c:v>
                </c:pt>
                <c:pt idx="29">
                  <c:v>653</c:v>
                </c:pt>
                <c:pt idx="30">
                  <c:v>607</c:v>
                </c:pt>
                <c:pt idx="31">
                  <c:v>557</c:v>
                </c:pt>
                <c:pt idx="32">
                  <c:v>802</c:v>
                </c:pt>
                <c:pt idx="33">
                  <c:v>736</c:v>
                </c:pt>
                <c:pt idx="34">
                  <c:v>922</c:v>
                </c:pt>
                <c:pt idx="35">
                  <c:v>994</c:v>
                </c:pt>
                <c:pt idx="36">
                  <c:v>1050</c:v>
                </c:pt>
                <c:pt idx="37">
                  <c:v>897</c:v>
                </c:pt>
                <c:pt idx="38">
                  <c:v>724</c:v>
                </c:pt>
                <c:pt idx="39">
                  <c:v>584</c:v>
                </c:pt>
                <c:pt idx="40">
                  <c:v>546</c:v>
                </c:pt>
                <c:pt idx="41">
                  <c:v>561</c:v>
                </c:pt>
                <c:pt idx="42">
                  <c:v>620</c:v>
                </c:pt>
                <c:pt idx="43">
                  <c:v>520</c:v>
                </c:pt>
                <c:pt idx="44">
                  <c:v>538</c:v>
                </c:pt>
                <c:pt idx="45">
                  <c:v>644</c:v>
                </c:pt>
                <c:pt idx="46">
                  <c:v>804</c:v>
                </c:pt>
                <c:pt idx="47">
                  <c:v>624</c:v>
                </c:pt>
                <c:pt idx="48">
                  <c:v>634</c:v>
                </c:pt>
                <c:pt idx="49">
                  <c:v>717</c:v>
                </c:pt>
                <c:pt idx="50">
                  <c:v>643</c:v>
                </c:pt>
                <c:pt idx="51">
                  <c:v>421</c:v>
                </c:pt>
                <c:pt idx="52">
                  <c:v>466</c:v>
                </c:pt>
                <c:pt idx="53">
                  <c:v>495</c:v>
                </c:pt>
                <c:pt idx="54">
                  <c:v>536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bfbfbf"/>
            </a:solidFill>
            <a:ln w="1908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TN!$E$2:$E$56</c:f>
              <c:numCache>
                <c:formatCode>General</c:formatCode>
                <c:ptCount val="55"/>
                <c:pt idx="0">
                  <c:v>1724.27775727164</c:v>
                </c:pt>
                <c:pt idx="1">
                  <c:v>1535.12839927761</c:v>
                </c:pt>
                <c:pt idx="2">
                  <c:v>301.765389338736</c:v>
                </c:pt>
                <c:pt idx="3">
                  <c:v>66.6279833535868</c:v>
                </c:pt>
                <c:pt idx="4">
                  <c:v>11.6605455546583</c:v>
                </c:pt>
                <c:pt idx="5">
                  <c:v>2.57457833985531</c:v>
                </c:pt>
                <c:pt idx="6">
                  <c:v>0.0195560110998184</c:v>
                </c:pt>
                <c:pt idx="7">
                  <c:v>0.00170438364078647</c:v>
                </c:pt>
                <c:pt idx="8">
                  <c:v>0.000148543768979938</c:v>
                </c:pt>
                <c:pt idx="9">
                  <c:v>6.58592528770622E-005</c:v>
                </c:pt>
                <c:pt idx="10">
                  <c:v>2.01716397069332E-006</c:v>
                </c:pt>
                <c:pt idx="11">
                  <c:v>1.12831043049317E-006</c:v>
                </c:pt>
                <c:pt idx="12">
                  <c:v>9.83367124126428E-008</c:v>
                </c:pt>
                <c:pt idx="13">
                  <c:v>4.35991523195959E-008</c:v>
                </c:pt>
                <c:pt idx="14">
                  <c:v>3.01189680431829E-009</c:v>
                </c:pt>
                <c:pt idx="15">
                  <c:v>1.6847190556915E-009</c:v>
                </c:pt>
                <c:pt idx="16">
                  <c:v>1.64921429314518E-010</c:v>
                </c:pt>
                <c:pt idx="17">
                  <c:v>6.50993917451554E-011</c:v>
                </c:pt>
                <c:pt idx="18">
                  <c:v>3.56462569325868E-012</c:v>
                </c:pt>
                <c:pt idx="19">
                  <c:v>1.11529237754839E-012</c:v>
                </c:pt>
                <c:pt idx="20">
                  <c:v>9.72021376590945E-014</c:v>
                </c:pt>
                <c:pt idx="21">
                  <c:v>3.8368573836868E-014</c:v>
                </c:pt>
                <c:pt idx="22">
                  <c:v>2.97714658753117E-015</c:v>
                </c:pt>
                <c:pt idx="23">
                  <c:v>1.48260376735869E-015</c:v>
                </c:pt>
                <c:pt idx="24">
                  <c:v>6.43482976264557E-017</c:v>
                </c:pt>
                <c:pt idx="25">
                  <c:v>2.5400186335577E-017</c:v>
                </c:pt>
                <c:pt idx="26">
                  <c:v>1.23825869150869E-018</c:v>
                </c:pt>
                <c:pt idx="27">
                  <c:v>3.79258905893104E-020</c:v>
                </c:pt>
                <c:pt idx="28">
                  <c:v>8.19733400300291E-022</c:v>
                </c:pt>
                <c:pt idx="29">
                  <c:v>2.82006782518372E-023</c:v>
                </c:pt>
                <c:pt idx="30">
                  <c:v>1.08970513201793E-024</c:v>
                </c:pt>
                <c:pt idx="31">
                  <c:v>3.74883148669503E-026</c:v>
                </c:pt>
                <c:pt idx="32">
                  <c:v>7.21390206520881E-028</c:v>
                </c:pt>
                <c:pt idx="33">
                  <c:v>1.12400934923104E-028</c:v>
                </c:pt>
                <c:pt idx="34">
                  <c:v>2.78753086437581E-029</c:v>
                </c:pt>
                <c:pt idx="35">
                  <c:v>4.77563897584435E-031</c:v>
                </c:pt>
                <c:pt idx="36">
                  <c:v>1.64292754394762E-032</c:v>
                </c:pt>
                <c:pt idx="37">
                  <c:v>7.1306705745788E-034</c:v>
                </c:pt>
                <c:pt idx="38">
                  <c:v>1.08762618932745E-035</c:v>
                </c:pt>
                <c:pt idx="39">
                  <c:v>4.202706862733E-037</c:v>
                </c:pt>
                <c:pt idx="40">
                  <c:v>1.44582597194776E-038</c:v>
                </c:pt>
                <c:pt idx="41">
                  <c:v>3.12502045914059E-040</c:v>
                </c:pt>
                <c:pt idx="42">
                  <c:v>1.07507753699372E-041</c:v>
                </c:pt>
                <c:pt idx="43">
                  <c:v>4.66607537664861E-043</c:v>
                </c:pt>
                <c:pt idx="44">
                  <c:v>8.97896075496855E-045</c:v>
                </c:pt>
                <c:pt idx="45">
                  <c:v>2.75011260194543E-046</c:v>
                </c:pt>
                <c:pt idx="46">
                  <c:v>1.062673666642E-047</c:v>
                </c:pt>
                <c:pt idx="47">
                  <c:v>2.29687183248781E-049</c:v>
                </c:pt>
                <c:pt idx="48">
                  <c:v>7.0349524226207E-051</c:v>
                </c:pt>
                <c:pt idx="49">
                  <c:v>2.42018233872907E-052</c:v>
                </c:pt>
                <c:pt idx="50">
                  <c:v>5.87553544206843E-054</c:v>
                </c:pt>
                <c:pt idx="51">
                  <c:v>2.27037132490177E-055</c:v>
                </c:pt>
                <c:pt idx="52">
                  <c:v>3.88963362788387E-057</c:v>
                </c:pt>
                <c:pt idx="53">
                  <c:v>1.06064629466152E-058</c:v>
                </c:pt>
                <c:pt idx="54">
                  <c:v>4.09845359117616E-060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TN!$F$2:$F$56</c:f>
              <c:numCache>
                <c:formatCode>General</c:formatCode>
                <c:ptCount val="55"/>
                <c:pt idx="0">
                  <c:v>1477.58030918113</c:v>
                </c:pt>
                <c:pt idx="1">
                  <c:v>1472.19970541079</c:v>
                </c:pt>
                <c:pt idx="2">
                  <c:v>1398.89645276165</c:v>
                </c:pt>
                <c:pt idx="3">
                  <c:v>1334.10121514933</c:v>
                </c:pt>
                <c:pt idx="4">
                  <c:v>1263.0578831493</c:v>
                </c:pt>
                <c:pt idx="5">
                  <c:v>1204.55452824035</c:v>
                </c:pt>
                <c:pt idx="6">
                  <c:v>1033.43458566488</c:v>
                </c:pt>
                <c:pt idx="7">
                  <c:v>957.218878975471</c:v>
                </c:pt>
                <c:pt idx="8">
                  <c:v>886.624073721666</c:v>
                </c:pt>
                <c:pt idx="9">
                  <c:v>864.269009048159</c:v>
                </c:pt>
                <c:pt idx="10">
                  <c:v>774.672052507124</c:v>
                </c:pt>
                <c:pt idx="11">
                  <c:v>760.66957600132</c:v>
                </c:pt>
                <c:pt idx="12">
                  <c:v>704.570263963323</c:v>
                </c:pt>
                <c:pt idx="13">
                  <c:v>686.805447639517</c:v>
                </c:pt>
                <c:pt idx="14">
                  <c:v>631.528941574648</c:v>
                </c:pt>
                <c:pt idx="15">
                  <c:v>620.113828381245</c:v>
                </c:pt>
                <c:pt idx="16">
                  <c:v>576.479738992821</c:v>
                </c:pt>
                <c:pt idx="17">
                  <c:v>559.89823824385</c:v>
                </c:pt>
                <c:pt idx="18">
                  <c:v>511.092950768913</c:v>
                </c:pt>
                <c:pt idx="19">
                  <c:v>492.783555848991</c:v>
                </c:pt>
                <c:pt idx="20">
                  <c:v>456.440813429754</c:v>
                </c:pt>
                <c:pt idx="21">
                  <c:v>443.312036860833</c:v>
                </c:pt>
                <c:pt idx="22">
                  <c:v>409.122551064359</c:v>
                </c:pt>
                <c:pt idx="23">
                  <c:v>400.26462412329</c:v>
                </c:pt>
                <c:pt idx="24">
                  <c:v>362.718128159908</c:v>
                </c:pt>
                <c:pt idx="25">
                  <c:v>352.285131981662</c:v>
                </c:pt>
                <c:pt idx="26">
                  <c:v>320.406070707437</c:v>
                </c:pt>
                <c:pt idx="27">
                  <c:v>287.190244972491</c:v>
                </c:pt>
                <c:pt idx="28">
                  <c:v>254.615903746212</c:v>
                </c:pt>
                <c:pt idx="29">
                  <c:v>229.054507941991</c:v>
                </c:pt>
                <c:pt idx="30">
                  <c:v>206.812377968269</c:v>
                </c:pt>
                <c:pt idx="31">
                  <c:v>186.05007297208</c:v>
                </c:pt>
                <c:pt idx="32">
                  <c:v>164.346825283394</c:v>
                </c:pt>
                <c:pt idx="33">
                  <c:v>155.028457095311</c:v>
                </c:pt>
                <c:pt idx="34">
                  <c:v>148.388076068786</c:v>
                </c:pt>
                <c:pt idx="35">
                  <c:v>130.600882046212</c:v>
                </c:pt>
                <c:pt idx="36">
                  <c:v>117.489600349955</c:v>
                </c:pt>
                <c:pt idx="37">
                  <c:v>106.468584403464</c:v>
                </c:pt>
                <c:pt idx="38">
                  <c:v>93.3650249130272</c:v>
                </c:pt>
                <c:pt idx="39">
                  <c:v>84.2988989599802</c:v>
                </c:pt>
                <c:pt idx="40">
                  <c:v>75.8359652214659</c:v>
                </c:pt>
                <c:pt idx="41">
                  <c:v>67.2343269291037</c:v>
                </c:pt>
                <c:pt idx="42">
                  <c:v>60.484539437517</c:v>
                </c:pt>
                <c:pt idx="43">
                  <c:v>54.8108366444912</c:v>
                </c:pt>
                <c:pt idx="44">
                  <c:v>48.4170032816953</c:v>
                </c:pt>
                <c:pt idx="45">
                  <c:v>43.3977140401954</c:v>
                </c:pt>
                <c:pt idx="46">
                  <c:v>39.1836184307395</c:v>
                </c:pt>
                <c:pt idx="47">
                  <c:v>34.7392454773145</c:v>
                </c:pt>
                <c:pt idx="48">
                  <c:v>31.1379007169288</c:v>
                </c:pt>
                <c:pt idx="49">
                  <c:v>28.0119050779003</c:v>
                </c:pt>
                <c:pt idx="50">
                  <c:v>24.9254413643021</c:v>
                </c:pt>
                <c:pt idx="51">
                  <c:v>22.505079017111</c:v>
                </c:pt>
                <c:pt idx="52">
                  <c:v>19.8074080345372</c:v>
                </c:pt>
                <c:pt idx="53">
                  <c:v>17.6893643741664</c:v>
                </c:pt>
                <c:pt idx="54">
                  <c:v>15.9716547115285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TN!$G$2:$G$56</c:f>
              <c:numCache>
                <c:formatCode>General</c:formatCode>
                <c:ptCount val="55"/>
                <c:pt idx="0">
                  <c:v>3807.85806645277</c:v>
                </c:pt>
                <c:pt idx="1">
                  <c:v>3613.3281046884</c:v>
                </c:pt>
                <c:pt idx="2">
                  <c:v>2306.66184210039</c:v>
                </c:pt>
                <c:pt idx="3">
                  <c:v>2006.72919850291</c:v>
                </c:pt>
                <c:pt idx="4">
                  <c:v>1880.71842870395</c:v>
                </c:pt>
                <c:pt idx="5">
                  <c:v>1813.1291065802</c:v>
                </c:pt>
                <c:pt idx="6">
                  <c:v>1639.45414167598</c:v>
                </c:pt>
                <c:pt idx="7">
                  <c:v>1563.22058335911</c:v>
                </c:pt>
                <c:pt idx="8">
                  <c:v>1492.62422226544</c:v>
                </c:pt>
                <c:pt idx="9">
                  <c:v>1470.26907490741</c:v>
                </c:pt>
                <c:pt idx="10">
                  <c:v>1380.67205452429</c:v>
                </c:pt>
                <c:pt idx="11">
                  <c:v>1366.66957712963</c:v>
                </c:pt>
                <c:pt idx="12">
                  <c:v>1310.57026406166</c:v>
                </c:pt>
                <c:pt idx="13">
                  <c:v>1292.80544768312</c:v>
                </c:pt>
                <c:pt idx="14">
                  <c:v>1237.52894157766</c:v>
                </c:pt>
                <c:pt idx="15">
                  <c:v>1226.11382838293</c:v>
                </c:pt>
                <c:pt idx="16">
                  <c:v>1182.47973899299</c:v>
                </c:pt>
                <c:pt idx="17">
                  <c:v>1165.89823824392</c:v>
                </c:pt>
                <c:pt idx="18">
                  <c:v>1117.09295076892</c:v>
                </c:pt>
                <c:pt idx="19">
                  <c:v>1098.78355584899</c:v>
                </c:pt>
                <c:pt idx="20">
                  <c:v>1062.44081342975</c:v>
                </c:pt>
                <c:pt idx="21">
                  <c:v>1049.31203686083</c:v>
                </c:pt>
                <c:pt idx="22">
                  <c:v>1015.12255106436</c:v>
                </c:pt>
                <c:pt idx="23">
                  <c:v>1006.26462412329</c:v>
                </c:pt>
                <c:pt idx="24">
                  <c:v>968.718128159908</c:v>
                </c:pt>
                <c:pt idx="25">
                  <c:v>958.285131981662</c:v>
                </c:pt>
                <c:pt idx="26">
                  <c:v>926.406070707437</c:v>
                </c:pt>
                <c:pt idx="27">
                  <c:v>893.190244972491</c:v>
                </c:pt>
                <c:pt idx="28">
                  <c:v>860.615903746212</c:v>
                </c:pt>
                <c:pt idx="29">
                  <c:v>835.054507941991</c:v>
                </c:pt>
                <c:pt idx="30">
                  <c:v>812.812377968269</c:v>
                </c:pt>
                <c:pt idx="31">
                  <c:v>792.05007297208</c:v>
                </c:pt>
                <c:pt idx="32">
                  <c:v>770.346825283394</c:v>
                </c:pt>
                <c:pt idx="33">
                  <c:v>761.028457095311</c:v>
                </c:pt>
                <c:pt idx="34">
                  <c:v>754.388076068786</c:v>
                </c:pt>
                <c:pt idx="35">
                  <c:v>736.600882046212</c:v>
                </c:pt>
                <c:pt idx="36">
                  <c:v>723.489600349955</c:v>
                </c:pt>
                <c:pt idx="37">
                  <c:v>712.468584403464</c:v>
                </c:pt>
                <c:pt idx="38">
                  <c:v>699.365024913027</c:v>
                </c:pt>
                <c:pt idx="39">
                  <c:v>690.29889895998</c:v>
                </c:pt>
                <c:pt idx="40">
                  <c:v>681.835965221466</c:v>
                </c:pt>
                <c:pt idx="41">
                  <c:v>673.234326929104</c:v>
                </c:pt>
                <c:pt idx="42">
                  <c:v>666.484539437517</c:v>
                </c:pt>
                <c:pt idx="43">
                  <c:v>660.810836644491</c:v>
                </c:pt>
                <c:pt idx="44">
                  <c:v>654.417003281695</c:v>
                </c:pt>
                <c:pt idx="45">
                  <c:v>649.397714040195</c:v>
                </c:pt>
                <c:pt idx="46">
                  <c:v>645.183618430739</c:v>
                </c:pt>
                <c:pt idx="47">
                  <c:v>640.739245477315</c:v>
                </c:pt>
                <c:pt idx="48">
                  <c:v>637.137900716929</c:v>
                </c:pt>
                <c:pt idx="49">
                  <c:v>634.0119050779</c:v>
                </c:pt>
                <c:pt idx="50">
                  <c:v>630.925441364302</c:v>
                </c:pt>
                <c:pt idx="51">
                  <c:v>628.505079017111</c:v>
                </c:pt>
                <c:pt idx="52">
                  <c:v>625.807408034537</c:v>
                </c:pt>
                <c:pt idx="53">
                  <c:v>623.689364374166</c:v>
                </c:pt>
                <c:pt idx="54">
                  <c:v>621.971654711529</c:v>
                </c:pt>
              </c:numCache>
            </c:numRef>
          </c:yVal>
          <c:smooth val="0"/>
        </c:ser>
        <c:axId val="49380890"/>
        <c:axId val="20362348"/>
      </c:scatterChart>
      <c:valAx>
        <c:axId val="493808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362348"/>
        <c:crosses val="autoZero"/>
        <c:crossBetween val="midCat"/>
      </c:valAx>
      <c:valAx>
        <c:axId val="203623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3808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a) Calcium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98654557686"/>
          <c:y val="0.147192884936076"/>
          <c:w val="0.800706357214934"/>
          <c:h val="0.692829349638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Ca!$J$2:$J$45</c:f>
              <c:numCache>
                <c:formatCode>General</c:formatCode>
                <c:ptCount val="44"/>
                <c:pt idx="0">
                  <c:v>325.5</c:v>
                </c:pt>
                <c:pt idx="1">
                  <c:v>228</c:v>
                </c:pt>
                <c:pt idx="2">
                  <c:v>191.5</c:v>
                </c:pt>
                <c:pt idx="3">
                  <c:v>173.5</c:v>
                </c:pt>
                <c:pt idx="4">
                  <c:v>162</c:v>
                </c:pt>
                <c:pt idx="5">
                  <c:v>188.3</c:v>
                </c:pt>
                <c:pt idx="6">
                  <c:v>170.55</c:v>
                </c:pt>
                <c:pt idx="7">
                  <c:v>88.3</c:v>
                </c:pt>
                <c:pt idx="8">
                  <c:v>109.5</c:v>
                </c:pt>
                <c:pt idx="9">
                  <c:v>110.95</c:v>
                </c:pt>
                <c:pt idx="10">
                  <c:v>123.2</c:v>
                </c:pt>
                <c:pt idx="11">
                  <c:v>128</c:v>
                </c:pt>
                <c:pt idx="12">
                  <c:v>114.8</c:v>
                </c:pt>
                <c:pt idx="13">
                  <c:v>108.95</c:v>
                </c:pt>
                <c:pt idx="14">
                  <c:v>95.55</c:v>
                </c:pt>
                <c:pt idx="15">
                  <c:v>91.9</c:v>
                </c:pt>
                <c:pt idx="16">
                  <c:v>81.4</c:v>
                </c:pt>
                <c:pt idx="17">
                  <c:v>80</c:v>
                </c:pt>
                <c:pt idx="18">
                  <c:v>70</c:v>
                </c:pt>
                <c:pt idx="19">
                  <c:v>80</c:v>
                </c:pt>
                <c:pt idx="20">
                  <c:v>65</c:v>
                </c:pt>
                <c:pt idx="21">
                  <c:v>65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80</c:v>
                </c:pt>
                <c:pt idx="29">
                  <c:v>70</c:v>
                </c:pt>
                <c:pt idx="30">
                  <c:v>80</c:v>
                </c:pt>
                <c:pt idx="31">
                  <c:v>75</c:v>
                </c:pt>
                <c:pt idx="32">
                  <c:v>55</c:v>
                </c:pt>
                <c:pt idx="33">
                  <c:v>60</c:v>
                </c:pt>
                <c:pt idx="34">
                  <c:v>70</c:v>
                </c:pt>
                <c:pt idx="35">
                  <c:v>75</c:v>
                </c:pt>
                <c:pt idx="36">
                  <c:v>70</c:v>
                </c:pt>
                <c:pt idx="37">
                  <c:v>80</c:v>
                </c:pt>
                <c:pt idx="38">
                  <c:v>100</c:v>
                </c:pt>
                <c:pt idx="39">
                  <c:v>70</c:v>
                </c:pt>
                <c:pt idx="40">
                  <c:v>50</c:v>
                </c:pt>
                <c:pt idx="41">
                  <c:v>55</c:v>
                </c:pt>
                <c:pt idx="42">
                  <c:v>55</c:v>
                </c:pt>
                <c:pt idx="43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Ca!$M$2:$M$45</c:f>
              <c:numCache>
                <c:formatCode>General</c:formatCode>
                <c:ptCount val="44"/>
                <c:pt idx="0">
                  <c:v>347.200112581029</c:v>
                </c:pt>
                <c:pt idx="1">
                  <c:v>242.993471573692</c:v>
                </c:pt>
                <c:pt idx="2">
                  <c:v>207.123982123746</c:v>
                </c:pt>
                <c:pt idx="3">
                  <c:v>188.182735233618</c:v>
                </c:pt>
                <c:pt idx="4">
                  <c:v>178.168755460973</c:v>
                </c:pt>
                <c:pt idx="5">
                  <c:v>155.809962569459</c:v>
                </c:pt>
                <c:pt idx="6">
                  <c:v>146.829628463488</c:v>
                </c:pt>
                <c:pt idx="7">
                  <c:v>138.819799171502</c:v>
                </c:pt>
                <c:pt idx="8">
                  <c:v>126.721473920501</c:v>
                </c:pt>
                <c:pt idx="9">
                  <c:v>119.54069624648</c:v>
                </c:pt>
                <c:pt idx="10">
                  <c:v>111.31977449811</c:v>
                </c:pt>
                <c:pt idx="11">
                  <c:v>105.762758041341</c:v>
                </c:pt>
                <c:pt idx="12">
                  <c:v>99.8873699042149</c:v>
                </c:pt>
                <c:pt idx="13">
                  <c:v>95.7846735658691</c:v>
                </c:pt>
                <c:pt idx="14">
                  <c:v>92.3821193205664</c:v>
                </c:pt>
                <c:pt idx="15">
                  <c:v>88.7846263948754</c:v>
                </c:pt>
                <c:pt idx="16">
                  <c:v>86.5147788852456</c:v>
                </c:pt>
                <c:pt idx="17">
                  <c:v>84.2583453218231</c:v>
                </c:pt>
                <c:pt idx="18">
                  <c:v>82.1595478297388</c:v>
                </c:pt>
                <c:pt idx="19">
                  <c:v>80.5966053501382</c:v>
                </c:pt>
                <c:pt idx="20">
                  <c:v>79.3003854665752</c:v>
                </c:pt>
                <c:pt idx="21">
                  <c:v>78.1470572425978</c:v>
                </c:pt>
                <c:pt idx="22">
                  <c:v>77.0035104802812</c:v>
                </c:pt>
                <c:pt idx="23">
                  <c:v>76.5330298301401</c:v>
                </c:pt>
                <c:pt idx="24">
                  <c:v>76.2055935462236</c:v>
                </c:pt>
                <c:pt idx="25">
                  <c:v>75.361962462437</c:v>
                </c:pt>
                <c:pt idx="26">
                  <c:v>74.7728673956785</c:v>
                </c:pt>
                <c:pt idx="27">
                  <c:v>74.3005256546207</c:v>
                </c:pt>
                <c:pt idx="28">
                  <c:v>73.7677495619101</c:v>
                </c:pt>
                <c:pt idx="29">
                  <c:v>73.1079005104525</c:v>
                </c:pt>
                <c:pt idx="30">
                  <c:v>72.8081424062962</c:v>
                </c:pt>
                <c:pt idx="31">
                  <c:v>72.5849171183123</c:v>
                </c:pt>
                <c:pt idx="32">
                  <c:v>72.4059330678184</c:v>
                </c:pt>
                <c:pt idx="33">
                  <c:v>72.2142769062609</c:v>
                </c:pt>
                <c:pt idx="34">
                  <c:v>72.0717378762444</c:v>
                </c:pt>
                <c:pt idx="35">
                  <c:v>71.9577763967165</c:v>
                </c:pt>
                <c:pt idx="36">
                  <c:v>71.8435820630303</c:v>
                </c:pt>
                <c:pt idx="37">
                  <c:v>71.7558389977861</c:v>
                </c:pt>
                <c:pt idx="38">
                  <c:v>71.6833706178113</c:v>
                </c:pt>
                <c:pt idx="39">
                  <c:v>71.6153926203808</c:v>
                </c:pt>
                <c:pt idx="40">
                  <c:v>71.5647186952388</c:v>
                </c:pt>
                <c:pt idx="41">
                  <c:v>71.5111415663892</c:v>
                </c:pt>
                <c:pt idx="42">
                  <c:v>71.4713563214037</c:v>
                </c:pt>
                <c:pt idx="43">
                  <c:v>71.4406578534138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808080"/>
            </a:solidFill>
            <a:ln w="126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</c:numCache>
            </c:numRef>
          </c:xVal>
          <c:yVal>
            <c:numRef>
              <c:f>Ca!$K$2:$K$6</c:f>
              <c:numCache>
                <c:formatCode>General</c:formatCode>
                <c:ptCount val="5"/>
                <c:pt idx="0">
                  <c:v>134.169210695137</c:v>
                </c:pt>
                <c:pt idx="1">
                  <c:v>40.1606727757083</c:v>
                </c:pt>
                <c:pt idx="2">
                  <c:v>13.1028897264766</c:v>
                </c:pt>
                <c:pt idx="3">
                  <c:v>3.59829867490442</c:v>
                </c:pt>
                <c:pt idx="4">
                  <c:v>1.17398707445752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Ca!$L$2:$L$45</c:f>
              <c:numCache>
                <c:formatCode>General</c:formatCode>
                <c:ptCount val="44"/>
                <c:pt idx="0">
                  <c:v>141.780901885892</c:v>
                </c:pt>
                <c:pt idx="1">
                  <c:v>131.582798797984</c:v>
                </c:pt>
                <c:pt idx="2">
                  <c:v>122.771092397269</c:v>
                </c:pt>
                <c:pt idx="3">
                  <c:v>113.334436558714</c:v>
                </c:pt>
                <c:pt idx="4">
                  <c:v>105.744768386515</c:v>
                </c:pt>
                <c:pt idx="5">
                  <c:v>84.5284772822421</c:v>
                </c:pt>
                <c:pt idx="6">
                  <c:v>75.5744722625751</c:v>
                </c:pt>
                <c:pt idx="7">
                  <c:v>67.5689547641551</c:v>
                </c:pt>
                <c:pt idx="8">
                  <c:v>55.4714390798465</c:v>
                </c:pt>
                <c:pt idx="9">
                  <c:v>48.290692537807</c:v>
                </c:pt>
                <c:pt idx="10">
                  <c:v>40.0697743163116</c:v>
                </c:pt>
                <c:pt idx="11">
                  <c:v>34.5127580250526</c:v>
                </c:pt>
                <c:pt idx="12">
                  <c:v>28.6373699034164</c:v>
                </c:pt>
                <c:pt idx="13">
                  <c:v>24.5346735658035</c:v>
                </c:pt>
                <c:pt idx="14">
                  <c:v>21.1321193205605</c:v>
                </c:pt>
                <c:pt idx="15">
                  <c:v>17.5346263948751</c:v>
                </c:pt>
                <c:pt idx="16">
                  <c:v>15.2647788852456</c:v>
                </c:pt>
                <c:pt idx="17">
                  <c:v>13.0083453218231</c:v>
                </c:pt>
                <c:pt idx="18">
                  <c:v>10.9095478297387</c:v>
                </c:pt>
                <c:pt idx="19">
                  <c:v>9.34660535013824</c:v>
                </c:pt>
                <c:pt idx="20">
                  <c:v>8.05038546657519</c:v>
                </c:pt>
                <c:pt idx="21">
                  <c:v>6.89705724259782</c:v>
                </c:pt>
                <c:pt idx="22">
                  <c:v>5.7535104802812</c:v>
                </c:pt>
                <c:pt idx="23">
                  <c:v>5.28302983014013</c:v>
                </c:pt>
                <c:pt idx="24">
                  <c:v>4.95559354622358</c:v>
                </c:pt>
                <c:pt idx="25">
                  <c:v>4.11196246243701</c:v>
                </c:pt>
                <c:pt idx="26">
                  <c:v>3.52286739567846</c:v>
                </c:pt>
                <c:pt idx="27">
                  <c:v>3.05052565462064</c:v>
                </c:pt>
                <c:pt idx="28">
                  <c:v>2.51774956191008</c:v>
                </c:pt>
                <c:pt idx="29">
                  <c:v>1.85790051045244</c:v>
                </c:pt>
                <c:pt idx="30">
                  <c:v>1.55814240629616</c:v>
                </c:pt>
                <c:pt idx="31">
                  <c:v>1.3349171183123</c:v>
                </c:pt>
                <c:pt idx="32">
                  <c:v>1.15593306781837</c:v>
                </c:pt>
                <c:pt idx="33">
                  <c:v>0.964276906260906</c:v>
                </c:pt>
                <c:pt idx="34">
                  <c:v>0.821737876244339</c:v>
                </c:pt>
                <c:pt idx="35">
                  <c:v>0.707776396716477</c:v>
                </c:pt>
                <c:pt idx="36">
                  <c:v>0.593582063030317</c:v>
                </c:pt>
                <c:pt idx="37">
                  <c:v>0.505838997786067</c:v>
                </c:pt>
                <c:pt idx="38">
                  <c:v>0.433370617811301</c:v>
                </c:pt>
                <c:pt idx="39">
                  <c:v>0.365392620380763</c:v>
                </c:pt>
                <c:pt idx="40">
                  <c:v>0.31471869523876</c:v>
                </c:pt>
                <c:pt idx="41">
                  <c:v>0.261141566389179</c:v>
                </c:pt>
                <c:pt idx="42">
                  <c:v>0.221356321403738</c:v>
                </c:pt>
                <c:pt idx="43">
                  <c:v>0.19065785341379</c:v>
                </c:pt>
              </c:numCache>
            </c:numRef>
          </c:yVal>
          <c:smooth val="0"/>
        </c:ser>
        <c:axId val="23614315"/>
        <c:axId val="81864229"/>
      </c:scatterChart>
      <c:valAx>
        <c:axId val="23614315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864229"/>
        <c:crosses val="autoZero"/>
        <c:crossBetween val="midCat"/>
        <c:majorUnit val="250"/>
      </c:valAx>
      <c:valAx>
        <c:axId val="8186422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μmol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61431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legend>
      <c:legendPos val="b"/>
      <c:layout>
        <c:manualLayout>
          <c:xMode val="edge"/>
          <c:yMode val="edge"/>
          <c:x val="0.578769919385077"/>
          <c:y val="0.216218592880494"/>
          <c:w val="0.33789674728159"/>
          <c:h val="0.33425743657042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n-US" sz="11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c) Sulphate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500840901446"/>
          <c:y val="0.147209250611519"/>
          <c:w val="0.762108980827447"/>
          <c:h val="0.692906382032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</c:numCache>
            </c:numRef>
          </c:xVal>
          <c:yVal>
            <c:numRef>
              <c:f>SO4!$J$2:$J$56</c:f>
              <c:numCache>
                <c:formatCode>General</c:formatCode>
                <c:ptCount val="55"/>
                <c:pt idx="0">
                  <c:v>547</c:v>
                </c:pt>
                <c:pt idx="1">
                  <c:v>518.5</c:v>
                </c:pt>
                <c:pt idx="2">
                  <c:v>343</c:v>
                </c:pt>
                <c:pt idx="3">
                  <c:v>287.5</c:v>
                </c:pt>
                <c:pt idx="4">
                  <c:v>241.5</c:v>
                </c:pt>
                <c:pt idx="5">
                  <c:v>226</c:v>
                </c:pt>
                <c:pt idx="6">
                  <c:v>233</c:v>
                </c:pt>
                <c:pt idx="7">
                  <c:v>204.5</c:v>
                </c:pt>
                <c:pt idx="8">
                  <c:v>114.5</c:v>
                </c:pt>
                <c:pt idx="9">
                  <c:v>136.5</c:v>
                </c:pt>
                <c:pt idx="10">
                  <c:v>131</c:v>
                </c:pt>
                <c:pt idx="11">
                  <c:v>120.5</c:v>
                </c:pt>
                <c:pt idx="12">
                  <c:v>108</c:v>
                </c:pt>
                <c:pt idx="13">
                  <c:v>102.5</c:v>
                </c:pt>
                <c:pt idx="14">
                  <c:v>55.5</c:v>
                </c:pt>
                <c:pt idx="15">
                  <c:v>49.5</c:v>
                </c:pt>
                <c:pt idx="16">
                  <c:v>52.5</c:v>
                </c:pt>
                <c:pt idx="17">
                  <c:v>52</c:v>
                </c:pt>
                <c:pt idx="18">
                  <c:v>51.5</c:v>
                </c:pt>
                <c:pt idx="19">
                  <c:v>50.5</c:v>
                </c:pt>
                <c:pt idx="20">
                  <c:v>49.5</c:v>
                </c:pt>
                <c:pt idx="21">
                  <c:v>53</c:v>
                </c:pt>
                <c:pt idx="22">
                  <c:v>54.5</c:v>
                </c:pt>
                <c:pt idx="23">
                  <c:v>52</c:v>
                </c:pt>
                <c:pt idx="24">
                  <c:v>55</c:v>
                </c:pt>
                <c:pt idx="25">
                  <c:v>52</c:v>
                </c:pt>
                <c:pt idx="26">
                  <c:v>43</c:v>
                </c:pt>
                <c:pt idx="27">
                  <c:v>31</c:v>
                </c:pt>
                <c:pt idx="28">
                  <c:v>28.5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35.5</c:v>
                </c:pt>
                <c:pt idx="33">
                  <c:v>37.5</c:v>
                </c:pt>
                <c:pt idx="34">
                  <c:v>42.5</c:v>
                </c:pt>
                <c:pt idx="35">
                  <c:v>36.5</c:v>
                </c:pt>
                <c:pt idx="36">
                  <c:v>29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28</c:v>
                </c:pt>
                <c:pt idx="41">
                  <c:v>36.5</c:v>
                </c:pt>
                <c:pt idx="42">
                  <c:v>50</c:v>
                </c:pt>
                <c:pt idx="43">
                  <c:v>33.5</c:v>
                </c:pt>
                <c:pt idx="44">
                  <c:v>33.5</c:v>
                </c:pt>
                <c:pt idx="45">
                  <c:v>35.5</c:v>
                </c:pt>
                <c:pt idx="46">
                  <c:v>30</c:v>
                </c:pt>
                <c:pt idx="47">
                  <c:v>26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</c:numCache>
            </c:numRef>
          </c:xVal>
          <c:yVal>
            <c:numRef>
              <c:f>SO4!$M$2:$M$56</c:f>
              <c:numCache>
                <c:formatCode>General</c:formatCode>
                <c:ptCount val="55"/>
                <c:pt idx="0">
                  <c:v>531.309624320982</c:v>
                </c:pt>
                <c:pt idx="1">
                  <c:v>507.465166339984</c:v>
                </c:pt>
                <c:pt idx="2">
                  <c:v>338.175918764592</c:v>
                </c:pt>
                <c:pt idx="3">
                  <c:v>288.543239004177</c:v>
                </c:pt>
                <c:pt idx="4">
                  <c:v>258.83291686521</c:v>
                </c:pt>
                <c:pt idx="5">
                  <c:v>239.41313704078</c:v>
                </c:pt>
                <c:pt idx="6">
                  <c:v>189.561766036621</c:v>
                </c:pt>
                <c:pt idx="7">
                  <c:v>169.487206642347</c:v>
                </c:pt>
                <c:pt idx="8">
                  <c:v>152.013020742833</c:v>
                </c:pt>
                <c:pt idx="9">
                  <c:v>126.546797843557</c:v>
                </c:pt>
                <c:pt idx="10">
                  <c:v>112.029667729477</c:v>
                </c:pt>
                <c:pt idx="11">
                  <c:v>96.0353380460812</c:v>
                </c:pt>
                <c:pt idx="12">
                  <c:v>88.424427615917</c:v>
                </c:pt>
                <c:pt idx="13">
                  <c:v>85.6505049356777</c:v>
                </c:pt>
                <c:pt idx="14">
                  <c:v>77.8686713013081</c:v>
                </c:pt>
                <c:pt idx="15">
                  <c:v>75.0981826717926</c:v>
                </c:pt>
                <c:pt idx="16">
                  <c:v>69.8427707937279</c:v>
                </c:pt>
                <c:pt idx="17">
                  <c:v>68.0247058123976</c:v>
                </c:pt>
                <c:pt idx="18">
                  <c:v>63.4929244613691</c:v>
                </c:pt>
                <c:pt idx="19">
                  <c:v>62.3670059283033</c:v>
                </c:pt>
                <c:pt idx="20">
                  <c:v>57.8175328254786</c:v>
                </c:pt>
                <c:pt idx="21">
                  <c:v>56.6180572628963</c:v>
                </c:pt>
                <c:pt idx="22">
                  <c:v>53.1297152668236</c:v>
                </c:pt>
                <c:pt idx="23">
                  <c:v>49.7826141057306</c:v>
                </c:pt>
                <c:pt idx="24">
                  <c:v>46.7910283350101</c:v>
                </c:pt>
                <c:pt idx="25">
                  <c:v>44.6495456679481</c:v>
                </c:pt>
                <c:pt idx="26">
                  <c:v>42.9366869878303</c:v>
                </c:pt>
                <c:pt idx="27">
                  <c:v>39.5082119676373</c:v>
                </c:pt>
                <c:pt idx="28">
                  <c:v>39.1267845170585</c:v>
                </c:pt>
                <c:pt idx="29">
                  <c:v>38.1722813048044</c:v>
                </c:pt>
                <c:pt idx="30">
                  <c:v>37.5324547135326</c:v>
                </c:pt>
                <c:pt idx="31">
                  <c:v>37.037386416987</c:v>
                </c:pt>
                <c:pt idx="32">
                  <c:v>36.5006739917834</c:v>
                </c:pt>
                <c:pt idx="33">
                  <c:v>35.8732829974276</c:v>
                </c:pt>
                <c:pt idx="34">
                  <c:v>35.604461587304</c:v>
                </c:pt>
                <c:pt idx="35">
                  <c:v>35.4120297352912</c:v>
                </c:pt>
                <c:pt idx="36">
                  <c:v>35.2631348464625</c:v>
                </c:pt>
                <c:pt idx="37">
                  <c:v>35.1097122283989</c:v>
                </c:pt>
                <c:pt idx="38">
                  <c:v>35.0001684979458</c:v>
                </c:pt>
                <c:pt idx="39">
                  <c:v>34.9157590099494</c:v>
                </c:pt>
                <c:pt idx="40">
                  <c:v>34.8343738012666</c:v>
                </c:pt>
                <c:pt idx="41">
                  <c:v>34.7742986513017</c:v>
                </c:pt>
                <c:pt idx="42">
                  <c:v>34.7265072223544</c:v>
                </c:pt>
                <c:pt idx="43">
                  <c:v>34.6833747688923</c:v>
                </c:pt>
                <c:pt idx="44">
                  <c:v>34.6524280570997</c:v>
                </c:pt>
                <c:pt idx="45">
                  <c:v>34.6209822290948</c:v>
                </c:pt>
                <c:pt idx="46">
                  <c:v>34.5985929950056</c:v>
                </c:pt>
                <c:pt idx="47">
                  <c:v>34.5819542337429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808080"/>
            </a:solidFill>
            <a:ln w="126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</c:numCache>
            </c:numRef>
          </c:xVal>
          <c:yVal>
            <c:numRef>
              <c:f>SO4!$K$2:$K$7</c:f>
              <c:numCache>
                <c:formatCode>General</c:formatCode>
                <c:ptCount val="6"/>
                <c:pt idx="0">
                  <c:v>200.695415229241</c:v>
                </c:pt>
                <c:pt idx="1">
                  <c:v>178.799288164374</c:v>
                </c:pt>
                <c:pt idx="2">
                  <c:v>35.4782722654115</c:v>
                </c:pt>
                <c:pt idx="3">
                  <c:v>7.90188682077226</c:v>
                </c:pt>
                <c:pt idx="4">
                  <c:v>1.39686943878417</c:v>
                </c:pt>
                <c:pt idx="5">
                  <c:v>0.311117298105558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SO4!$C$2:$C$56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</c:numCache>
            </c:numRef>
          </c:xVal>
          <c:yVal>
            <c:numRef>
              <c:f>SO4!$L$2:$L$56</c:f>
              <c:numCache>
                <c:formatCode>General</c:formatCode>
                <c:ptCount val="55"/>
                <c:pt idx="0">
                  <c:v>296.114209091742</c:v>
                </c:pt>
                <c:pt idx="1">
                  <c:v>294.165878175611</c:v>
                </c:pt>
                <c:pt idx="2">
                  <c:v>268.197646499181</c:v>
                </c:pt>
                <c:pt idx="3">
                  <c:v>246.141352183405</c:v>
                </c:pt>
                <c:pt idx="4">
                  <c:v>222.936047426426</c:v>
                </c:pt>
                <c:pt idx="5">
                  <c:v>204.602019742674</c:v>
                </c:pt>
                <c:pt idx="6">
                  <c:v>155.05933543273</c:v>
                </c:pt>
                <c:pt idx="7">
                  <c:v>134.986991805285</c:v>
                </c:pt>
                <c:pt idx="8">
                  <c:v>117.513001753741</c:v>
                </c:pt>
                <c:pt idx="9">
                  <c:v>92.0467975792237</c:v>
                </c:pt>
                <c:pt idx="10">
                  <c:v>77.5296677163648</c:v>
                </c:pt>
                <c:pt idx="11">
                  <c:v>61.5353380458512</c:v>
                </c:pt>
                <c:pt idx="12">
                  <c:v>53.9244276158942</c:v>
                </c:pt>
                <c:pt idx="13">
                  <c:v>51.1505049356686</c:v>
                </c:pt>
                <c:pt idx="14">
                  <c:v>43.3686713013076</c:v>
                </c:pt>
                <c:pt idx="15">
                  <c:v>40.5981826717925</c:v>
                </c:pt>
                <c:pt idx="16">
                  <c:v>35.3427707937279</c:v>
                </c:pt>
                <c:pt idx="17">
                  <c:v>33.5247058123976</c:v>
                </c:pt>
                <c:pt idx="18">
                  <c:v>28.9929244613691</c:v>
                </c:pt>
                <c:pt idx="19">
                  <c:v>27.8670059283033</c:v>
                </c:pt>
                <c:pt idx="20">
                  <c:v>23.3175328254786</c:v>
                </c:pt>
                <c:pt idx="21">
                  <c:v>22.1180572628963</c:v>
                </c:pt>
                <c:pt idx="22">
                  <c:v>18.6297152668236</c:v>
                </c:pt>
                <c:pt idx="23">
                  <c:v>15.2826141057306</c:v>
                </c:pt>
                <c:pt idx="24">
                  <c:v>12.2910283350101</c:v>
                </c:pt>
                <c:pt idx="25">
                  <c:v>10.1495456679481</c:v>
                </c:pt>
                <c:pt idx="26">
                  <c:v>8.43668698783034</c:v>
                </c:pt>
                <c:pt idx="27">
                  <c:v>5.00821196763735</c:v>
                </c:pt>
                <c:pt idx="28">
                  <c:v>4.62678451705846</c:v>
                </c:pt>
                <c:pt idx="29">
                  <c:v>3.67228130480439</c:v>
                </c:pt>
                <c:pt idx="30">
                  <c:v>3.03245471353261</c:v>
                </c:pt>
                <c:pt idx="31">
                  <c:v>2.53738641698703</c:v>
                </c:pt>
                <c:pt idx="32">
                  <c:v>2.00067399178341</c:v>
                </c:pt>
                <c:pt idx="33">
                  <c:v>1.37328299742755</c:v>
                </c:pt>
                <c:pt idx="34">
                  <c:v>1.104461587304</c:v>
                </c:pt>
                <c:pt idx="35">
                  <c:v>0.912029735291237</c:v>
                </c:pt>
                <c:pt idx="36">
                  <c:v>0.763134846462524</c:v>
                </c:pt>
                <c:pt idx="37">
                  <c:v>0.609712228398938</c:v>
                </c:pt>
                <c:pt idx="38">
                  <c:v>0.500168497945853</c:v>
                </c:pt>
                <c:pt idx="39">
                  <c:v>0.415759009949409</c:v>
                </c:pt>
                <c:pt idx="40">
                  <c:v>0.334373801266615</c:v>
                </c:pt>
                <c:pt idx="41">
                  <c:v>0.274298651301676</c:v>
                </c:pt>
                <c:pt idx="42">
                  <c:v>0.226507222354446</c:v>
                </c:pt>
                <c:pt idx="43">
                  <c:v>0.183374768892335</c:v>
                </c:pt>
                <c:pt idx="44">
                  <c:v>0.152428057099735</c:v>
                </c:pt>
                <c:pt idx="45">
                  <c:v>0.120982229094794</c:v>
                </c:pt>
                <c:pt idx="46">
                  <c:v>0.0985929950056518</c:v>
                </c:pt>
                <c:pt idx="47">
                  <c:v>0.0819542337429143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  <c:smooth val="0"/>
        </c:ser>
        <c:axId val="53243731"/>
        <c:axId val="67931004"/>
      </c:scatterChart>
      <c:valAx>
        <c:axId val="53243731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931004"/>
        <c:crosses val="autoZero"/>
        <c:crossBetween val="midCat"/>
        <c:majorUnit val="250"/>
      </c:valAx>
      <c:valAx>
        <c:axId val="6793100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μmol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43731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d) Chloride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967199327166"/>
          <c:y val="0.147209250611519"/>
          <c:w val="0.797813288477712"/>
          <c:h val="0.692906382032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</c:numCache>
            </c:numRef>
          </c:xVal>
          <c:yVal>
            <c:numRef>
              <c:f>Cl!$J$2:$J$57</c:f>
              <c:numCache>
                <c:formatCode>General</c:formatCode>
                <c:ptCount val="56"/>
                <c:pt idx="0">
                  <c:v>187</c:v>
                </c:pt>
                <c:pt idx="1">
                  <c:v>186</c:v>
                </c:pt>
                <c:pt idx="2">
                  <c:v>160</c:v>
                </c:pt>
                <c:pt idx="3">
                  <c:v>151</c:v>
                </c:pt>
                <c:pt idx="4">
                  <c:v>142</c:v>
                </c:pt>
                <c:pt idx="5">
                  <c:v>141</c:v>
                </c:pt>
                <c:pt idx="6">
                  <c:v>149</c:v>
                </c:pt>
                <c:pt idx="7">
                  <c:v>149</c:v>
                </c:pt>
                <c:pt idx="8">
                  <c:v>85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90</c:v>
                </c:pt>
                <c:pt idx="14">
                  <c:v>77</c:v>
                </c:pt>
                <c:pt idx="15">
                  <c:v>80</c:v>
                </c:pt>
                <c:pt idx="16">
                  <c:v>79</c:v>
                </c:pt>
                <c:pt idx="17">
                  <c:v>80</c:v>
                </c:pt>
                <c:pt idx="18">
                  <c:v>76</c:v>
                </c:pt>
                <c:pt idx="19">
                  <c:v>77</c:v>
                </c:pt>
                <c:pt idx="20">
                  <c:v>83</c:v>
                </c:pt>
                <c:pt idx="21">
                  <c:v>82</c:v>
                </c:pt>
                <c:pt idx="22">
                  <c:v>75</c:v>
                </c:pt>
                <c:pt idx="23">
                  <c:v>73</c:v>
                </c:pt>
                <c:pt idx="24">
                  <c:v>73</c:v>
                </c:pt>
                <c:pt idx="25">
                  <c:v>81</c:v>
                </c:pt>
                <c:pt idx="26">
                  <c:v>52.1</c:v>
                </c:pt>
                <c:pt idx="27">
                  <c:v>38.7</c:v>
                </c:pt>
                <c:pt idx="28">
                  <c:v>38.1</c:v>
                </c:pt>
                <c:pt idx="29">
                  <c:v>39</c:v>
                </c:pt>
                <c:pt idx="30">
                  <c:v>48</c:v>
                </c:pt>
                <c:pt idx="31">
                  <c:v>54</c:v>
                </c:pt>
                <c:pt idx="32">
                  <c:v>71</c:v>
                </c:pt>
                <c:pt idx="33">
                  <c:v>54</c:v>
                </c:pt>
                <c:pt idx="34">
                  <c:v>62</c:v>
                </c:pt>
                <c:pt idx="35">
                  <c:v>59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51</c:v>
                </c:pt>
                <c:pt idx="41">
                  <c:v>51</c:v>
                </c:pt>
                <c:pt idx="42">
                  <c:v>54</c:v>
                </c:pt>
                <c:pt idx="43">
                  <c:v>54</c:v>
                </c:pt>
                <c:pt idx="44">
                  <c:v>37</c:v>
                </c:pt>
                <c:pt idx="45">
                  <c:v>39</c:v>
                </c:pt>
                <c:pt idx="46">
                  <c:v>45</c:v>
                </c:pt>
                <c:pt idx="47">
                  <c:v>48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</c:numCache>
            </c:numRef>
          </c:xVal>
          <c:yVal>
            <c:numRef>
              <c:f>Cl!$M$2:$M$57</c:f>
              <c:numCache>
                <c:formatCode>General</c:formatCode>
                <c:ptCount val="56"/>
                <c:pt idx="0">
                  <c:v>168.336342605054</c:v>
                </c:pt>
                <c:pt idx="1">
                  <c:v>167.829841580675</c:v>
                </c:pt>
                <c:pt idx="2">
                  <c:v>160.964473838125</c:v>
                </c:pt>
                <c:pt idx="3">
                  <c:v>154.951759836639</c:v>
                </c:pt>
                <c:pt idx="4">
                  <c:v>148.421997927809</c:v>
                </c:pt>
                <c:pt idx="5">
                  <c:v>143.096131163641</c:v>
                </c:pt>
                <c:pt idx="6">
                  <c:v>127.802936242758</c:v>
                </c:pt>
                <c:pt idx="7">
                  <c:v>121.138647660033</c:v>
                </c:pt>
                <c:pt idx="8">
                  <c:v>115.053885489013</c:v>
                </c:pt>
                <c:pt idx="9">
                  <c:v>105.591962212766</c:v>
                </c:pt>
                <c:pt idx="10">
                  <c:v>99.7943322972378</c:v>
                </c:pt>
                <c:pt idx="11">
                  <c:v>92.95288895434</c:v>
                </c:pt>
                <c:pt idx="12">
                  <c:v>89.4848014547122</c:v>
                </c:pt>
                <c:pt idx="13">
                  <c:v>88.1795451150788</c:v>
                </c:pt>
                <c:pt idx="14">
                  <c:v>84.3803410883428</c:v>
                </c:pt>
                <c:pt idx="15">
                  <c:v>82.972190256918</c:v>
                </c:pt>
                <c:pt idx="16">
                  <c:v>80.2063825146762</c:v>
                </c:pt>
                <c:pt idx="17">
                  <c:v>79.2171831859137</c:v>
                </c:pt>
                <c:pt idx="18">
                  <c:v>76.6671985140134</c:v>
                </c:pt>
                <c:pt idx="19">
                  <c:v>76.0129030934599</c:v>
                </c:pt>
                <c:pt idx="20">
                  <c:v>73.2702050315245</c:v>
                </c:pt>
                <c:pt idx="21">
                  <c:v>72.5172773710669</c:v>
                </c:pt>
                <c:pt idx="22">
                  <c:v>70.2429132524599</c:v>
                </c:pt>
                <c:pt idx="23">
                  <c:v>67.9180163057232</c:v>
                </c:pt>
                <c:pt idx="24">
                  <c:v>65.6865245906714</c:v>
                </c:pt>
                <c:pt idx="25">
                  <c:v>63.9722887278376</c:v>
                </c:pt>
                <c:pt idx="26">
                  <c:v>62.5094707503525</c:v>
                </c:pt>
                <c:pt idx="27">
                  <c:v>59.2220622122857</c:v>
                </c:pt>
                <c:pt idx="28">
                  <c:v>58.81399295904</c:v>
                </c:pt>
                <c:pt idx="29">
                  <c:v>57.7380879392228</c:v>
                </c:pt>
                <c:pt idx="30">
                  <c:v>56.9622562420971</c:v>
                </c:pt>
                <c:pt idx="31">
                  <c:v>56.3224992976946</c:v>
                </c:pt>
                <c:pt idx="32">
                  <c:v>55.5779714190262</c:v>
                </c:pt>
                <c:pt idx="33">
                  <c:v>54.6127448460354</c:v>
                </c:pt>
                <c:pt idx="34">
                  <c:v>54.1536836317227</c:v>
                </c:pt>
                <c:pt idx="35">
                  <c:v>53.8010319989593</c:v>
                </c:pt>
                <c:pt idx="36">
                  <c:v>53.5102326775974</c:v>
                </c:pt>
                <c:pt idx="37">
                  <c:v>53.1892588135275</c:v>
                </c:pt>
                <c:pt idx="38">
                  <c:v>52.9427575804059</c:v>
                </c:pt>
                <c:pt idx="39">
                  <c:v>52.7398703090297</c:v>
                </c:pt>
                <c:pt idx="40">
                  <c:v>52.5302996792198</c:v>
                </c:pt>
                <c:pt idx="41">
                  <c:v>52.3641083787931</c:v>
                </c:pt>
                <c:pt idx="42">
                  <c:v>52.2227366424219</c:v>
                </c:pt>
                <c:pt idx="43">
                  <c:v>52.0860289789405</c:v>
                </c:pt>
                <c:pt idx="44">
                  <c:v>51.9810079411657</c:v>
                </c:pt>
                <c:pt idx="45">
                  <c:v>51.8664379814725</c:v>
                </c:pt>
                <c:pt idx="46">
                  <c:v>51.7784978023174</c:v>
                </c:pt>
                <c:pt idx="47">
                  <c:v>51.7086068138016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</c:numCache>
            </c:numRef>
          </c:xVal>
          <c:yVal>
            <c:numRef>
              <c:f>Cl!$L$2:$L$57</c:f>
              <c:numCache>
                <c:formatCode>General</c:formatCode>
                <c:ptCount val="56"/>
                <c:pt idx="0">
                  <c:v>117.169675938387</c:v>
                </c:pt>
                <c:pt idx="1">
                  <c:v>116.663174914008</c:v>
                </c:pt>
                <c:pt idx="2">
                  <c:v>109.797807171459</c:v>
                </c:pt>
                <c:pt idx="3">
                  <c:v>103.785093169973</c:v>
                </c:pt>
                <c:pt idx="4">
                  <c:v>97.2553312611422</c:v>
                </c:pt>
                <c:pt idx="5">
                  <c:v>91.9294644969739</c:v>
                </c:pt>
                <c:pt idx="6">
                  <c:v>76.6362695760912</c:v>
                </c:pt>
                <c:pt idx="7">
                  <c:v>69.9719809933668</c:v>
                </c:pt>
                <c:pt idx="8">
                  <c:v>63.8872188223466</c:v>
                </c:pt>
                <c:pt idx="9">
                  <c:v>54.4252955460994</c:v>
                </c:pt>
                <c:pt idx="10">
                  <c:v>48.6276656305711</c:v>
                </c:pt>
                <c:pt idx="11">
                  <c:v>41.7862222876733</c:v>
                </c:pt>
                <c:pt idx="12">
                  <c:v>38.3181347880456</c:v>
                </c:pt>
                <c:pt idx="13">
                  <c:v>37.0128784484122</c:v>
                </c:pt>
                <c:pt idx="14">
                  <c:v>33.2136744216761</c:v>
                </c:pt>
                <c:pt idx="15">
                  <c:v>31.8055235902513</c:v>
                </c:pt>
                <c:pt idx="16">
                  <c:v>29.0397158480095</c:v>
                </c:pt>
                <c:pt idx="17">
                  <c:v>28.050516519247</c:v>
                </c:pt>
                <c:pt idx="18">
                  <c:v>25.5005318473468</c:v>
                </c:pt>
                <c:pt idx="19">
                  <c:v>24.8462364267932</c:v>
                </c:pt>
                <c:pt idx="20">
                  <c:v>22.1035383648578</c:v>
                </c:pt>
                <c:pt idx="21">
                  <c:v>21.3506107044002</c:v>
                </c:pt>
                <c:pt idx="22">
                  <c:v>19.0762465857932</c:v>
                </c:pt>
                <c:pt idx="23">
                  <c:v>16.7513496390566</c:v>
                </c:pt>
                <c:pt idx="24">
                  <c:v>14.5198579240048</c:v>
                </c:pt>
                <c:pt idx="25">
                  <c:v>12.8056220611709</c:v>
                </c:pt>
                <c:pt idx="26">
                  <c:v>11.3428040836858</c:v>
                </c:pt>
                <c:pt idx="27">
                  <c:v>8.05539554561905</c:v>
                </c:pt>
                <c:pt idx="28">
                  <c:v>7.64732629237335</c:v>
                </c:pt>
                <c:pt idx="29">
                  <c:v>6.57142127255613</c:v>
                </c:pt>
                <c:pt idx="30">
                  <c:v>5.79558957543041</c:v>
                </c:pt>
                <c:pt idx="31">
                  <c:v>5.15583263102797</c:v>
                </c:pt>
                <c:pt idx="32">
                  <c:v>4.41130475235957</c:v>
                </c:pt>
                <c:pt idx="33">
                  <c:v>3.44607817936872</c:v>
                </c:pt>
                <c:pt idx="34">
                  <c:v>2.98701696505601</c:v>
                </c:pt>
                <c:pt idx="35">
                  <c:v>2.63436533229267</c:v>
                </c:pt>
                <c:pt idx="36">
                  <c:v>2.34356601093076</c:v>
                </c:pt>
                <c:pt idx="37">
                  <c:v>2.02259214686085</c:v>
                </c:pt>
                <c:pt idx="38">
                  <c:v>1.77609091373922</c:v>
                </c:pt>
                <c:pt idx="39">
                  <c:v>1.57320364236304</c:v>
                </c:pt>
                <c:pt idx="40">
                  <c:v>1.36363301255317</c:v>
                </c:pt>
                <c:pt idx="41">
                  <c:v>1.19744171212642</c:v>
                </c:pt>
                <c:pt idx="42">
                  <c:v>1.05606997575518</c:v>
                </c:pt>
                <c:pt idx="43">
                  <c:v>0.919362312273799</c:v>
                </c:pt>
                <c:pt idx="44">
                  <c:v>0.814341274498973</c:v>
                </c:pt>
                <c:pt idx="45">
                  <c:v>0.699771314805795</c:v>
                </c:pt>
                <c:pt idx="46">
                  <c:v>0.611831135650749</c:v>
                </c:pt>
                <c:pt idx="47">
                  <c:v>0.541940147134943</c:v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axId val="17651270"/>
        <c:axId val="71047905"/>
      </c:scatterChart>
      <c:valAx>
        <c:axId val="17651270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047905"/>
        <c:crosses val="autoZero"/>
        <c:crossBetween val="midCat"/>
        <c:majorUnit val="250"/>
      </c:valAx>
      <c:valAx>
        <c:axId val="7104790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µmol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51270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e) Ammonium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909855364951"/>
          <c:y val="0.147192884936076"/>
          <c:w val="0.782963336696939"/>
          <c:h val="0.692829349638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</c:numCache>
            </c:numRef>
          </c:xVal>
          <c:yVal>
            <c:numRef>
              <c:f>NH4!$D$2:$D$57</c:f>
              <c:numCache>
                <c:formatCode>General</c:formatCode>
                <c:ptCount val="56"/>
                <c:pt idx="0">
                  <c:v>3120</c:v>
                </c:pt>
                <c:pt idx="1">
                  <c:v>1790</c:v>
                </c:pt>
                <c:pt idx="2">
                  <c:v>1390</c:v>
                </c:pt>
                <c:pt idx="3">
                  <c:v>1170</c:v>
                </c:pt>
                <c:pt idx="4">
                  <c:v>1270</c:v>
                </c:pt>
                <c:pt idx="5">
                  <c:v>1108</c:v>
                </c:pt>
                <c:pt idx="6">
                  <c:v>1038</c:v>
                </c:pt>
                <c:pt idx="7">
                  <c:v>768.6</c:v>
                </c:pt>
                <c:pt idx="8">
                  <c:v>504.5</c:v>
                </c:pt>
                <c:pt idx="9">
                  <c:v>257.5</c:v>
                </c:pt>
                <c:pt idx="10">
                  <c:v>36.9</c:v>
                </c:pt>
                <c:pt idx="11">
                  <c:v>122.8</c:v>
                </c:pt>
                <c:pt idx="12">
                  <c:v>199.3</c:v>
                </c:pt>
                <c:pt idx="13">
                  <c:v>127.2</c:v>
                </c:pt>
                <c:pt idx="14">
                  <c:v>107.1</c:v>
                </c:pt>
                <c:pt idx="15">
                  <c:v>80.7</c:v>
                </c:pt>
                <c:pt idx="16">
                  <c:v>65.9</c:v>
                </c:pt>
                <c:pt idx="17">
                  <c:v>72</c:v>
                </c:pt>
                <c:pt idx="18">
                  <c:v>43</c:v>
                </c:pt>
                <c:pt idx="19">
                  <c:v>60</c:v>
                </c:pt>
                <c:pt idx="20">
                  <c:v>14</c:v>
                </c:pt>
                <c:pt idx="21">
                  <c:v>29</c:v>
                </c:pt>
                <c:pt idx="22">
                  <c:v>20</c:v>
                </c:pt>
                <c:pt idx="23">
                  <c:v>64</c:v>
                </c:pt>
                <c:pt idx="24">
                  <c:v>53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34</c:v>
                </c:pt>
                <c:pt idx="29">
                  <c:v>35</c:v>
                </c:pt>
                <c:pt idx="30">
                  <c:v>34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46</c:v>
                </c:pt>
                <c:pt idx="35">
                  <c:v>38</c:v>
                </c:pt>
                <c:pt idx="36">
                  <c:v>39</c:v>
                </c:pt>
                <c:pt idx="37">
                  <c:v>20</c:v>
                </c:pt>
                <c:pt idx="38">
                  <c:v>7</c:v>
                </c:pt>
                <c:pt idx="39">
                  <c:v>29</c:v>
                </c:pt>
                <c:pt idx="40">
                  <c:v>20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29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</c:numCache>
            </c:numRef>
          </c:xVal>
          <c:yVal>
            <c:numRef>
              <c:f>NH4!$G$2:$G$57</c:f>
              <c:numCache>
                <c:formatCode>General</c:formatCode>
                <c:ptCount val="56"/>
                <c:pt idx="0">
                  <c:v>3133.32006062785</c:v>
                </c:pt>
                <c:pt idx="1">
                  <c:v>1770.35086924733</c:v>
                </c:pt>
                <c:pt idx="2">
                  <c:v>1515.00270325819</c:v>
                </c:pt>
                <c:pt idx="3">
                  <c:v>1341.45891519357</c:v>
                </c:pt>
                <c:pt idx="4">
                  <c:v>1213.80345260065</c:v>
                </c:pt>
                <c:pt idx="5">
                  <c:v>881.291718646341</c:v>
                </c:pt>
                <c:pt idx="6">
                  <c:v>751.669210300445</c:v>
                </c:pt>
                <c:pt idx="7">
                  <c:v>641.603834114074</c:v>
                </c:pt>
                <c:pt idx="8">
                  <c:v>486.521487581487</c:v>
                </c:pt>
                <c:pt idx="9">
                  <c:v>401.401841027378</c:v>
                </c:pt>
                <c:pt idx="10">
                  <c:v>310.919350249424</c:v>
                </c:pt>
                <c:pt idx="11">
                  <c:v>254.344077124056</c:v>
                </c:pt>
                <c:pt idx="12">
                  <c:v>198.948397026677</c:v>
                </c:pt>
                <c:pt idx="13">
                  <c:v>163.208828153963</c:v>
                </c:pt>
                <c:pt idx="14">
                  <c:v>135.574457074433</c:v>
                </c:pt>
                <c:pt idx="15">
                  <c:v>108.516261939932</c:v>
                </c:pt>
                <c:pt idx="16">
                  <c:v>92.6877474103148</c:v>
                </c:pt>
                <c:pt idx="17">
                  <c:v>77.9941658958103</c:v>
                </c:pt>
                <c:pt idx="18">
                  <c:v>65.3414643032991</c:v>
                </c:pt>
                <c:pt idx="19">
                  <c:v>56.6129115814905</c:v>
                </c:pt>
                <c:pt idx="20">
                  <c:v>49.8638636072196</c:v>
                </c:pt>
                <c:pt idx="21">
                  <c:v>44.2643829616679</c:v>
                </c:pt>
                <c:pt idx="22">
                  <c:v>39.1235944448621</c:v>
                </c:pt>
                <c:pt idx="23">
                  <c:v>44.2643829616679</c:v>
                </c:pt>
                <c:pt idx="24">
                  <c:v>39.1235944448621</c:v>
                </c:pt>
                <c:pt idx="25">
                  <c:v>37.1369292619382</c:v>
                </c:pt>
                <c:pt idx="26">
                  <c:v>35.8012259441947</c:v>
                </c:pt>
                <c:pt idx="27">
                  <c:v>32.5481287435722</c:v>
                </c:pt>
                <c:pt idx="28">
                  <c:v>30.4493316668526</c:v>
                </c:pt>
                <c:pt idx="29">
                  <c:v>28.8785807672678</c:v>
                </c:pt>
                <c:pt idx="30">
                  <c:v>27.2375246498982</c:v>
                </c:pt>
                <c:pt idx="31">
                  <c:v>26.2439921506615</c:v>
                </c:pt>
                <c:pt idx="32">
                  <c:v>25.4196883345661</c:v>
                </c:pt>
                <c:pt idx="33">
                  <c:v>24.6824259995838</c:v>
                </c:pt>
                <c:pt idx="34">
                  <c:v>24.1738205358695</c:v>
                </c:pt>
                <c:pt idx="35">
                  <c:v>23.7931775006164</c:v>
                </c:pt>
                <c:pt idx="36">
                  <c:v>23.4147878016084</c:v>
                </c:pt>
                <c:pt idx="37">
                  <c:v>23.1547326600415</c:v>
                </c:pt>
                <c:pt idx="38">
                  <c:v>22.9611410274115</c:v>
                </c:pt>
                <c:pt idx="39">
                  <c:v>22.7810819678404</c:v>
                </c:pt>
                <c:pt idx="40">
                  <c:v>22.6530640586372</c:v>
                </c:pt>
                <c:pt idx="41">
                  <c:v>22.5547301807278</c:v>
                </c:pt>
                <c:pt idx="42">
                  <c:v>22.4691262210705</c:v>
                </c:pt>
                <c:pt idx="43">
                  <c:v>22.4098653626519</c:v>
                </c:pt>
                <c:pt idx="44">
                  <c:v>22.3518400916475</c:v>
                </c:pt>
                <c:pt idx="45">
                  <c:v>22.3121206150681</c:v>
                </c:pt>
                <c:pt idx="46">
                  <c:v>22.2836218431922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808080"/>
            </a:solidFill>
            <a:ln w="126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</c:numCache>
            </c:numRef>
          </c:xVal>
          <c:yVal>
            <c:numRef>
              <c:f>NH4!$E$2:$E$5</c:f>
              <c:numCache>
                <c:formatCode>General</c:formatCode>
                <c:ptCount val="4"/>
                <c:pt idx="0">
                  <c:v>1282.44174630749</c:v>
                </c:pt>
                <c:pt idx="1">
                  <c:v>108.379233802449</c:v>
                </c:pt>
                <c:pt idx="2">
                  <c:v>10.9270744947863</c:v>
                </c:pt>
                <c:pt idx="3">
                  <c:v>0.774039164638011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NH4!$C$2:$C$57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9</c:v>
                </c:pt>
              </c:numCache>
            </c:numRef>
          </c:xVal>
          <c:yVal>
            <c:numRef>
              <c:f>NH4!$F$2:$F$57</c:f>
              <c:numCache>
                <c:formatCode>General</c:formatCode>
                <c:ptCount val="56"/>
                <c:pt idx="0">
                  <c:v>1828.7116476537</c:v>
                </c:pt>
                <c:pt idx="1">
                  <c:v>1639.80496877821</c:v>
                </c:pt>
                <c:pt idx="2">
                  <c:v>1481.90896209673</c:v>
                </c:pt>
                <c:pt idx="3">
                  <c:v>1318.51820936226</c:v>
                </c:pt>
                <c:pt idx="4">
                  <c:v>1191.55874530464</c:v>
                </c:pt>
                <c:pt idx="5">
                  <c:v>859.125004876947</c:v>
                </c:pt>
                <c:pt idx="6">
                  <c:v>729.502542476578</c:v>
                </c:pt>
                <c:pt idx="7">
                  <c:v>619.437167418977</c:v>
                </c:pt>
                <c:pt idx="8">
                  <c:v>464.354820914779</c:v>
                </c:pt>
                <c:pt idx="9">
                  <c:v>379.235174360711</c:v>
                </c:pt>
                <c:pt idx="10">
                  <c:v>288.752683582757</c:v>
                </c:pt>
                <c:pt idx="11">
                  <c:v>232.17741045739</c:v>
                </c:pt>
                <c:pt idx="12">
                  <c:v>176.78173036001</c:v>
                </c:pt>
                <c:pt idx="13">
                  <c:v>141.042161487296</c:v>
                </c:pt>
                <c:pt idx="14">
                  <c:v>113.407790407766</c:v>
                </c:pt>
                <c:pt idx="15">
                  <c:v>86.3495952732649</c:v>
                </c:pt>
                <c:pt idx="16">
                  <c:v>70.5210807436481</c:v>
                </c:pt>
                <c:pt idx="17">
                  <c:v>55.8274992291436</c:v>
                </c:pt>
                <c:pt idx="18">
                  <c:v>43.1747976366324</c:v>
                </c:pt>
                <c:pt idx="19">
                  <c:v>34.4462449148238</c:v>
                </c:pt>
                <c:pt idx="20">
                  <c:v>27.697196940553</c:v>
                </c:pt>
                <c:pt idx="21">
                  <c:v>22.0977162950013</c:v>
                </c:pt>
                <c:pt idx="22">
                  <c:v>16.9569277781954</c:v>
                </c:pt>
                <c:pt idx="23">
                  <c:v>22.0977162950013</c:v>
                </c:pt>
                <c:pt idx="24">
                  <c:v>16.9569277781954</c:v>
                </c:pt>
                <c:pt idx="25">
                  <c:v>14.9702625952715</c:v>
                </c:pt>
                <c:pt idx="26">
                  <c:v>13.634559277528</c:v>
                </c:pt>
                <c:pt idx="27">
                  <c:v>10.3814620769056</c:v>
                </c:pt>
                <c:pt idx="28">
                  <c:v>8.2826650001859</c:v>
                </c:pt>
                <c:pt idx="29">
                  <c:v>6.71191410060115</c:v>
                </c:pt>
                <c:pt idx="30">
                  <c:v>5.07085798323154</c:v>
                </c:pt>
                <c:pt idx="31">
                  <c:v>4.07732548399486</c:v>
                </c:pt>
                <c:pt idx="32">
                  <c:v>3.25302166789945</c:v>
                </c:pt>
                <c:pt idx="33">
                  <c:v>2.51575933291708</c:v>
                </c:pt>
                <c:pt idx="34">
                  <c:v>2.00715386920282</c:v>
                </c:pt>
                <c:pt idx="35">
                  <c:v>1.62651083394973</c:v>
                </c:pt>
                <c:pt idx="36">
                  <c:v>1.24812113494175</c:v>
                </c:pt>
                <c:pt idx="37">
                  <c:v>0.988065993374821</c:v>
                </c:pt>
                <c:pt idx="38">
                  <c:v>0.79447436074486</c:v>
                </c:pt>
                <c:pt idx="39">
                  <c:v>0.614415301173763</c:v>
                </c:pt>
                <c:pt idx="40">
                  <c:v>0.486397391970511</c:v>
                </c:pt>
                <c:pt idx="41">
                  <c:v>0.388063514061084</c:v>
                </c:pt>
                <c:pt idx="42">
                  <c:v>0.302459554403797</c:v>
                </c:pt>
                <c:pt idx="43">
                  <c:v>0.243198695985255</c:v>
                </c:pt>
                <c:pt idx="44">
                  <c:v>0.185173424980816</c:v>
                </c:pt>
                <c:pt idx="45">
                  <c:v>0.145453948401445</c:v>
                </c:pt>
                <c:pt idx="46">
                  <c:v>0.116955176525559</c:v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axId val="64634957"/>
        <c:axId val="38940330"/>
      </c:scatterChart>
      <c:valAx>
        <c:axId val="64634957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940330"/>
        <c:crosses val="autoZero"/>
        <c:crossBetween val="midCat"/>
        <c:majorUnit val="250"/>
      </c:valAx>
      <c:valAx>
        <c:axId val="389403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μmol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34957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b) Magnesium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969054826774"/>
          <c:y val="0.147192884936076"/>
          <c:w val="0.794820047090481"/>
          <c:h val="0.692829349638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Mg!$D$2:$D$45</c:f>
              <c:numCache>
                <c:formatCode>General</c:formatCode>
                <c:ptCount val="44"/>
                <c:pt idx="0">
                  <c:v>0.246</c:v>
                </c:pt>
                <c:pt idx="1">
                  <c:v>0.183</c:v>
                </c:pt>
                <c:pt idx="2">
                  <c:v>0.159</c:v>
                </c:pt>
                <c:pt idx="3">
                  <c:v>0.146</c:v>
                </c:pt>
                <c:pt idx="4">
                  <c:v>0.141</c:v>
                </c:pt>
                <c:pt idx="5">
                  <c:v>0.1569</c:v>
                </c:pt>
                <c:pt idx="6">
                  <c:v>0.1455</c:v>
                </c:pt>
                <c:pt idx="7">
                  <c:v>0.0777</c:v>
                </c:pt>
                <c:pt idx="8">
                  <c:v>0.0942</c:v>
                </c:pt>
                <c:pt idx="9">
                  <c:v>0.0957</c:v>
                </c:pt>
                <c:pt idx="10">
                  <c:v>0.0998</c:v>
                </c:pt>
                <c:pt idx="11">
                  <c:v>0.1027</c:v>
                </c:pt>
                <c:pt idx="12">
                  <c:v>0.0853</c:v>
                </c:pt>
                <c:pt idx="13">
                  <c:v>0.0874</c:v>
                </c:pt>
                <c:pt idx="14">
                  <c:v>0.0752</c:v>
                </c:pt>
                <c:pt idx="15">
                  <c:v>0.079</c:v>
                </c:pt>
                <c:pt idx="16">
                  <c:v>0.0737</c:v>
                </c:pt>
                <c:pt idx="17">
                  <c:v>0.071</c:v>
                </c:pt>
                <c:pt idx="18">
                  <c:v>0.063</c:v>
                </c:pt>
                <c:pt idx="19">
                  <c:v>0.067</c:v>
                </c:pt>
                <c:pt idx="20">
                  <c:v>0.053</c:v>
                </c:pt>
                <c:pt idx="21">
                  <c:v>0.053</c:v>
                </c:pt>
                <c:pt idx="22">
                  <c:v>0.058</c:v>
                </c:pt>
                <c:pt idx="23">
                  <c:v>0.063</c:v>
                </c:pt>
                <c:pt idx="24">
                  <c:v>0.065</c:v>
                </c:pt>
                <c:pt idx="25">
                  <c:v>0.077</c:v>
                </c:pt>
                <c:pt idx="26">
                  <c:v>0.074</c:v>
                </c:pt>
                <c:pt idx="27">
                  <c:v>0.071</c:v>
                </c:pt>
                <c:pt idx="28">
                  <c:v>0.067</c:v>
                </c:pt>
                <c:pt idx="29">
                  <c:v>0.058</c:v>
                </c:pt>
                <c:pt idx="30">
                  <c:v>0.067</c:v>
                </c:pt>
                <c:pt idx="31">
                  <c:v>0.063</c:v>
                </c:pt>
                <c:pt idx="32">
                  <c:v>0.048</c:v>
                </c:pt>
                <c:pt idx="33">
                  <c:v>0.049</c:v>
                </c:pt>
                <c:pt idx="34">
                  <c:v>0.056</c:v>
                </c:pt>
                <c:pt idx="35">
                  <c:v>0.063</c:v>
                </c:pt>
                <c:pt idx="36">
                  <c:v>0.059</c:v>
                </c:pt>
                <c:pt idx="37">
                  <c:v>0.066</c:v>
                </c:pt>
                <c:pt idx="38">
                  <c:v>0.081</c:v>
                </c:pt>
                <c:pt idx="39">
                  <c:v>0.058</c:v>
                </c:pt>
                <c:pt idx="40">
                  <c:v>0.046</c:v>
                </c:pt>
                <c:pt idx="41">
                  <c:v>0.048</c:v>
                </c:pt>
                <c:pt idx="42">
                  <c:v>0.048</c:v>
                </c:pt>
                <c:pt idx="43">
                  <c:v>0.051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Mg!$G$2:$G$45</c:f>
              <c:numCache>
                <c:formatCode>General</c:formatCode>
                <c:ptCount val="44"/>
                <c:pt idx="0">
                  <c:v>0.225591911353301</c:v>
                </c:pt>
                <c:pt idx="1">
                  <c:v>0.165208212698374</c:v>
                </c:pt>
                <c:pt idx="2">
                  <c:v>0.15280268984729</c:v>
                </c:pt>
                <c:pt idx="3">
                  <c:v>0.144472647577554</c:v>
                </c:pt>
                <c:pt idx="4">
                  <c:v>0.138276342844624</c:v>
                </c:pt>
                <c:pt idx="5">
                  <c:v>0.121300934443254</c:v>
                </c:pt>
                <c:pt idx="6">
                  <c:v>0.114241253796136</c:v>
                </c:pt>
                <c:pt idx="7">
                  <c:v>0.107988024353725</c:v>
                </c:pt>
                <c:pt idx="8">
                  <c:v>0.0986576758606866</c:v>
                </c:pt>
                <c:pt idx="9">
                  <c:v>0.0931971942410451</c:v>
                </c:pt>
                <c:pt idx="10">
                  <c:v>0.087029183200655</c:v>
                </c:pt>
                <c:pt idx="11">
                  <c:v>0.0829181721165972</c:v>
                </c:pt>
                <c:pt idx="12">
                  <c:v>0.078631656653984</c:v>
                </c:pt>
                <c:pt idx="13">
                  <c:v>0.075680936836614</c:v>
                </c:pt>
                <c:pt idx="14">
                  <c:v>0.0732645916003275</c:v>
                </c:pt>
                <c:pt idx="15">
                  <c:v>0.0707450894616639</c:v>
                </c:pt>
                <c:pt idx="16">
                  <c:v>0.0691769778981759</c:v>
                </c:pt>
                <c:pt idx="17">
                  <c:v>0.0676373360250656</c:v>
                </c:pt>
                <c:pt idx="18">
                  <c:v>0.0662251039468432</c:v>
                </c:pt>
                <c:pt idx="19">
                  <c:v>0.0651878755536767</c:v>
                </c:pt>
                <c:pt idx="20">
                  <c:v>0.064338488949088</c:v>
                </c:pt>
                <c:pt idx="21">
                  <c:v>0.0635922375665541</c:v>
                </c:pt>
                <c:pt idx="22">
                  <c:v>0.0628625519734216</c:v>
                </c:pt>
                <c:pt idx="23">
                  <c:v>0.0625657142531143</c:v>
                </c:pt>
                <c:pt idx="24">
                  <c:v>0.0623604125407802</c:v>
                </c:pt>
                <c:pt idx="25">
                  <c:v>0.0618368361265127</c:v>
                </c:pt>
                <c:pt idx="26">
                  <c:v>0.0614764204660628</c:v>
                </c:pt>
                <c:pt idx="27">
                  <c:v>0.0611910155194206</c:v>
                </c:pt>
                <c:pt idx="28">
                  <c:v>0.060873531407925</c:v>
                </c:pt>
                <c:pt idx="29">
                  <c:v>0.0604882102330314</c:v>
                </c:pt>
                <c:pt idx="30">
                  <c:v>0.060316706661492</c:v>
                </c:pt>
                <c:pt idx="31">
                  <c:v>0.060190744097213</c:v>
                </c:pt>
                <c:pt idx="32">
                  <c:v>0.060090997213595</c:v>
                </c:pt>
                <c:pt idx="33">
                  <c:v>0.0599856166863582</c:v>
                </c:pt>
                <c:pt idx="34">
                  <c:v>0.059908353330746</c:v>
                </c:pt>
                <c:pt idx="35">
                  <c:v>0.0598473727685305</c:v>
                </c:pt>
                <c:pt idx="36">
                  <c:v>0.0597870863350702</c:v>
                </c:pt>
                <c:pt idx="37">
                  <c:v>0.0597414098700288</c:v>
                </c:pt>
                <c:pt idx="38">
                  <c:v>0.059704176665373</c:v>
                </c:pt>
                <c:pt idx="39">
                  <c:v>0.0596697193817661</c:v>
                </c:pt>
                <c:pt idx="40">
                  <c:v>0.0596443747046453</c:v>
                </c:pt>
                <c:pt idx="41">
                  <c:v>0.0596179480304885</c:v>
                </c:pt>
                <c:pt idx="42">
                  <c:v>0.0595986108293013</c:v>
                </c:pt>
                <c:pt idx="43">
                  <c:v>0.0595838849942007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bfbfbf"/>
            </a:solidFill>
            <a:ln w="12600">
              <a:solidFill>
                <a:srgbClr val="bfbfb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Mg!$C$2:$C$24</c:f>
              <c:numCache>
                <c:formatCode>General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</c:numCache>
            </c:numRef>
          </c:xVal>
          <c:yVal>
            <c:numRef>
              <c:f>Mg!$E$2:$E$24</c:f>
              <c:numCache>
                <c:formatCode>General</c:formatCode>
                <c:ptCount val="23"/>
                <c:pt idx="0">
                  <c:v>0.0578669181103826</c:v>
                </c:pt>
                <c:pt idx="1">
                  <c:v>0.00589054887970164</c:v>
                </c:pt>
                <c:pt idx="2">
                  <c:v>0.00070592397411581</c:v>
                </c:pt>
                <c:pt idx="3">
                  <c:v>6.10388841767656E-005</c:v>
                </c:pt>
                <c:pt idx="4">
                  <c:v>7.31490605945697E-006</c:v>
                </c:pt>
                <c:pt idx="5">
                  <c:v>7.7158714911241E-009</c:v>
                </c:pt>
                <c:pt idx="6">
                  <c:v>2.50595404287703E-010</c:v>
                </c:pt>
                <c:pt idx="7">
                  <c:v>8.13881578022091E-012</c:v>
                </c:pt>
                <c:pt idx="8">
                  <c:v>1.94142774991922E-014</c:v>
                </c:pt>
                <c:pt idx="9">
                  <c:v>2.78821055839916E-016</c:v>
                </c:pt>
                <c:pt idx="10">
                  <c:v>9.21805074715393E-019</c:v>
                </c:pt>
                <c:pt idx="11">
                  <c:v>9.55190328408878E-021</c:v>
                </c:pt>
                <c:pt idx="12">
                  <c:v>3.15793686884214E-023</c:v>
                </c:pt>
                <c:pt idx="13">
                  <c:v>2.77956931770535E-025</c:v>
                </c:pt>
                <c:pt idx="14">
                  <c:v>2.88023770126665E-027</c:v>
                </c:pt>
                <c:pt idx="15">
                  <c:v>9.52229996194615E-030</c:v>
                </c:pt>
                <c:pt idx="16">
                  <c:v>1.36755937970119E-031</c:v>
                </c:pt>
                <c:pt idx="17">
                  <c:v>1.02245334860266E-033</c:v>
                </c:pt>
                <c:pt idx="18">
                  <c:v>4.68501020871759E-036</c:v>
                </c:pt>
                <c:pt idx="19">
                  <c:v>4.12367668200481E-038</c:v>
                </c:pt>
                <c:pt idx="20">
                  <c:v>4.27302495091206E-040</c:v>
                </c:pt>
                <c:pt idx="21">
                  <c:v>3.76105335243737E-042</c:v>
                </c:pt>
                <c:pt idx="22">
                  <c:v>1.46386078837044E-044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a5a5a5"/>
            </a:solidFill>
            <a:ln cap="rnd" w="12600">
              <a:solidFill>
                <a:srgbClr val="a5a5a5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Mg!$F$2:$F$45</c:f>
              <c:numCache>
                <c:formatCode>General</c:formatCode>
                <c:ptCount val="44"/>
                <c:pt idx="0">
                  <c:v>0.108224993242919</c:v>
                </c:pt>
                <c:pt idx="1">
                  <c:v>0.0998176638186727</c:v>
                </c:pt>
                <c:pt idx="2">
                  <c:v>0.0925967658731744</c:v>
                </c:pt>
                <c:pt idx="3">
                  <c:v>0.0849116086933773</c:v>
                </c:pt>
                <c:pt idx="4">
                  <c:v>0.0787690279385644</c:v>
                </c:pt>
                <c:pt idx="5">
                  <c:v>0.0618009267273825</c:v>
                </c:pt>
                <c:pt idx="6">
                  <c:v>0.0547412535455403</c:v>
                </c:pt>
                <c:pt idx="7">
                  <c:v>0.0484880243455866</c:v>
                </c:pt>
                <c:pt idx="8">
                  <c:v>0.0391576758606672</c:v>
                </c:pt>
                <c:pt idx="9">
                  <c:v>0.0336971942410448</c:v>
                </c:pt>
                <c:pt idx="10">
                  <c:v>0.027529183200655</c:v>
                </c:pt>
                <c:pt idx="11">
                  <c:v>0.0234181721165972</c:v>
                </c:pt>
                <c:pt idx="12">
                  <c:v>0.019131656653984</c:v>
                </c:pt>
                <c:pt idx="13">
                  <c:v>0.016180936836614</c:v>
                </c:pt>
                <c:pt idx="14">
                  <c:v>0.0137645916003275</c:v>
                </c:pt>
                <c:pt idx="15">
                  <c:v>0.0112450894616639</c:v>
                </c:pt>
                <c:pt idx="16">
                  <c:v>0.00967697789817593</c:v>
                </c:pt>
                <c:pt idx="17">
                  <c:v>0.00813733602506556</c:v>
                </c:pt>
                <c:pt idx="18">
                  <c:v>0.00672510394684316</c:v>
                </c:pt>
                <c:pt idx="19">
                  <c:v>0.00568787555367673</c:v>
                </c:pt>
                <c:pt idx="20">
                  <c:v>0.00483848894908796</c:v>
                </c:pt>
                <c:pt idx="21">
                  <c:v>0.00409223756655405</c:v>
                </c:pt>
                <c:pt idx="22">
                  <c:v>0.00336255197342158</c:v>
                </c:pt>
                <c:pt idx="23">
                  <c:v>0.00306571425311427</c:v>
                </c:pt>
                <c:pt idx="24">
                  <c:v>0.00286041254078023</c:v>
                </c:pt>
                <c:pt idx="25">
                  <c:v>0.00233683612651273</c:v>
                </c:pt>
                <c:pt idx="26">
                  <c:v>0.00197642046606278</c:v>
                </c:pt>
                <c:pt idx="27">
                  <c:v>0.0016910155194206</c:v>
                </c:pt>
                <c:pt idx="28">
                  <c:v>0.00137353140792497</c:v>
                </c:pt>
                <c:pt idx="29">
                  <c:v>0.000988210233031389</c:v>
                </c:pt>
                <c:pt idx="30">
                  <c:v>0.000816706661492039</c:v>
                </c:pt>
                <c:pt idx="31">
                  <c:v>0.000690744097212962</c:v>
                </c:pt>
                <c:pt idx="32">
                  <c:v>0.00059099721359503</c:v>
                </c:pt>
                <c:pt idx="33">
                  <c:v>0.000485616686358226</c:v>
                </c:pt>
                <c:pt idx="34">
                  <c:v>0.000408353330746019</c:v>
                </c:pt>
                <c:pt idx="35">
                  <c:v>0.000347372768530542</c:v>
                </c:pt>
                <c:pt idx="36">
                  <c:v>0.000287086335070176</c:v>
                </c:pt>
                <c:pt idx="37">
                  <c:v>0.000241409870028838</c:v>
                </c:pt>
                <c:pt idx="38">
                  <c:v>0.00020417666537301</c:v>
                </c:pt>
                <c:pt idx="39">
                  <c:v>0.000169719381766111</c:v>
                </c:pt>
                <c:pt idx="40">
                  <c:v>0.000144374704645312</c:v>
                </c:pt>
                <c:pt idx="41">
                  <c:v>0.000117948030488547</c:v>
                </c:pt>
                <c:pt idx="42">
                  <c:v>9.86108293012609E-005</c:v>
                </c:pt>
                <c:pt idx="43">
                  <c:v>8.3884994200713E-005</c:v>
                </c:pt>
              </c:numCache>
            </c:numRef>
          </c:yVal>
          <c:smooth val="0"/>
        </c:ser>
        <c:axId val="68513665"/>
        <c:axId val="12027789"/>
      </c:scatterChart>
      <c:valAx>
        <c:axId val="68513665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27789"/>
        <c:crosses val="autoZero"/>
        <c:crossBetween val="midCat"/>
        <c:majorUnit val="250"/>
      </c:valAx>
      <c:valAx>
        <c:axId val="1202778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1400" spc="-1" strike="noStrike">
                    <a:solidFill>
                      <a:srgbClr val="000000"/>
                    </a:solidFill>
                    <a:latin typeface="Arial"/>
                  </a:rPr>
                  <a:t>meq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2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8513665"/>
        <c:crossesAt val="0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b) Potassium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80740117746"/>
          <c:y val="0.147192884936076"/>
          <c:w val="0.812615643397813"/>
          <c:h val="0.692829349638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K!$C$2:$C$57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K!$K$2:$K$57</c:f>
              <c:numCache>
                <c:formatCode>General</c:formatCode>
                <c:ptCount val="56"/>
                <c:pt idx="0">
                  <c:v/>
                </c:pt>
                <c:pt idx="1">
                  <c:v/>
                </c:pt>
                <c:pt idx="2">
                  <c:v>139</c:v>
                </c:pt>
                <c:pt idx="3">
                  <c:v>113</c:v>
                </c:pt>
                <c:pt idx="4">
                  <c:v>97.9</c:v>
                </c:pt>
                <c:pt idx="5">
                  <c:v>87.9</c:v>
                </c:pt>
                <c:pt idx="6">
                  <c:v>77.3</c:v>
                </c:pt>
                <c:pt idx="7">
                  <c:v>74.63</c:v>
                </c:pt>
                <c:pt idx="8">
                  <c:v>69.75</c:v>
                </c:pt>
                <c:pt idx="9">
                  <c:v>68.22</c:v>
                </c:pt>
                <c:pt idx="10">
                  <c:v>64.07</c:v>
                </c:pt>
                <c:pt idx="11">
                  <c:v>62.21</c:v>
                </c:pt>
                <c:pt idx="12">
                  <c:v>56.04</c:v>
                </c:pt>
                <c:pt idx="13">
                  <c:v>49.24</c:v>
                </c:pt>
                <c:pt idx="14">
                  <c:v>26.98</c:v>
                </c:pt>
                <c:pt idx="15">
                  <c:v>28.93</c:v>
                </c:pt>
                <c:pt idx="16">
                  <c:v>30.35</c:v>
                </c:pt>
                <c:pt idx="17">
                  <c:v>30.48</c:v>
                </c:pt>
                <c:pt idx="18">
                  <c:v>26.34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24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18</c:v>
                </c:pt>
                <c:pt idx="30">
                  <c:v>19</c:v>
                </c:pt>
                <c:pt idx="31">
                  <c:v>13</c:v>
                </c:pt>
                <c:pt idx="32">
                  <c:v>16</c:v>
                </c:pt>
                <c:pt idx="33">
                  <c:v>19</c:v>
                </c:pt>
                <c:pt idx="34">
                  <c:v>19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24</c:v>
                </c:pt>
                <c:pt idx="41">
                  <c:v>22</c:v>
                </c:pt>
                <c:pt idx="42">
                  <c:v>13</c:v>
                </c:pt>
                <c:pt idx="43">
                  <c:v>14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K!$C$2:$C$57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K!$N$2:$N$57</c:f>
              <c:numCache>
                <c:formatCode>General</c:formatCode>
                <c:ptCount val="56"/>
                <c:pt idx="0">
                  <c:v/>
                </c:pt>
                <c:pt idx="1">
                  <c:v/>
                </c:pt>
                <c:pt idx="2">
                  <c:v>132.274140462716</c:v>
                </c:pt>
                <c:pt idx="3">
                  <c:v>104.792108478218</c:v>
                </c:pt>
                <c:pt idx="4">
                  <c:v>94.2768226962776</c:v>
                </c:pt>
                <c:pt idx="5">
                  <c:v>87.4648516225187</c:v>
                </c:pt>
                <c:pt idx="6">
                  <c:v>83.0810537343009</c:v>
                </c:pt>
                <c:pt idx="7">
                  <c:v>71.718624820735</c:v>
                </c:pt>
                <c:pt idx="8">
                  <c:v>66.8773939311703</c:v>
                </c:pt>
                <c:pt idx="9">
                  <c:v>62.473274295208</c:v>
                </c:pt>
                <c:pt idx="10">
                  <c:v>55.653018062012</c:v>
                </c:pt>
                <c:pt idx="11">
                  <c:v>51.4925887177232</c:v>
                </c:pt>
                <c:pt idx="12">
                  <c:v>46.6038572408334</c:v>
                </c:pt>
                <c:pt idx="13">
                  <c:v>43.207999075786</c:v>
                </c:pt>
                <c:pt idx="14">
                  <c:v>39.519565008475</c:v>
                </c:pt>
                <c:pt idx="15">
                  <c:v>36.8717664763035</c:v>
                </c:pt>
                <c:pt idx="16">
                  <c:v>34.6212941725661</c:v>
                </c:pt>
                <c:pt idx="17">
                  <c:v>32.1769286125229</c:v>
                </c:pt>
                <c:pt idx="18">
                  <c:v>30.5933562349857</c:v>
                </c:pt>
                <c:pt idx="19">
                  <c:v>28.9809025414469</c:v>
                </c:pt>
                <c:pt idx="20">
                  <c:v>27.4400139313487</c:v>
                </c:pt>
                <c:pt idx="21">
                  <c:v>26.2614325194674</c:v>
                </c:pt>
                <c:pt idx="22">
                  <c:v>25.2597079573616</c:v>
                </c:pt>
                <c:pt idx="23">
                  <c:v>24.3463137899322</c:v>
                </c:pt>
                <c:pt idx="24">
                  <c:v>23.4159002051947</c:v>
                </c:pt>
                <c:pt idx="25">
                  <c:v>23.0246646908713</c:v>
                </c:pt>
                <c:pt idx="26">
                  <c:v>22.7490710446506</c:v>
                </c:pt>
                <c:pt idx="27">
                  <c:v>22.0247900873769</c:v>
                </c:pt>
                <c:pt idx="28">
                  <c:v>21.5048539786808</c:v>
                </c:pt>
                <c:pt idx="29">
                  <c:v>21.0777873722062</c:v>
                </c:pt>
                <c:pt idx="30">
                  <c:v>20.5829501025973</c:v>
                </c:pt>
                <c:pt idx="31">
                  <c:v>19.9455208814981</c:v>
                </c:pt>
                <c:pt idx="32">
                  <c:v>19.6442936998848</c:v>
                </c:pt>
                <c:pt idx="33">
                  <c:v>19.4138936861031</c:v>
                </c:pt>
                <c:pt idx="34">
                  <c:v>19.2246470645052</c:v>
                </c:pt>
                <c:pt idx="35">
                  <c:v>19.0166473080954</c:v>
                </c:pt>
                <c:pt idx="36">
                  <c:v>18.8576226658616</c:v>
                </c:pt>
                <c:pt idx="37">
                  <c:v>18.7272647234822</c:v>
                </c:pt>
                <c:pt idx="38">
                  <c:v>18.5931832392999</c:v>
                </c:pt>
                <c:pt idx="39">
                  <c:v>18.4873235322526</c:v>
                </c:pt>
                <c:pt idx="40">
                  <c:v>18.3976440110659</c:v>
                </c:pt>
                <c:pt idx="41">
                  <c:v>18.3112911901303</c:v>
                </c:pt>
                <c:pt idx="42">
                  <c:v>18.2452319021831</c:v>
                </c:pt>
                <c:pt idx="43">
                  <c:v>18.1734811642996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808080"/>
            </a:solidFill>
            <a:ln w="126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K!$L$2:$L$8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31.2541619679906</c:v>
                </c:pt>
                <c:pt idx="3">
                  <c:v>8.82556020797417</c:v>
                </c:pt>
                <c:pt idx="4">
                  <c:v>2.72773903231475</c:v>
                </c:pt>
                <c:pt idx="5">
                  <c:v>0.703738205483448</c:v>
                </c:pt>
                <c:pt idx="6">
                  <c:v>0.217506212228194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K!$C$2:$C$57</c:f>
              <c:numCache>
                <c:formatCode>General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K!$M$2:$M$57</c:f>
              <c:numCache>
                <c:formatCode>General</c:formatCode>
                <c:ptCount val="56"/>
                <c:pt idx="0">
                  <c:v/>
                </c:pt>
                <c:pt idx="1">
                  <c:v/>
                </c:pt>
                <c:pt idx="2">
                  <c:v>83.2699784947254</c:v>
                </c:pt>
                <c:pt idx="3">
                  <c:v>78.2165482702437</c:v>
                </c:pt>
                <c:pt idx="4">
                  <c:v>73.7990836639628</c:v>
                </c:pt>
                <c:pt idx="5">
                  <c:v>69.0111134170352</c:v>
                </c:pt>
                <c:pt idx="6">
                  <c:v>65.1135475220727</c:v>
                </c:pt>
                <c:pt idx="7">
                  <c:v>53.9637273151921</c:v>
                </c:pt>
                <c:pt idx="8">
                  <c:v>49.1266590340061</c:v>
                </c:pt>
                <c:pt idx="9">
                  <c:v>44.7231640199184</c:v>
                </c:pt>
                <c:pt idx="10">
                  <c:v>37.9030141615861</c:v>
                </c:pt>
                <c:pt idx="11">
                  <c:v>33.7425883451316</c:v>
                </c:pt>
                <c:pt idx="12">
                  <c:v>28.8538572250457</c:v>
                </c:pt>
                <c:pt idx="13">
                  <c:v>25.4579990745271</c:v>
                </c:pt>
                <c:pt idx="14">
                  <c:v>21.7695650084216</c:v>
                </c:pt>
                <c:pt idx="15">
                  <c:v>19.1217664762996</c:v>
                </c:pt>
                <c:pt idx="16">
                  <c:v>16.8712941725658</c:v>
                </c:pt>
                <c:pt idx="17">
                  <c:v>14.4269286125229</c:v>
                </c:pt>
                <c:pt idx="18">
                  <c:v>12.8433562349857</c:v>
                </c:pt>
                <c:pt idx="19">
                  <c:v>11.2309025414469</c:v>
                </c:pt>
                <c:pt idx="20">
                  <c:v>9.69001393134868</c:v>
                </c:pt>
                <c:pt idx="21">
                  <c:v>8.51143251946739</c:v>
                </c:pt>
                <c:pt idx="22">
                  <c:v>7.50970795736159</c:v>
                </c:pt>
                <c:pt idx="23">
                  <c:v>6.5963137899322</c:v>
                </c:pt>
                <c:pt idx="24">
                  <c:v>5.66590020519467</c:v>
                </c:pt>
                <c:pt idx="25">
                  <c:v>5.27466469087132</c:v>
                </c:pt>
                <c:pt idx="26">
                  <c:v>4.99907104465062</c:v>
                </c:pt>
                <c:pt idx="27">
                  <c:v>4.27479008737694</c:v>
                </c:pt>
                <c:pt idx="28">
                  <c:v>3.75485397868079</c:v>
                </c:pt>
                <c:pt idx="29">
                  <c:v>3.32778737220618</c:v>
                </c:pt>
                <c:pt idx="30">
                  <c:v>2.83295010259734</c:v>
                </c:pt>
                <c:pt idx="31">
                  <c:v>2.1955208814981</c:v>
                </c:pt>
                <c:pt idx="32">
                  <c:v>1.89429369988484</c:v>
                </c:pt>
                <c:pt idx="33">
                  <c:v>1.66389368610309</c:v>
                </c:pt>
                <c:pt idx="34">
                  <c:v>1.47464706450524</c:v>
                </c:pt>
                <c:pt idx="35">
                  <c:v>1.26664730809537</c:v>
                </c:pt>
                <c:pt idx="36">
                  <c:v>1.1076226658616</c:v>
                </c:pt>
                <c:pt idx="37">
                  <c:v>0.977264723482228</c:v>
                </c:pt>
                <c:pt idx="38">
                  <c:v>0.843183239299877</c:v>
                </c:pt>
                <c:pt idx="39">
                  <c:v>0.737323532252622</c:v>
                </c:pt>
                <c:pt idx="40">
                  <c:v>0.647644011065944</c:v>
                </c:pt>
                <c:pt idx="41">
                  <c:v>0.561291190130334</c:v>
                </c:pt>
                <c:pt idx="42">
                  <c:v>0.495231902183075</c:v>
                </c:pt>
                <c:pt idx="43">
                  <c:v>0.423481164299595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</c:numCache>
            </c:numRef>
          </c:yVal>
          <c:smooth val="0"/>
        </c:ser>
        <c:axId val="68992962"/>
        <c:axId val="95347565"/>
      </c:scatterChart>
      <c:valAx>
        <c:axId val="68992962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47565"/>
        <c:crosses val="autoZero"/>
        <c:crossBetween val="midCat"/>
        <c:majorUnit val="250"/>
      </c:valAx>
      <c:valAx>
        <c:axId val="953475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µmol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92962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6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600" spc="-1" strike="noStrike">
                <a:solidFill>
                  <a:srgbClr val="000000"/>
                </a:solidFill>
                <a:latin typeface="Calibri"/>
              </a:rPr>
              <a:t>f) Total nitrogen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66358284272"/>
          <c:y val="0.147192884936076"/>
          <c:w val="0.788898233809924"/>
          <c:h val="0.692829349638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ff0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TN!$D$2:$D$56</c:f>
              <c:numCache>
                <c:formatCode>General</c:formatCode>
                <c:ptCount val="55"/>
                <c:pt idx="0">
                  <c:v>4120</c:v>
                </c:pt>
                <c:pt idx="1">
                  <c:v>4090</c:v>
                </c:pt>
                <c:pt idx="2">
                  <c:v>2640</c:v>
                </c:pt>
                <c:pt idx="3">
                  <c:v>2070</c:v>
                </c:pt>
                <c:pt idx="4">
                  <c:v>1910</c:v>
                </c:pt>
                <c:pt idx="5">
                  <c:v>1790</c:v>
                </c:pt>
                <c:pt idx="6">
                  <c:v>2060</c:v>
                </c:pt>
                <c:pt idx="7">
                  <c:v>1904</c:v>
                </c:pt>
                <c:pt idx="8">
                  <c:v>1422</c:v>
                </c:pt>
                <c:pt idx="9">
                  <c:v>1227</c:v>
                </c:pt>
                <c:pt idx="10">
                  <c:v>1220</c:v>
                </c:pt>
                <c:pt idx="11">
                  <c:v>1256</c:v>
                </c:pt>
                <c:pt idx="12">
                  <c:v>1203</c:v>
                </c:pt>
                <c:pt idx="13">
                  <c:v>1086</c:v>
                </c:pt>
                <c:pt idx="14">
                  <c:v>1092</c:v>
                </c:pt>
                <c:pt idx="15">
                  <c:v>1073</c:v>
                </c:pt>
                <c:pt idx="16">
                  <c:v>1211</c:v>
                </c:pt>
                <c:pt idx="17">
                  <c:v>1340</c:v>
                </c:pt>
                <c:pt idx="18">
                  <c:v>1034</c:v>
                </c:pt>
                <c:pt idx="19">
                  <c:v>1102</c:v>
                </c:pt>
                <c:pt idx="20">
                  <c:v>1275</c:v>
                </c:pt>
                <c:pt idx="21">
                  <c:v>1154</c:v>
                </c:pt>
                <c:pt idx="22">
                  <c:v>1121</c:v>
                </c:pt>
                <c:pt idx="23">
                  <c:v>1048</c:v>
                </c:pt>
                <c:pt idx="24">
                  <c:v>1113</c:v>
                </c:pt>
                <c:pt idx="25">
                  <c:v>1023</c:v>
                </c:pt>
                <c:pt idx="26">
                  <c:v>810</c:v>
                </c:pt>
                <c:pt idx="27">
                  <c:v>752</c:v>
                </c:pt>
                <c:pt idx="28">
                  <c:v>616</c:v>
                </c:pt>
                <c:pt idx="29">
                  <c:v>653</c:v>
                </c:pt>
                <c:pt idx="30">
                  <c:v>607</c:v>
                </c:pt>
                <c:pt idx="31">
                  <c:v>557</c:v>
                </c:pt>
                <c:pt idx="32">
                  <c:v>802</c:v>
                </c:pt>
                <c:pt idx="33">
                  <c:v>736</c:v>
                </c:pt>
                <c:pt idx="34">
                  <c:v>922</c:v>
                </c:pt>
                <c:pt idx="35">
                  <c:v>994</c:v>
                </c:pt>
                <c:pt idx="36">
                  <c:v>1050</c:v>
                </c:pt>
                <c:pt idx="37">
                  <c:v>897</c:v>
                </c:pt>
                <c:pt idx="38">
                  <c:v>724</c:v>
                </c:pt>
                <c:pt idx="39">
                  <c:v>584</c:v>
                </c:pt>
                <c:pt idx="40">
                  <c:v>546</c:v>
                </c:pt>
                <c:pt idx="41">
                  <c:v>561</c:v>
                </c:pt>
                <c:pt idx="42">
                  <c:v>620</c:v>
                </c:pt>
                <c:pt idx="43">
                  <c:v>520</c:v>
                </c:pt>
                <c:pt idx="44">
                  <c:v>538</c:v>
                </c:pt>
                <c:pt idx="45">
                  <c:v>644</c:v>
                </c:pt>
                <c:pt idx="46">
                  <c:v>804</c:v>
                </c:pt>
                <c:pt idx="47">
                  <c:v>624</c:v>
                </c:pt>
                <c:pt idx="48">
                  <c:v>634</c:v>
                </c:pt>
                <c:pt idx="49">
                  <c:v>717</c:v>
                </c:pt>
                <c:pt idx="50">
                  <c:v>643</c:v>
                </c:pt>
                <c:pt idx="51">
                  <c:v>421</c:v>
                </c:pt>
                <c:pt idx="52">
                  <c:v>466</c:v>
                </c:pt>
                <c:pt idx="53">
                  <c:v>495</c:v>
                </c:pt>
                <c:pt idx="54">
                  <c:v>536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TN!$G$2:$G$56</c:f>
              <c:numCache>
                <c:formatCode>General</c:formatCode>
                <c:ptCount val="55"/>
                <c:pt idx="0">
                  <c:v>3807.85806645277</c:v>
                </c:pt>
                <c:pt idx="1">
                  <c:v>3613.3281046884</c:v>
                </c:pt>
                <c:pt idx="2">
                  <c:v>2306.66184210039</c:v>
                </c:pt>
                <c:pt idx="3">
                  <c:v>2006.72919850291</c:v>
                </c:pt>
                <c:pt idx="4">
                  <c:v>1880.71842870395</c:v>
                </c:pt>
                <c:pt idx="5">
                  <c:v>1813.1291065802</c:v>
                </c:pt>
                <c:pt idx="6">
                  <c:v>1639.45414167598</c:v>
                </c:pt>
                <c:pt idx="7">
                  <c:v>1563.22058335911</c:v>
                </c:pt>
                <c:pt idx="8">
                  <c:v>1492.62422226544</c:v>
                </c:pt>
                <c:pt idx="9">
                  <c:v>1470.26907490741</c:v>
                </c:pt>
                <c:pt idx="10">
                  <c:v>1380.67205452429</c:v>
                </c:pt>
                <c:pt idx="11">
                  <c:v>1366.66957712963</c:v>
                </c:pt>
                <c:pt idx="12">
                  <c:v>1310.57026406166</c:v>
                </c:pt>
                <c:pt idx="13">
                  <c:v>1292.80544768312</c:v>
                </c:pt>
                <c:pt idx="14">
                  <c:v>1237.52894157766</c:v>
                </c:pt>
                <c:pt idx="15">
                  <c:v>1226.11382838293</c:v>
                </c:pt>
                <c:pt idx="16">
                  <c:v>1182.47973899299</c:v>
                </c:pt>
                <c:pt idx="17">
                  <c:v>1165.89823824392</c:v>
                </c:pt>
                <c:pt idx="18">
                  <c:v>1117.09295076892</c:v>
                </c:pt>
                <c:pt idx="19">
                  <c:v>1098.78355584899</c:v>
                </c:pt>
                <c:pt idx="20">
                  <c:v>1062.44081342975</c:v>
                </c:pt>
                <c:pt idx="21">
                  <c:v>1049.31203686083</c:v>
                </c:pt>
                <c:pt idx="22">
                  <c:v>1015.12255106436</c:v>
                </c:pt>
                <c:pt idx="23">
                  <c:v>1006.26462412329</c:v>
                </c:pt>
                <c:pt idx="24">
                  <c:v>968.718128159908</c:v>
                </c:pt>
                <c:pt idx="25">
                  <c:v>958.285131981662</c:v>
                </c:pt>
                <c:pt idx="26">
                  <c:v>926.406070707437</c:v>
                </c:pt>
                <c:pt idx="27">
                  <c:v>893.190244972491</c:v>
                </c:pt>
                <c:pt idx="28">
                  <c:v>860.615903746212</c:v>
                </c:pt>
                <c:pt idx="29">
                  <c:v>835.054507941991</c:v>
                </c:pt>
                <c:pt idx="30">
                  <c:v>812.812377968269</c:v>
                </c:pt>
                <c:pt idx="31">
                  <c:v>792.05007297208</c:v>
                </c:pt>
                <c:pt idx="32">
                  <c:v>770.346825283394</c:v>
                </c:pt>
                <c:pt idx="33">
                  <c:v>761.028457095311</c:v>
                </c:pt>
                <c:pt idx="34">
                  <c:v>754.388076068786</c:v>
                </c:pt>
                <c:pt idx="35">
                  <c:v>736.600882046212</c:v>
                </c:pt>
                <c:pt idx="36">
                  <c:v>723.489600349955</c:v>
                </c:pt>
                <c:pt idx="37">
                  <c:v>712.468584403464</c:v>
                </c:pt>
                <c:pt idx="38">
                  <c:v>699.365024913027</c:v>
                </c:pt>
                <c:pt idx="39">
                  <c:v>690.29889895998</c:v>
                </c:pt>
                <c:pt idx="40">
                  <c:v>681.835965221466</c:v>
                </c:pt>
                <c:pt idx="41">
                  <c:v>673.234326929104</c:v>
                </c:pt>
                <c:pt idx="42">
                  <c:v>666.484539437517</c:v>
                </c:pt>
                <c:pt idx="43">
                  <c:v>660.810836644491</c:v>
                </c:pt>
                <c:pt idx="44">
                  <c:v>654.417003281695</c:v>
                </c:pt>
                <c:pt idx="45">
                  <c:v>649.397714040195</c:v>
                </c:pt>
                <c:pt idx="46">
                  <c:v>645.183618430739</c:v>
                </c:pt>
                <c:pt idx="47">
                  <c:v>640.739245477315</c:v>
                </c:pt>
                <c:pt idx="48">
                  <c:v>637.137900716929</c:v>
                </c:pt>
                <c:pt idx="49">
                  <c:v>634.0119050779</c:v>
                </c:pt>
                <c:pt idx="50">
                  <c:v>630.925441364302</c:v>
                </c:pt>
                <c:pt idx="51">
                  <c:v>628.505079017111</c:v>
                </c:pt>
                <c:pt idx="52">
                  <c:v>625.807408034537</c:v>
                </c:pt>
                <c:pt idx="53">
                  <c:v>623.689364374166</c:v>
                </c:pt>
                <c:pt idx="54">
                  <c:v>621.971654711529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solidFill>
              <a:srgbClr val="808080"/>
            </a:solidFill>
            <a:ln w="1260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</c:numCache>
            </c:numRef>
          </c:xVal>
          <c:yVal>
            <c:numRef>
              <c:f>TN!$E$2:$E$7</c:f>
              <c:numCache>
                <c:formatCode>General</c:formatCode>
                <c:ptCount val="6"/>
                <c:pt idx="0">
                  <c:v>1724.27775727164</c:v>
                </c:pt>
                <c:pt idx="1">
                  <c:v>1535.12839927761</c:v>
                </c:pt>
                <c:pt idx="2">
                  <c:v>301.765389338736</c:v>
                </c:pt>
                <c:pt idx="3">
                  <c:v>66.6279833535868</c:v>
                </c:pt>
                <c:pt idx="4">
                  <c:v>11.6605455546583</c:v>
                </c:pt>
                <c:pt idx="5">
                  <c:v>2.57457833985531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TN!$C$2:$C$56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TN!$F$2:$F$56</c:f>
              <c:numCache>
                <c:formatCode>General</c:formatCode>
                <c:ptCount val="55"/>
                <c:pt idx="0">
                  <c:v>1477.58030918113</c:v>
                </c:pt>
                <c:pt idx="1">
                  <c:v>1472.19970541079</c:v>
                </c:pt>
                <c:pt idx="2">
                  <c:v>1398.89645276165</c:v>
                </c:pt>
                <c:pt idx="3">
                  <c:v>1334.10121514933</c:v>
                </c:pt>
                <c:pt idx="4">
                  <c:v>1263.0578831493</c:v>
                </c:pt>
                <c:pt idx="5">
                  <c:v>1204.55452824035</c:v>
                </c:pt>
                <c:pt idx="6">
                  <c:v>1033.43458566488</c:v>
                </c:pt>
                <c:pt idx="7">
                  <c:v>957.218878975471</c:v>
                </c:pt>
                <c:pt idx="8">
                  <c:v>886.624073721666</c:v>
                </c:pt>
                <c:pt idx="9">
                  <c:v>864.269009048159</c:v>
                </c:pt>
                <c:pt idx="10">
                  <c:v>774.672052507124</c:v>
                </c:pt>
                <c:pt idx="11">
                  <c:v>760.66957600132</c:v>
                </c:pt>
                <c:pt idx="12">
                  <c:v>704.570263963323</c:v>
                </c:pt>
                <c:pt idx="13">
                  <c:v>686.805447639517</c:v>
                </c:pt>
                <c:pt idx="14">
                  <c:v>631.528941574648</c:v>
                </c:pt>
                <c:pt idx="15">
                  <c:v>620.113828381245</c:v>
                </c:pt>
                <c:pt idx="16">
                  <c:v>576.479738992821</c:v>
                </c:pt>
                <c:pt idx="17">
                  <c:v>559.89823824385</c:v>
                </c:pt>
                <c:pt idx="18">
                  <c:v>511.092950768913</c:v>
                </c:pt>
                <c:pt idx="19">
                  <c:v>492.783555848991</c:v>
                </c:pt>
                <c:pt idx="20">
                  <c:v>456.440813429754</c:v>
                </c:pt>
                <c:pt idx="21">
                  <c:v>443.312036860833</c:v>
                </c:pt>
                <c:pt idx="22">
                  <c:v>409.122551064359</c:v>
                </c:pt>
                <c:pt idx="23">
                  <c:v>400.26462412329</c:v>
                </c:pt>
                <c:pt idx="24">
                  <c:v>362.718128159908</c:v>
                </c:pt>
                <c:pt idx="25">
                  <c:v>352.285131981662</c:v>
                </c:pt>
                <c:pt idx="26">
                  <c:v>320.406070707437</c:v>
                </c:pt>
                <c:pt idx="27">
                  <c:v>287.190244972491</c:v>
                </c:pt>
                <c:pt idx="28">
                  <c:v>254.615903746212</c:v>
                </c:pt>
                <c:pt idx="29">
                  <c:v>229.054507941991</c:v>
                </c:pt>
                <c:pt idx="30">
                  <c:v>206.812377968269</c:v>
                </c:pt>
                <c:pt idx="31">
                  <c:v>186.05007297208</c:v>
                </c:pt>
                <c:pt idx="32">
                  <c:v>164.346825283394</c:v>
                </c:pt>
                <c:pt idx="33">
                  <c:v>155.028457095311</c:v>
                </c:pt>
                <c:pt idx="34">
                  <c:v>148.388076068786</c:v>
                </c:pt>
                <c:pt idx="35">
                  <c:v>130.600882046212</c:v>
                </c:pt>
                <c:pt idx="36">
                  <c:v>117.489600349955</c:v>
                </c:pt>
                <c:pt idx="37">
                  <c:v>106.468584403464</c:v>
                </c:pt>
                <c:pt idx="38">
                  <c:v>93.3650249130272</c:v>
                </c:pt>
                <c:pt idx="39">
                  <c:v>84.2988989599802</c:v>
                </c:pt>
                <c:pt idx="40">
                  <c:v>75.8359652214659</c:v>
                </c:pt>
                <c:pt idx="41">
                  <c:v>67.2343269291037</c:v>
                </c:pt>
                <c:pt idx="42">
                  <c:v>60.484539437517</c:v>
                </c:pt>
                <c:pt idx="43">
                  <c:v>54.8108366444912</c:v>
                </c:pt>
                <c:pt idx="44">
                  <c:v>48.4170032816953</c:v>
                </c:pt>
                <c:pt idx="45">
                  <c:v>43.3977140401954</c:v>
                </c:pt>
                <c:pt idx="46">
                  <c:v>39.1836184307395</c:v>
                </c:pt>
                <c:pt idx="47">
                  <c:v>34.7392454773145</c:v>
                </c:pt>
                <c:pt idx="48">
                  <c:v>31.1379007169288</c:v>
                </c:pt>
                <c:pt idx="49">
                  <c:v>28.0119050779003</c:v>
                </c:pt>
                <c:pt idx="50">
                  <c:v>24.9254413643021</c:v>
                </c:pt>
                <c:pt idx="51">
                  <c:v>22.505079017111</c:v>
                </c:pt>
                <c:pt idx="52">
                  <c:v>19.8074080345372</c:v>
                </c:pt>
                <c:pt idx="53">
                  <c:v>17.6893643741664</c:v>
                </c:pt>
                <c:pt idx="54">
                  <c:v>15.9716547115285</c:v>
                </c:pt>
              </c:numCache>
            </c:numRef>
          </c:yVal>
          <c:smooth val="0"/>
        </c:ser>
        <c:axId val="27557399"/>
        <c:axId val="83422758"/>
      </c:scatterChart>
      <c:valAx>
        <c:axId val="27557399"/>
        <c:scaling>
          <c:orientation val="minMax"/>
          <c:max val="125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Time since peak concentration (days)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422758"/>
        <c:crosses val="autoZero"/>
        <c:crossBetween val="midCat"/>
        <c:majorUnit val="250"/>
      </c:valAx>
      <c:valAx>
        <c:axId val="8342275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200" spc="-1" strike="noStrike">
                    <a:solidFill>
                      <a:srgbClr val="000000"/>
                    </a:solidFill>
                    <a:latin typeface="Calibri"/>
                  </a:rPr>
                  <a:t>μmol l-1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57399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784800</xdr:colOff>
      <xdr:row>13</xdr:row>
      <xdr:rowOff>129600</xdr:rowOff>
    </xdr:from>
    <xdr:to>
      <xdr:col>21</xdr:col>
      <xdr:colOff>281520</xdr:colOff>
      <xdr:row>29</xdr:row>
      <xdr:rowOff>190440</xdr:rowOff>
    </xdr:to>
    <xdr:graphicFrame>
      <xdr:nvGraphicFramePr>
        <xdr:cNvPr id="0" name="Chart 1"/>
        <xdr:cNvGraphicFramePr/>
      </xdr:nvGraphicFramePr>
      <xdr:xfrm>
        <a:off x="9817560" y="2560320"/>
        <a:ext cx="4603320" cy="31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12</xdr:row>
      <xdr:rowOff>0</xdr:rowOff>
    </xdr:from>
    <xdr:to>
      <xdr:col>21</xdr:col>
      <xdr:colOff>304200</xdr:colOff>
      <xdr:row>28</xdr:row>
      <xdr:rowOff>52560</xdr:rowOff>
    </xdr:to>
    <xdr:graphicFrame>
      <xdr:nvGraphicFramePr>
        <xdr:cNvPr id="1" name="Chart 1"/>
        <xdr:cNvGraphicFramePr/>
      </xdr:nvGraphicFramePr>
      <xdr:xfrm>
        <a:off x="9858960" y="2286000"/>
        <a:ext cx="4584600" cy="31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12</xdr:row>
      <xdr:rowOff>0</xdr:rowOff>
    </xdr:from>
    <xdr:to>
      <xdr:col>17</xdr:col>
      <xdr:colOff>304200</xdr:colOff>
      <xdr:row>28</xdr:row>
      <xdr:rowOff>52560</xdr:rowOff>
    </xdr:to>
    <xdr:graphicFrame>
      <xdr:nvGraphicFramePr>
        <xdr:cNvPr id="2" name="Chart 1"/>
        <xdr:cNvGraphicFramePr/>
      </xdr:nvGraphicFramePr>
      <xdr:xfrm>
        <a:off x="6746040" y="2286000"/>
        <a:ext cx="4584600" cy="31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205920</xdr:colOff>
      <xdr:row>10</xdr:row>
      <xdr:rowOff>84240</xdr:rowOff>
    </xdr:from>
    <xdr:to>
      <xdr:col>21</xdr:col>
      <xdr:colOff>311760</xdr:colOff>
      <xdr:row>27</xdr:row>
      <xdr:rowOff>190080</xdr:rowOff>
    </xdr:to>
    <xdr:graphicFrame>
      <xdr:nvGraphicFramePr>
        <xdr:cNvPr id="3" name="Chart 2"/>
        <xdr:cNvGraphicFramePr/>
      </xdr:nvGraphicFramePr>
      <xdr:xfrm>
        <a:off x="10064880" y="1989000"/>
        <a:ext cx="4600800" cy="334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488160</xdr:colOff>
      <xdr:row>14</xdr:row>
      <xdr:rowOff>0</xdr:rowOff>
    </xdr:from>
    <xdr:to>
      <xdr:col>21</xdr:col>
      <xdr:colOff>593640</xdr:colOff>
      <xdr:row>31</xdr:row>
      <xdr:rowOff>128880</xdr:rowOff>
    </xdr:to>
    <xdr:graphicFrame>
      <xdr:nvGraphicFramePr>
        <xdr:cNvPr id="4" name="Chart 1"/>
        <xdr:cNvGraphicFramePr/>
      </xdr:nvGraphicFramePr>
      <xdr:xfrm>
        <a:off x="10132200" y="2453400"/>
        <a:ext cx="4600800" cy="310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12</xdr:row>
      <xdr:rowOff>0</xdr:rowOff>
    </xdr:from>
    <xdr:to>
      <xdr:col>17</xdr:col>
      <xdr:colOff>304200</xdr:colOff>
      <xdr:row>28</xdr:row>
      <xdr:rowOff>52560</xdr:rowOff>
    </xdr:to>
    <xdr:graphicFrame>
      <xdr:nvGraphicFramePr>
        <xdr:cNvPr id="5" name="Chart 1"/>
        <xdr:cNvGraphicFramePr/>
      </xdr:nvGraphicFramePr>
      <xdr:xfrm>
        <a:off x="6746040" y="2286000"/>
        <a:ext cx="4584600" cy="31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206280</xdr:colOff>
      <xdr:row>11</xdr:row>
      <xdr:rowOff>84240</xdr:rowOff>
    </xdr:from>
    <xdr:to>
      <xdr:col>16</xdr:col>
      <xdr:colOff>311760</xdr:colOff>
      <xdr:row>27</xdr:row>
      <xdr:rowOff>60840</xdr:rowOff>
    </xdr:to>
    <xdr:graphicFrame>
      <xdr:nvGraphicFramePr>
        <xdr:cNvPr id="6" name="Chart 1"/>
        <xdr:cNvGraphicFramePr/>
      </xdr:nvGraphicFramePr>
      <xdr:xfrm>
        <a:off x="6126120" y="2179440"/>
        <a:ext cx="460080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7</xdr:col>
      <xdr:colOff>611640</xdr:colOff>
      <xdr:row>17</xdr:row>
      <xdr:rowOff>190080</xdr:rowOff>
    </xdr:to>
    <xdr:graphicFrame>
      <xdr:nvGraphicFramePr>
        <xdr:cNvPr id="7" name="Chart 2"/>
        <xdr:cNvGraphicFramePr/>
      </xdr:nvGraphicFramePr>
      <xdr:xfrm>
        <a:off x="611280" y="190440"/>
        <a:ext cx="4280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611640</xdr:colOff>
      <xdr:row>34</xdr:row>
      <xdr:rowOff>189720</xdr:rowOff>
    </xdr:to>
    <xdr:graphicFrame>
      <xdr:nvGraphicFramePr>
        <xdr:cNvPr id="8" name="Chart 5"/>
        <xdr:cNvGraphicFramePr/>
      </xdr:nvGraphicFramePr>
      <xdr:xfrm>
        <a:off x="611280" y="3429000"/>
        <a:ext cx="42807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14</xdr:col>
      <xdr:colOff>611280</xdr:colOff>
      <xdr:row>34</xdr:row>
      <xdr:rowOff>189720</xdr:rowOff>
    </xdr:to>
    <xdr:graphicFrame>
      <xdr:nvGraphicFramePr>
        <xdr:cNvPr id="9" name="Chart 6"/>
        <xdr:cNvGraphicFramePr/>
      </xdr:nvGraphicFramePr>
      <xdr:xfrm>
        <a:off x="4892040" y="3429000"/>
        <a:ext cx="428004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7</xdr:col>
      <xdr:colOff>611640</xdr:colOff>
      <xdr:row>51</xdr:row>
      <xdr:rowOff>189720</xdr:rowOff>
    </xdr:to>
    <xdr:graphicFrame>
      <xdr:nvGraphicFramePr>
        <xdr:cNvPr id="10" name="Chart 9"/>
        <xdr:cNvGraphicFramePr/>
      </xdr:nvGraphicFramePr>
      <xdr:xfrm>
        <a:off x="611280" y="6667200"/>
        <a:ext cx="4280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53</xdr:row>
      <xdr:rowOff>0</xdr:rowOff>
    </xdr:from>
    <xdr:to>
      <xdr:col>7</xdr:col>
      <xdr:colOff>611640</xdr:colOff>
      <xdr:row>69</xdr:row>
      <xdr:rowOff>189720</xdr:rowOff>
    </xdr:to>
    <xdr:graphicFrame>
      <xdr:nvGraphicFramePr>
        <xdr:cNvPr id="11" name="Chart 10"/>
        <xdr:cNvGraphicFramePr/>
      </xdr:nvGraphicFramePr>
      <xdr:xfrm>
        <a:off x="611280" y="10096200"/>
        <a:ext cx="42807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611280</xdr:colOff>
      <xdr:row>17</xdr:row>
      <xdr:rowOff>190080</xdr:rowOff>
    </xdr:to>
    <xdr:graphicFrame>
      <xdr:nvGraphicFramePr>
        <xdr:cNvPr id="12" name="Chart 11"/>
        <xdr:cNvGraphicFramePr/>
      </xdr:nvGraphicFramePr>
      <xdr:xfrm>
        <a:off x="4892040" y="190440"/>
        <a:ext cx="42800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35</xdr:row>
      <xdr:rowOff>0</xdr:rowOff>
    </xdr:from>
    <xdr:to>
      <xdr:col>14</xdr:col>
      <xdr:colOff>611280</xdr:colOff>
      <xdr:row>51</xdr:row>
      <xdr:rowOff>189720</xdr:rowOff>
    </xdr:to>
    <xdr:graphicFrame>
      <xdr:nvGraphicFramePr>
        <xdr:cNvPr id="13" name="Chart 12"/>
        <xdr:cNvGraphicFramePr/>
      </xdr:nvGraphicFramePr>
      <xdr:xfrm>
        <a:off x="4892040" y="6667200"/>
        <a:ext cx="42800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48" activeCellId="0" sqref="P48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9" min="2" style="0" width="8.67"/>
    <col collapsed="false" customWidth="true" hidden="false" outlineLevel="0" max="10" min="10" style="0" width="10.71"/>
    <col collapsed="false" customWidth="true" hidden="false" outlineLevel="0" max="11" min="11" style="0" width="11.99"/>
    <col collapsed="false" customWidth="true" hidden="false" outlineLevel="0" max="13" min="12" style="0" width="10.71"/>
    <col collapsed="false" customWidth="true" hidden="false" outlineLevel="0" max="14" min="14" style="0" width="11.71"/>
    <col collapsed="false" customWidth="true" hidden="false" outlineLevel="0" max="1025" min="15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0" t="s">
        <v>12</v>
      </c>
      <c r="B2" s="1" t="n">
        <v>41933</v>
      </c>
      <c r="C2" s="0" t="n">
        <v>0</v>
      </c>
      <c r="D2" s="0" t="n">
        <v>0.187</v>
      </c>
      <c r="E2" s="2" t="n">
        <f aca="false">$Q$3*0.5^(C2/$Q$4)</f>
        <v>0</v>
      </c>
      <c r="F2" s="2" t="n">
        <f aca="false">$Q$5*0.5^(C2/$Q$6)</f>
        <v>0.117169675938387</v>
      </c>
      <c r="G2" s="2" t="n">
        <f aca="false">E2+F2+$Q$7</f>
        <v>0.168336342605054</v>
      </c>
      <c r="H2" s="3" t="n">
        <f aca="false">G2-D2</f>
        <v>-0.0186636573949465</v>
      </c>
      <c r="I2" s="4" t="n">
        <f aca="false">H2^2</f>
        <v>0.00034833210735594</v>
      </c>
      <c r="J2" s="4" t="n">
        <f aca="false">D2*1000</f>
        <v>187</v>
      </c>
      <c r="K2" s="4" t="n">
        <f aca="false">E2*1000</f>
        <v>0</v>
      </c>
      <c r="L2" s="4" t="n">
        <f aca="false">F2*1000</f>
        <v>117.169675938387</v>
      </c>
      <c r="M2" s="4" t="n">
        <f aca="false">G2*1000</f>
        <v>168.336342605054</v>
      </c>
    </row>
    <row r="3" customFormat="false" ht="13.8" hidden="false" customHeight="false" outlineLevel="0" collapsed="false">
      <c r="A3" s="0" t="s">
        <v>12</v>
      </c>
      <c r="B3" s="1" t="n">
        <v>41934</v>
      </c>
      <c r="C3" s="0" t="n">
        <f aca="false">B3-B$2</f>
        <v>1</v>
      </c>
      <c r="D3" s="0" t="n">
        <v>0.186</v>
      </c>
      <c r="E3" s="2" t="n">
        <f aca="false">$Q$3*0.5^(C3/$Q$4)</f>
        <v>0</v>
      </c>
      <c r="F3" s="2" t="n">
        <f aca="false">$Q$5*0.5^(C3/$Q$6)</f>
        <v>0.116663174914008</v>
      </c>
      <c r="G3" s="2" t="n">
        <f aca="false">E3+F3+$Q$7</f>
        <v>0.167829841580675</v>
      </c>
      <c r="H3" s="3" t="n">
        <f aca="false">G3-D3</f>
        <v>-0.0181701584193252</v>
      </c>
      <c r="I3" s="4" t="n">
        <f aca="false">H3^2</f>
        <v>0.000330154656983374</v>
      </c>
      <c r="J3" s="4" t="n">
        <f aca="false">D3*1000</f>
        <v>186</v>
      </c>
      <c r="K3" s="4" t="n">
        <f aca="false">E3*1000</f>
        <v>0</v>
      </c>
      <c r="L3" s="4" t="n">
        <f aca="false">F3*1000</f>
        <v>116.663174914008</v>
      </c>
      <c r="M3" s="4" t="n">
        <f aca="false">G3*1000</f>
        <v>167.829841580675</v>
      </c>
      <c r="P3" s="0" t="s">
        <v>13</v>
      </c>
      <c r="Q3" s="5" t="n">
        <v>0</v>
      </c>
    </row>
    <row r="4" customFormat="false" ht="13.8" hidden="false" customHeight="false" outlineLevel="0" collapsed="false">
      <c r="A4" s="0" t="s">
        <v>12</v>
      </c>
      <c r="B4" s="1" t="n">
        <v>41948</v>
      </c>
      <c r="C4" s="0" t="n">
        <f aca="false">B4-B$2</f>
        <v>15</v>
      </c>
      <c r="D4" s="0" t="n">
        <v>0.16</v>
      </c>
      <c r="E4" s="2" t="n">
        <f aca="false">$Q$3*0.5^(C4/$Q$4)</f>
        <v>0</v>
      </c>
      <c r="F4" s="2" t="n">
        <f aca="false">$Q$5*0.5^(C4/$Q$6)</f>
        <v>0.109797807171459</v>
      </c>
      <c r="G4" s="2" t="n">
        <f aca="false">E4+F4+$Q$7</f>
        <v>0.160964473838125</v>
      </c>
      <c r="H4" s="3" t="n">
        <f aca="false">G4-D4</f>
        <v>0.000964473838125202</v>
      </c>
      <c r="I4" s="4" t="n">
        <f aca="false">H4^2</f>
        <v>9.30209784427958E-007</v>
      </c>
      <c r="J4" s="4" t="n">
        <f aca="false">D4*1000</f>
        <v>160</v>
      </c>
      <c r="K4" s="4" t="n">
        <f aca="false">E4*1000</f>
        <v>0</v>
      </c>
      <c r="L4" s="4" t="n">
        <f aca="false">F4*1000</f>
        <v>109.797807171459</v>
      </c>
      <c r="M4" s="4" t="n">
        <f aca="false">G4*1000</f>
        <v>160.964473838125</v>
      </c>
      <c r="P4" s="0" t="s">
        <v>14</v>
      </c>
      <c r="Q4" s="5" t="n">
        <v>1</v>
      </c>
    </row>
    <row r="5" customFormat="false" ht="15" hidden="false" customHeight="false" outlineLevel="0" collapsed="false">
      <c r="A5" s="0" t="s">
        <v>12</v>
      </c>
      <c r="B5" s="1" t="n">
        <v>41961</v>
      </c>
      <c r="C5" s="0" t="n">
        <f aca="false">B5-B$2</f>
        <v>28</v>
      </c>
      <c r="D5" s="0" t="n">
        <v>0.151</v>
      </c>
      <c r="E5" s="2" t="n">
        <f aca="false">$Q$3*0.5^(C5/$Q$4)</f>
        <v>0</v>
      </c>
      <c r="F5" s="2" t="n">
        <f aca="false">$Q$5*0.5^(C5/$Q$6)</f>
        <v>0.103785093169972</v>
      </c>
      <c r="G5" s="2" t="n">
        <f aca="false">E5+F5+$Q$7</f>
        <v>0.154951759836639</v>
      </c>
      <c r="H5" s="3" t="n">
        <f aca="false">G5-D5</f>
        <v>0.00395175983663917</v>
      </c>
      <c r="I5" s="4" t="n">
        <f aca="false">H5^2</f>
        <v>1.56164058064745E-005</v>
      </c>
      <c r="J5" s="4" t="n">
        <f aca="false">D5*1000</f>
        <v>151</v>
      </c>
      <c r="K5" s="4" t="n">
        <f aca="false">E5*1000</f>
        <v>0</v>
      </c>
      <c r="L5" s="4" t="n">
        <f aca="false">F5*1000</f>
        <v>103.785093169973</v>
      </c>
      <c r="M5" s="4" t="n">
        <f aca="false">G5*1000</f>
        <v>154.951759836639</v>
      </c>
      <c r="P5" s="0" t="s">
        <v>15</v>
      </c>
      <c r="Q5" s="5" t="n">
        <v>0.117169675938387</v>
      </c>
    </row>
    <row r="6" customFormat="false" ht="15" hidden="false" customHeight="false" outlineLevel="0" collapsed="false">
      <c r="A6" s="0" t="s">
        <v>12</v>
      </c>
      <c r="B6" s="1" t="n">
        <v>41976</v>
      </c>
      <c r="C6" s="0" t="n">
        <f aca="false">B6-B$2</f>
        <v>43</v>
      </c>
      <c r="D6" s="0" t="n">
        <v>0.142</v>
      </c>
      <c r="E6" s="2" t="n">
        <f aca="false">$Q$3*0.5^(C6/$Q$4)</f>
        <v>0</v>
      </c>
      <c r="F6" s="2" t="n">
        <f aca="false">$Q$5*0.5^(C6/$Q$6)</f>
        <v>0.0972553312611422</v>
      </c>
      <c r="G6" s="2" t="n">
        <f aca="false">E6+F6+$Q$7</f>
        <v>0.148421997927809</v>
      </c>
      <c r="H6" s="3" t="n">
        <f aca="false">G6-D6</f>
        <v>0.00642199792780884</v>
      </c>
      <c r="I6" s="4" t="n">
        <f aca="false">H6^2</f>
        <v>4.12420573847811E-005</v>
      </c>
      <c r="J6" s="4" t="n">
        <f aca="false">D6*1000</f>
        <v>142</v>
      </c>
      <c r="K6" s="4" t="n">
        <f aca="false">E6*1000</f>
        <v>0</v>
      </c>
      <c r="L6" s="4" t="n">
        <f aca="false">F6*1000</f>
        <v>97.2553312611422</v>
      </c>
      <c r="M6" s="4" t="n">
        <f aca="false">G6*1000</f>
        <v>148.421997927809</v>
      </c>
      <c r="P6" s="0" t="s">
        <v>16</v>
      </c>
      <c r="Q6" s="6" t="n">
        <v>160</v>
      </c>
    </row>
    <row r="7" customFormat="false" ht="15" hidden="false" customHeight="false" outlineLevel="0" collapsed="false">
      <c r="A7" s="0" t="s">
        <v>12</v>
      </c>
      <c r="B7" s="1" t="n">
        <v>41989</v>
      </c>
      <c r="C7" s="0" t="n">
        <f aca="false">B7-B$2</f>
        <v>56</v>
      </c>
      <c r="D7" s="0" t="n">
        <v>0.141</v>
      </c>
      <c r="E7" s="2" t="n">
        <f aca="false">$Q$3*0.5^(C7/$Q$4)</f>
        <v>0</v>
      </c>
      <c r="F7" s="2" t="n">
        <f aca="false">$Q$5*0.5^(C7/$Q$6)</f>
        <v>0.0919294644969739</v>
      </c>
      <c r="G7" s="2" t="n">
        <f aca="false">E7+F7+$Q$7</f>
        <v>0.143096131163641</v>
      </c>
      <c r="H7" s="3" t="n">
        <f aca="false">G7-D7</f>
        <v>0.00209613116364055</v>
      </c>
      <c r="I7" s="4" t="n">
        <f aca="false">H7^2</f>
        <v>4.39376585518507E-006</v>
      </c>
      <c r="J7" s="4" t="n">
        <f aca="false">D7*1000</f>
        <v>141</v>
      </c>
      <c r="K7" s="4" t="n">
        <f aca="false">E7*1000</f>
        <v>0</v>
      </c>
      <c r="L7" s="4" t="n">
        <f aca="false">F7*1000</f>
        <v>91.9294644969739</v>
      </c>
      <c r="M7" s="4" t="n">
        <f aca="false">G7*1000</f>
        <v>143.096131163641</v>
      </c>
      <c r="P7" s="0" t="s">
        <v>17</v>
      </c>
      <c r="Q7" s="5" t="n">
        <f aca="false">AVERAGE(D35:D46)</f>
        <v>0.0511666666666667</v>
      </c>
      <c r="R7" s="0" t="s">
        <v>18</v>
      </c>
    </row>
    <row r="8" customFormat="false" ht="15" hidden="false" customHeight="false" outlineLevel="0" collapsed="false">
      <c r="A8" s="0" t="s">
        <v>12</v>
      </c>
      <c r="B8" s="1" t="n">
        <v>42031</v>
      </c>
      <c r="C8" s="0" t="n">
        <f aca="false">B8-B$2</f>
        <v>98</v>
      </c>
      <c r="D8" s="0" t="n">
        <v>0.149</v>
      </c>
      <c r="E8" s="2" t="n">
        <f aca="false">$Q$3*0.5^(C8/$Q$4)</f>
        <v>0</v>
      </c>
      <c r="F8" s="2" t="n">
        <f aca="false">$Q$5*0.5^(C8/$Q$6)</f>
        <v>0.0766362695760912</v>
      </c>
      <c r="G8" s="2" t="n">
        <f aca="false">E8+F8+$Q$7</f>
        <v>0.127802936242758</v>
      </c>
      <c r="H8" s="3" t="n">
        <f aca="false">G8-D8</f>
        <v>-0.0211970637572422</v>
      </c>
      <c r="I8" s="4" t="n">
        <f aca="false">H8^2</f>
        <v>0.00044931551192859</v>
      </c>
      <c r="J8" s="4" t="n">
        <f aca="false">D8*1000</f>
        <v>149</v>
      </c>
      <c r="K8" s="4" t="n">
        <f aca="false">E8*1000</f>
        <v>0</v>
      </c>
      <c r="L8" s="4" t="n">
        <f aca="false">F8*1000</f>
        <v>76.6362695760912</v>
      </c>
      <c r="M8" s="4" t="n">
        <f aca="false">G8*1000</f>
        <v>127.802936242758</v>
      </c>
    </row>
    <row r="9" customFormat="false" ht="15" hidden="false" customHeight="false" outlineLevel="0" collapsed="false">
      <c r="A9" s="0" t="s">
        <v>12</v>
      </c>
      <c r="B9" s="1" t="n">
        <v>42052</v>
      </c>
      <c r="C9" s="0" t="n">
        <f aca="false">B9-B$2</f>
        <v>119</v>
      </c>
      <c r="D9" s="0" t="n">
        <v>0.149</v>
      </c>
      <c r="E9" s="2" t="n">
        <f aca="false">$Q$3*0.5^(C9/$Q$4)</f>
        <v>0</v>
      </c>
      <c r="F9" s="2" t="n">
        <f aca="false">$Q$5*0.5^(C9/$Q$6)</f>
        <v>0.0699719809933668</v>
      </c>
      <c r="G9" s="2" t="n">
        <f aca="false">E9+F9+$Q$7</f>
        <v>0.121138647660033</v>
      </c>
      <c r="H9" s="3" t="n">
        <f aca="false">G9-D9</f>
        <v>-0.0278613523399666</v>
      </c>
      <c r="I9" s="4" t="n">
        <f aca="false">H9^2</f>
        <v>0.000776254954211761</v>
      </c>
      <c r="J9" s="4" t="n">
        <f aca="false">D9*1000</f>
        <v>149</v>
      </c>
      <c r="K9" s="4" t="n">
        <f aca="false">E9*1000</f>
        <v>0</v>
      </c>
      <c r="L9" s="4" t="n">
        <f aca="false">F9*1000</f>
        <v>69.9719809933668</v>
      </c>
      <c r="M9" s="4" t="n">
        <f aca="false">G9*1000</f>
        <v>121.138647660033</v>
      </c>
      <c r="P9" s="0" t="s">
        <v>19</v>
      </c>
      <c r="Q9" s="7" t="n">
        <f aca="false">SQRT(AVERAGE(I2:I49))</f>
        <v>0.0111870164348142</v>
      </c>
      <c r="S9" s="0" t="s">
        <v>20</v>
      </c>
    </row>
    <row r="10" customFormat="false" ht="15" hidden="false" customHeight="false" outlineLevel="0" collapsed="false">
      <c r="A10" s="0" t="s">
        <v>12</v>
      </c>
      <c r="B10" s="1" t="n">
        <v>42073</v>
      </c>
      <c r="C10" s="0" t="n">
        <f aca="false">B10-B$2</f>
        <v>140</v>
      </c>
      <c r="D10" s="0" t="n">
        <v>0.085</v>
      </c>
      <c r="E10" s="2" t="n">
        <f aca="false">$Q$3*0.5^(C10/$Q$4)</f>
        <v>0</v>
      </c>
      <c r="F10" s="2" t="n">
        <f aca="false">$Q$5*0.5^(C10/$Q$6)</f>
        <v>0.0638872188223466</v>
      </c>
      <c r="G10" s="2" t="n">
        <f aca="false">E10+F10+$Q$7</f>
        <v>0.115053885489013</v>
      </c>
      <c r="H10" s="3" t="n">
        <f aca="false">G10-D10</f>
        <v>0.0300538854890133</v>
      </c>
      <c r="I10" s="4" t="n">
        <f aca="false">H10^2</f>
        <v>0.000903236032986724</v>
      </c>
      <c r="J10" s="4" t="n">
        <f aca="false">D10*1000</f>
        <v>85</v>
      </c>
      <c r="K10" s="4" t="n">
        <f aca="false">E10*1000</f>
        <v>0</v>
      </c>
      <c r="L10" s="4" t="n">
        <f aca="false">F10*1000</f>
        <v>63.8872188223466</v>
      </c>
      <c r="M10" s="4" t="n">
        <f aca="false">G10*1000</f>
        <v>115.053885489013</v>
      </c>
      <c r="P10" s="0" t="s">
        <v>21</v>
      </c>
      <c r="Q10" s="5" t="n">
        <f aca="false">AVERAGE(H2:H28)</f>
        <v>-0.00255287255330216</v>
      </c>
      <c r="S10" s="0" t="n">
        <v>0.0147</v>
      </c>
    </row>
    <row r="11" customFormat="false" ht="15" hidden="false" customHeight="false" outlineLevel="0" collapsed="false">
      <c r="A11" s="0" t="s">
        <v>12</v>
      </c>
      <c r="B11" s="1" t="n">
        <v>42110</v>
      </c>
      <c r="C11" s="0" t="n">
        <f aca="false">B11-B$2</f>
        <v>177</v>
      </c>
      <c r="D11" s="0" t="n">
        <v>0.094</v>
      </c>
      <c r="E11" s="2" t="n">
        <f aca="false">$Q$3*0.5^(C11/$Q$4)</f>
        <v>0</v>
      </c>
      <c r="F11" s="2" t="n">
        <f aca="false">$Q$5*0.5^(C11/$Q$6)</f>
        <v>0.0544252955460994</v>
      </c>
      <c r="G11" s="2" t="n">
        <f aca="false">E11+F11+$Q$7</f>
        <v>0.105591962212766</v>
      </c>
      <c r="H11" s="3" t="n">
        <f aca="false">G11-D11</f>
        <v>0.0115919622127661</v>
      </c>
      <c r="I11" s="4" t="n">
        <f aca="false">H11^2</f>
        <v>0.000134373587942197</v>
      </c>
      <c r="J11" s="4" t="n">
        <f aca="false">D11*1000</f>
        <v>94</v>
      </c>
      <c r="K11" s="4" t="n">
        <f aca="false">E11*1000</f>
        <v>0</v>
      </c>
      <c r="L11" s="4" t="n">
        <f aca="false">F11*1000</f>
        <v>54.4252955460994</v>
      </c>
      <c r="M11" s="4" t="n">
        <f aca="false">G11*1000</f>
        <v>105.591962212766</v>
      </c>
      <c r="P11" s="0" t="s">
        <v>22</v>
      </c>
      <c r="Q11" s="5" t="n">
        <f aca="false">RSQ(G2:G28,D2:D28)</f>
        <v>0.904064658399492</v>
      </c>
    </row>
    <row r="12" customFormat="false" ht="15" hidden="false" customHeight="false" outlineLevel="0" collapsed="false">
      <c r="A12" s="0" t="s">
        <v>12</v>
      </c>
      <c r="B12" s="1" t="n">
        <v>42136</v>
      </c>
      <c r="C12" s="0" t="n">
        <f aca="false">B12-B$2</f>
        <v>203</v>
      </c>
      <c r="D12" s="0" t="n">
        <v>0.095</v>
      </c>
      <c r="E12" s="2" t="n">
        <f aca="false">$Q$3*0.5^(C12/$Q$4)</f>
        <v>0</v>
      </c>
      <c r="F12" s="2" t="n">
        <f aca="false">$Q$5*0.5^(C12/$Q$6)</f>
        <v>0.0486276656305711</v>
      </c>
      <c r="G12" s="2" t="n">
        <f aca="false">E12+F12+$Q$7</f>
        <v>0.0997943322972378</v>
      </c>
      <c r="H12" s="3" t="n">
        <f aca="false">G12-D12</f>
        <v>0.00479433229723777</v>
      </c>
      <c r="I12" s="4" t="n">
        <f aca="false">H12^2</f>
        <v>2.29856221763372E-005</v>
      </c>
      <c r="J12" s="4" t="n">
        <f aca="false">D12*1000</f>
        <v>95</v>
      </c>
      <c r="K12" s="4" t="n">
        <f aca="false">E12*1000</f>
        <v>0</v>
      </c>
      <c r="L12" s="4" t="n">
        <f aca="false">F12*1000</f>
        <v>48.6276656305711</v>
      </c>
      <c r="M12" s="4" t="n">
        <f aca="false">G12*1000</f>
        <v>99.7943322972378</v>
      </c>
    </row>
    <row r="13" customFormat="false" ht="15" hidden="false" customHeight="false" outlineLevel="0" collapsed="false">
      <c r="A13" s="0" t="s">
        <v>12</v>
      </c>
      <c r="B13" s="1" t="n">
        <v>42171</v>
      </c>
      <c r="C13" s="0" t="n">
        <f aca="false">B13-B$2</f>
        <v>238</v>
      </c>
      <c r="D13" s="0" t="n">
        <v>0.095</v>
      </c>
      <c r="E13" s="2" t="n">
        <f aca="false">$Q$3*0.5^(C13/$Q$4)</f>
        <v>0</v>
      </c>
      <c r="F13" s="2" t="n">
        <f aca="false">$Q$5*0.5^(C13/$Q$6)</f>
        <v>0.0417862222876733</v>
      </c>
      <c r="G13" s="2" t="n">
        <f aca="false">E13+F13+$Q$7</f>
        <v>0.09295288895434</v>
      </c>
      <c r="H13" s="3" t="n">
        <f aca="false">G13-D13</f>
        <v>-0.00204711104566002</v>
      </c>
      <c r="I13" s="4" t="n">
        <f aca="false">H13^2</f>
        <v>4.19066363326327E-006</v>
      </c>
      <c r="J13" s="4" t="n">
        <f aca="false">D13*1000</f>
        <v>95</v>
      </c>
      <c r="K13" s="4" t="n">
        <f aca="false">E13*1000</f>
        <v>0</v>
      </c>
      <c r="L13" s="4" t="n">
        <f aca="false">F13*1000</f>
        <v>41.7862222876733</v>
      </c>
      <c r="M13" s="4" t="n">
        <f aca="false">G13*1000</f>
        <v>92.95288895434</v>
      </c>
    </row>
    <row r="14" customFormat="false" ht="15" hidden="false" customHeight="false" outlineLevel="0" collapsed="false">
      <c r="A14" s="0" t="s">
        <v>12</v>
      </c>
      <c r="B14" s="1" t="n">
        <v>42191</v>
      </c>
      <c r="C14" s="0" t="n">
        <f aca="false">B14-B$2</f>
        <v>258</v>
      </c>
      <c r="D14" s="0" t="n">
        <v>0.096</v>
      </c>
      <c r="E14" s="2" t="n">
        <f aca="false">$Q$3*0.5^(C14/$Q$4)</f>
        <v>0</v>
      </c>
      <c r="F14" s="2" t="n">
        <f aca="false">$Q$5*0.5^(C14/$Q$6)</f>
        <v>0.0383181347880456</v>
      </c>
      <c r="G14" s="2" t="n">
        <f aca="false">E14+F14+$Q$7</f>
        <v>0.0894848014547122</v>
      </c>
      <c r="H14" s="3" t="n">
        <f aca="false">G14-D14</f>
        <v>-0.00651519854528776</v>
      </c>
      <c r="I14" s="4" t="n">
        <f aca="false">H14^2</f>
        <v>4.24478120845197E-005</v>
      </c>
      <c r="J14" s="4" t="n">
        <f aca="false">D14*1000</f>
        <v>96</v>
      </c>
      <c r="K14" s="4" t="n">
        <f aca="false">E14*1000</f>
        <v>0</v>
      </c>
      <c r="L14" s="4" t="n">
        <f aca="false">F14*1000</f>
        <v>38.3181347880456</v>
      </c>
      <c r="M14" s="4" t="n">
        <f aca="false">G14*1000</f>
        <v>89.4848014547122</v>
      </c>
    </row>
    <row r="15" customFormat="false" ht="15" hidden="false" customHeight="false" outlineLevel="0" collapsed="false">
      <c r="A15" s="0" t="s">
        <v>12</v>
      </c>
      <c r="B15" s="1" t="n">
        <v>42199</v>
      </c>
      <c r="C15" s="0" t="n">
        <f aca="false">B15-B$2</f>
        <v>266</v>
      </c>
      <c r="D15" s="0" t="n">
        <v>0.09</v>
      </c>
      <c r="E15" s="2" t="n">
        <f aca="false">$Q$3*0.5^(C15/$Q$4)</f>
        <v>0</v>
      </c>
      <c r="F15" s="2" t="n">
        <f aca="false">$Q$5*0.5^(C15/$Q$6)</f>
        <v>0.0370128784484122</v>
      </c>
      <c r="G15" s="2" t="n">
        <f aca="false">E15+F15+$Q$7</f>
        <v>0.0881795451150788</v>
      </c>
      <c r="H15" s="3" t="n">
        <f aca="false">G15-D15</f>
        <v>-0.00182045488492116</v>
      </c>
      <c r="I15" s="4" t="n">
        <f aca="false">H15^2</f>
        <v>3.31405598803333E-006</v>
      </c>
      <c r="J15" s="4" t="n">
        <f aca="false">D15*1000</f>
        <v>90</v>
      </c>
      <c r="K15" s="4" t="n">
        <f aca="false">E15*1000</f>
        <v>0</v>
      </c>
      <c r="L15" s="4" t="n">
        <f aca="false">F15*1000</f>
        <v>37.0128784484122</v>
      </c>
      <c r="M15" s="4" t="n">
        <f aca="false">G15*1000</f>
        <v>88.1795451150788</v>
      </c>
    </row>
    <row r="16" customFormat="false" ht="15" hidden="false" customHeight="false" outlineLevel="0" collapsed="false">
      <c r="A16" s="0" t="s">
        <v>12</v>
      </c>
      <c r="B16" s="1" t="n">
        <v>42224</v>
      </c>
      <c r="C16" s="0" t="n">
        <f aca="false">B16-B$2</f>
        <v>291</v>
      </c>
      <c r="D16" s="0" t="n">
        <v>0.077</v>
      </c>
      <c r="E16" s="2" t="n">
        <f aca="false">$Q$3*0.5^(C16/$Q$4)</f>
        <v>0</v>
      </c>
      <c r="F16" s="2" t="n">
        <f aca="false">$Q$5*0.5^(C16/$Q$6)</f>
        <v>0.0332136744216761</v>
      </c>
      <c r="G16" s="2" t="n">
        <f aca="false">E16+F16+$Q$7</f>
        <v>0.0843803410883428</v>
      </c>
      <c r="H16" s="3" t="n">
        <f aca="false">G16-D16</f>
        <v>0.00738034108834278</v>
      </c>
      <c r="I16" s="4" t="n">
        <f aca="false">H16^2</f>
        <v>5.44694345802806E-005</v>
      </c>
      <c r="J16" s="4" t="n">
        <f aca="false">D16*1000</f>
        <v>77</v>
      </c>
      <c r="K16" s="4" t="n">
        <f aca="false">E16*1000</f>
        <v>0</v>
      </c>
      <c r="L16" s="4" t="n">
        <f aca="false">F16*1000</f>
        <v>33.2136744216761</v>
      </c>
      <c r="M16" s="4" t="n">
        <f aca="false">G16*1000</f>
        <v>84.3803410883428</v>
      </c>
    </row>
    <row r="17" customFormat="false" ht="15" hidden="false" customHeight="false" outlineLevel="0" collapsed="false">
      <c r="A17" s="0" t="s">
        <v>12</v>
      </c>
      <c r="B17" s="1" t="n">
        <v>42234</v>
      </c>
      <c r="C17" s="0" t="n">
        <f aca="false">B17-B$2</f>
        <v>301</v>
      </c>
      <c r="D17" s="0" t="n">
        <v>0.08</v>
      </c>
      <c r="E17" s="2" t="n">
        <f aca="false">$Q$3*0.5^(C17/$Q$4)</f>
        <v>0</v>
      </c>
      <c r="F17" s="2" t="n">
        <f aca="false">$Q$5*0.5^(C17/$Q$6)</f>
        <v>0.0318055235902513</v>
      </c>
      <c r="G17" s="2" t="n">
        <f aca="false">E17+F17+$Q$7</f>
        <v>0.082972190256918</v>
      </c>
      <c r="H17" s="3" t="n">
        <f aca="false">G17-D17</f>
        <v>0.00297219025691801</v>
      </c>
      <c r="I17" s="4" t="n">
        <f aca="false">H17^2</f>
        <v>8.83391492331837E-006</v>
      </c>
      <c r="J17" s="4" t="n">
        <f aca="false">D17*1000</f>
        <v>80</v>
      </c>
      <c r="K17" s="4" t="n">
        <f aca="false">E17*1000</f>
        <v>0</v>
      </c>
      <c r="L17" s="4" t="n">
        <f aca="false">F17*1000</f>
        <v>31.8055235902513</v>
      </c>
      <c r="M17" s="4" t="n">
        <f aca="false">G17*1000</f>
        <v>82.972190256918</v>
      </c>
    </row>
    <row r="18" customFormat="false" ht="15" hidden="false" customHeight="false" outlineLevel="0" collapsed="false">
      <c r="A18" s="0" t="s">
        <v>12</v>
      </c>
      <c r="B18" s="1" t="n">
        <v>42255</v>
      </c>
      <c r="C18" s="0" t="n">
        <f aca="false">B18-B$2</f>
        <v>322</v>
      </c>
      <c r="D18" s="0" t="n">
        <v>0.079</v>
      </c>
      <c r="E18" s="2" t="n">
        <f aca="false">$Q$3*0.5^(C18/$Q$4)</f>
        <v>0</v>
      </c>
      <c r="F18" s="2" t="n">
        <f aca="false">$Q$5*0.5^(C18/$Q$6)</f>
        <v>0.0290397158480095</v>
      </c>
      <c r="G18" s="2" t="n">
        <f aca="false">E18+F18+$Q$7</f>
        <v>0.0802063825146762</v>
      </c>
      <c r="H18" s="3" t="n">
        <f aca="false">G18-D18</f>
        <v>0.00120638251467621</v>
      </c>
      <c r="I18" s="4" t="n">
        <f aca="false">H18^2</f>
        <v>1.4553587717165E-006</v>
      </c>
      <c r="J18" s="4" t="n">
        <f aca="false">D18*1000</f>
        <v>79</v>
      </c>
      <c r="K18" s="4" t="n">
        <f aca="false">E18*1000</f>
        <v>0</v>
      </c>
      <c r="L18" s="4" t="n">
        <f aca="false">F18*1000</f>
        <v>29.0397158480095</v>
      </c>
      <c r="M18" s="4" t="n">
        <f aca="false">G18*1000</f>
        <v>80.2063825146762</v>
      </c>
    </row>
    <row r="19" customFormat="false" ht="15" hidden="false" customHeight="false" outlineLevel="0" collapsed="false">
      <c r="A19" s="0" t="s">
        <v>12</v>
      </c>
      <c r="B19" s="1" t="n">
        <v>42263</v>
      </c>
      <c r="C19" s="0" t="n">
        <f aca="false">B19-B$2</f>
        <v>330</v>
      </c>
      <c r="D19" s="0" t="n">
        <v>0.08</v>
      </c>
      <c r="E19" s="2" t="n">
        <f aca="false">$Q$3*0.5^(C19/$Q$4)</f>
        <v>0</v>
      </c>
      <c r="F19" s="2" t="n">
        <f aca="false">$Q$5*0.5^(C19/$Q$6)</f>
        <v>0.028050516519247</v>
      </c>
      <c r="G19" s="2" t="n">
        <f aca="false">E19+F19+$Q$7</f>
        <v>0.0792171831859137</v>
      </c>
      <c r="H19" s="3" t="n">
        <f aca="false">G19-D19</f>
        <v>-0.000782816814086332</v>
      </c>
      <c r="I19" s="4" t="n">
        <f aca="false">H19^2</f>
        <v>6.12802164416275E-007</v>
      </c>
      <c r="J19" s="4" t="n">
        <f aca="false">D19*1000</f>
        <v>80</v>
      </c>
      <c r="K19" s="4" t="n">
        <f aca="false">E19*1000</f>
        <v>0</v>
      </c>
      <c r="L19" s="4" t="n">
        <f aca="false">F19*1000</f>
        <v>28.050516519247</v>
      </c>
      <c r="M19" s="4" t="n">
        <f aca="false">G19*1000</f>
        <v>79.2171831859137</v>
      </c>
    </row>
    <row r="20" customFormat="false" ht="15" hidden="false" customHeight="false" outlineLevel="0" collapsed="false">
      <c r="A20" s="0" t="s">
        <v>12</v>
      </c>
      <c r="B20" s="1" t="n">
        <v>42285</v>
      </c>
      <c r="C20" s="0" t="n">
        <f aca="false">B20-B$2</f>
        <v>352</v>
      </c>
      <c r="D20" s="0" t="n">
        <v>0.076</v>
      </c>
      <c r="E20" s="2" t="n">
        <f aca="false">$Q$3*0.5^(C20/$Q$4)</f>
        <v>0</v>
      </c>
      <c r="F20" s="2" t="n">
        <f aca="false">$Q$5*0.5^(C20/$Q$6)</f>
        <v>0.0255005318473468</v>
      </c>
      <c r="G20" s="2" t="n">
        <f aca="false">E20+F20+$Q$7</f>
        <v>0.0766671985140134</v>
      </c>
      <c r="H20" s="3" t="n">
        <f aca="false">G20-D20</f>
        <v>0.000667198514013423</v>
      </c>
      <c r="I20" s="4" t="n">
        <f aca="false">H20^2</f>
        <v>4.4515385710172E-007</v>
      </c>
      <c r="J20" s="4" t="n">
        <f aca="false">D20*1000</f>
        <v>76</v>
      </c>
      <c r="K20" s="4" t="n">
        <f aca="false">E20*1000</f>
        <v>0</v>
      </c>
      <c r="L20" s="4" t="n">
        <f aca="false">F20*1000</f>
        <v>25.5005318473468</v>
      </c>
      <c r="M20" s="4" t="n">
        <f aca="false">G20*1000</f>
        <v>76.6671985140134</v>
      </c>
    </row>
    <row r="21" customFormat="false" ht="15" hidden="false" customHeight="false" outlineLevel="0" collapsed="false">
      <c r="A21" s="0" t="s">
        <v>12</v>
      </c>
      <c r="B21" s="1" t="n">
        <v>42291</v>
      </c>
      <c r="C21" s="0" t="n">
        <f aca="false">B21-B$2</f>
        <v>358</v>
      </c>
      <c r="D21" s="0" t="n">
        <v>0.077</v>
      </c>
      <c r="E21" s="2" t="n">
        <f aca="false">$Q$3*0.5^(C21/$Q$4)</f>
        <v>0</v>
      </c>
      <c r="F21" s="2" t="n">
        <f aca="false">$Q$5*0.5^(C21/$Q$6)</f>
        <v>0.0248462364267932</v>
      </c>
      <c r="G21" s="2" t="n">
        <f aca="false">E21+F21+$Q$7</f>
        <v>0.0760129030934599</v>
      </c>
      <c r="H21" s="3" t="n">
        <f aca="false">G21-D21</f>
        <v>-0.000987096906540127</v>
      </c>
      <c r="I21" s="4" t="n">
        <f aca="false">H21^2</f>
        <v>9.74360302901089E-007</v>
      </c>
      <c r="J21" s="4" t="n">
        <f aca="false">D21*1000</f>
        <v>77</v>
      </c>
      <c r="K21" s="4" t="n">
        <f aca="false">E21*1000</f>
        <v>0</v>
      </c>
      <c r="L21" s="4" t="n">
        <f aca="false">F21*1000</f>
        <v>24.8462364267932</v>
      </c>
      <c r="M21" s="4" t="n">
        <f aca="false">G21*1000</f>
        <v>76.0129030934599</v>
      </c>
    </row>
    <row r="22" customFormat="false" ht="15" hidden="false" customHeight="false" outlineLevel="0" collapsed="false">
      <c r="A22" s="0" t="s">
        <v>12</v>
      </c>
      <c r="B22" s="1" t="n">
        <v>42318</v>
      </c>
      <c r="C22" s="0" t="n">
        <f aca="false">B22-B$2</f>
        <v>385</v>
      </c>
      <c r="D22" s="0" t="n">
        <v>0.083</v>
      </c>
      <c r="E22" s="2" t="n">
        <f aca="false">$Q$3*0.5^(C22/$Q$4)</f>
        <v>0</v>
      </c>
      <c r="F22" s="2" t="n">
        <f aca="false">$Q$5*0.5^(C22/$Q$6)</f>
        <v>0.0221035383648578</v>
      </c>
      <c r="G22" s="2" t="n">
        <f aca="false">E22+F22+$Q$7</f>
        <v>0.0732702050315245</v>
      </c>
      <c r="H22" s="3" t="n">
        <f aca="false">G22-D22</f>
        <v>-0.00972979496847552</v>
      </c>
      <c r="I22" s="4" t="n">
        <f aca="false">H22^2</f>
        <v>9.46689101285716E-005</v>
      </c>
      <c r="J22" s="4" t="n">
        <f aca="false">D22*1000</f>
        <v>83</v>
      </c>
      <c r="K22" s="4" t="n">
        <f aca="false">E22*1000</f>
        <v>0</v>
      </c>
      <c r="L22" s="4" t="n">
        <f aca="false">F22*1000</f>
        <v>22.1035383648578</v>
      </c>
      <c r="M22" s="4" t="n">
        <f aca="false">G22*1000</f>
        <v>73.2702050315245</v>
      </c>
    </row>
    <row r="23" customFormat="false" ht="15" hidden="false" customHeight="false" outlineLevel="0" collapsed="false">
      <c r="A23" s="0" t="s">
        <v>12</v>
      </c>
      <c r="B23" s="1" t="n">
        <v>42326</v>
      </c>
      <c r="C23" s="0" t="n">
        <f aca="false">B23-B$2</f>
        <v>393</v>
      </c>
      <c r="D23" s="0" t="n">
        <v>0.082</v>
      </c>
      <c r="E23" s="2" t="n">
        <f aca="false">$Q$3*0.5^(C23/$Q$4)</f>
        <v>0</v>
      </c>
      <c r="F23" s="2" t="n">
        <f aca="false">$Q$5*0.5^(C23/$Q$6)</f>
        <v>0.0213506107044002</v>
      </c>
      <c r="G23" s="2" t="n">
        <f aca="false">E23+F23+$Q$7</f>
        <v>0.0725172773710669</v>
      </c>
      <c r="H23" s="3" t="n">
        <f aca="false">G23-D23</f>
        <v>-0.00948272262893311</v>
      </c>
      <c r="I23" s="4" t="n">
        <f aca="false">H23^2</f>
        <v>8.99220284572801E-005</v>
      </c>
      <c r="J23" s="4" t="n">
        <f aca="false">D23*1000</f>
        <v>82</v>
      </c>
      <c r="K23" s="4" t="n">
        <f aca="false">E23*1000</f>
        <v>0</v>
      </c>
      <c r="L23" s="4" t="n">
        <f aca="false">F23*1000</f>
        <v>21.3506107044002</v>
      </c>
      <c r="M23" s="4" t="n">
        <f aca="false">G23*1000</f>
        <v>72.5172773710669</v>
      </c>
    </row>
    <row r="24" customFormat="false" ht="15" hidden="false" customHeight="false" outlineLevel="0" collapsed="false">
      <c r="A24" s="0" t="s">
        <v>12</v>
      </c>
      <c r="B24" s="1" t="n">
        <v>42352</v>
      </c>
      <c r="C24" s="0" t="n">
        <f aca="false">B24-B$2</f>
        <v>419</v>
      </c>
      <c r="D24" s="0" t="n">
        <v>0.075</v>
      </c>
      <c r="E24" s="2" t="n">
        <f aca="false">$Q$3*0.5^(C24/$Q$4)</f>
        <v>0</v>
      </c>
      <c r="F24" s="2" t="n">
        <f aca="false">$Q$5*0.5^(C24/$Q$6)</f>
        <v>0.0190762465857932</v>
      </c>
      <c r="G24" s="2" t="n">
        <f aca="false">E24+F24+$Q$7</f>
        <v>0.0702429132524599</v>
      </c>
      <c r="H24" s="3" t="n">
        <f aca="false">G24-D24</f>
        <v>-0.00475708674754009</v>
      </c>
      <c r="I24" s="4" t="n">
        <f aca="false">H24^2</f>
        <v>2.26298743236216E-005</v>
      </c>
      <c r="J24" s="4" t="n">
        <f aca="false">D24*1000</f>
        <v>75</v>
      </c>
      <c r="K24" s="4" t="n">
        <f aca="false">E24*1000</f>
        <v>0</v>
      </c>
      <c r="L24" s="4" t="n">
        <f aca="false">F24*1000</f>
        <v>19.0762465857932</v>
      </c>
      <c r="M24" s="4" t="n">
        <f aca="false">G24*1000</f>
        <v>70.2429132524599</v>
      </c>
    </row>
    <row r="25" customFormat="false" ht="15" hidden="false" customHeight="false" outlineLevel="0" collapsed="false">
      <c r="A25" s="0" t="s">
        <v>12</v>
      </c>
      <c r="B25" s="1" t="n">
        <v>42382</v>
      </c>
      <c r="C25" s="0" t="n">
        <f aca="false">B25-B$2</f>
        <v>449</v>
      </c>
      <c r="D25" s="0" t="n">
        <v>0.073</v>
      </c>
      <c r="E25" s="2" t="n">
        <f aca="false">$Q$3*0.5^(C25/$Q$4)</f>
        <v>0</v>
      </c>
      <c r="F25" s="2" t="n">
        <f aca="false">$Q$5*0.5^(C25/$Q$6)</f>
        <v>0.0167513496390566</v>
      </c>
      <c r="G25" s="2" t="n">
        <f aca="false">E25+F25+$Q$7</f>
        <v>0.0679180163057232</v>
      </c>
      <c r="H25" s="3" t="n">
        <f aca="false">G25-D25</f>
        <v>-0.00508198369427676</v>
      </c>
      <c r="I25" s="4" t="n">
        <f aca="false">H25^2</f>
        <v>2.58265582688949E-005</v>
      </c>
      <c r="J25" s="4" t="n">
        <f aca="false">D25*1000</f>
        <v>73</v>
      </c>
      <c r="K25" s="4" t="n">
        <f aca="false">E25*1000</f>
        <v>0</v>
      </c>
      <c r="L25" s="4" t="n">
        <f aca="false">F25*1000</f>
        <v>16.7513496390566</v>
      </c>
      <c r="M25" s="4" t="n">
        <f aca="false">G25*1000</f>
        <v>67.9180163057232</v>
      </c>
    </row>
    <row r="26" customFormat="false" ht="15" hidden="false" customHeight="false" outlineLevel="0" collapsed="false">
      <c r="A26" s="0" t="s">
        <v>12</v>
      </c>
      <c r="B26" s="1" t="n">
        <v>42415</v>
      </c>
      <c r="C26" s="0" t="n">
        <f aca="false">B26-B$2</f>
        <v>482</v>
      </c>
      <c r="D26" s="0" t="n">
        <v>0.073</v>
      </c>
      <c r="E26" s="2" t="n">
        <f aca="false">$Q$3*0.5^(C26/$Q$4)</f>
        <v>0</v>
      </c>
      <c r="F26" s="2" t="n">
        <f aca="false">$Q$5*0.5^(C26/$Q$6)</f>
        <v>0.0145198579240048</v>
      </c>
      <c r="G26" s="2" t="n">
        <f aca="false">E26+F26+$Q$7</f>
        <v>0.0656865245906714</v>
      </c>
      <c r="H26" s="3" t="n">
        <f aca="false">G26-D26</f>
        <v>-0.00731347540932856</v>
      </c>
      <c r="I26" s="4" t="n">
        <f aca="false">H26^2</f>
        <v>5.34869225628535E-005</v>
      </c>
      <c r="J26" s="4" t="n">
        <f aca="false">D26*1000</f>
        <v>73</v>
      </c>
      <c r="K26" s="4" t="n">
        <f aca="false">E26*1000</f>
        <v>0</v>
      </c>
      <c r="L26" s="4" t="n">
        <f aca="false">F26*1000</f>
        <v>14.5198579240048</v>
      </c>
      <c r="M26" s="4" t="n">
        <f aca="false">G26*1000</f>
        <v>65.6865245906714</v>
      </c>
    </row>
    <row r="27" customFormat="false" ht="15" hidden="false" customHeight="false" outlineLevel="0" collapsed="false">
      <c r="A27" s="0" t="s">
        <v>12</v>
      </c>
      <c r="B27" s="1" t="n">
        <v>42444</v>
      </c>
      <c r="C27" s="0" t="n">
        <f aca="false">B27-B$2</f>
        <v>511</v>
      </c>
      <c r="D27" s="0" t="n">
        <v>0.081</v>
      </c>
      <c r="E27" s="2" t="n">
        <f aca="false">$Q$3*0.5^(C27/$Q$4)</f>
        <v>0</v>
      </c>
      <c r="F27" s="2" t="n">
        <f aca="false">$Q$5*0.5^(C27/$Q$6)</f>
        <v>0.0128056220611709</v>
      </c>
      <c r="G27" s="2" t="n">
        <f aca="false">E27+F27+$Q$7</f>
        <v>0.0639722887278376</v>
      </c>
      <c r="H27" s="3" t="n">
        <f aca="false">G27-D27</f>
        <v>-0.0170277112721624</v>
      </c>
      <c r="I27" s="4" t="n">
        <f aca="false">H27^2</f>
        <v>0.000289942951168127</v>
      </c>
      <c r="J27" s="4" t="n">
        <f aca="false">D27*1000</f>
        <v>81</v>
      </c>
      <c r="K27" s="4" t="n">
        <f aca="false">E27*1000</f>
        <v>0</v>
      </c>
      <c r="L27" s="4" t="n">
        <f aca="false">F27*1000</f>
        <v>12.8056220611709</v>
      </c>
      <c r="M27" s="4" t="n">
        <f aca="false">G27*1000</f>
        <v>63.9722887278376</v>
      </c>
    </row>
    <row r="28" customFormat="false" ht="15" hidden="false" customHeight="false" outlineLevel="0" collapsed="false">
      <c r="A28" s="0" t="s">
        <v>12</v>
      </c>
      <c r="B28" s="1" t="n">
        <v>42472</v>
      </c>
      <c r="C28" s="0" t="n">
        <f aca="false">B28-B$2</f>
        <v>539</v>
      </c>
      <c r="D28" s="0" t="n">
        <v>0.0521</v>
      </c>
      <c r="E28" s="2" t="n">
        <f aca="false">$Q$3*0.5^(C28/$Q$4)</f>
        <v>0</v>
      </c>
      <c r="F28" s="2" t="n">
        <f aca="false">$Q$5*0.5^(C28/$Q$6)</f>
        <v>0.0113428040836858</v>
      </c>
      <c r="G28" s="2" t="n">
        <f aca="false">E28+F28+$Q$7</f>
        <v>0.0625094707503525</v>
      </c>
      <c r="H28" s="3" t="n">
        <f aca="false">G28-D28</f>
        <v>0.0104094707503525</v>
      </c>
      <c r="I28" s="4" t="n">
        <f aca="false">H28^2</f>
        <v>0.000108357081302444</v>
      </c>
      <c r="J28" s="4" t="n">
        <f aca="false">D28*1000</f>
        <v>52.1</v>
      </c>
      <c r="K28" s="4" t="n">
        <f aca="false">E28*1000</f>
        <v>0</v>
      </c>
      <c r="L28" s="4" t="n">
        <f aca="false">F28*1000</f>
        <v>11.3428040836858</v>
      </c>
      <c r="M28" s="4" t="n">
        <f aca="false">G28*1000</f>
        <v>62.5094707503525</v>
      </c>
    </row>
    <row r="29" customFormat="false" ht="15" hidden="false" customHeight="false" outlineLevel="0" collapsed="false">
      <c r="A29" s="0" t="s">
        <v>12</v>
      </c>
      <c r="B29" s="1" t="n">
        <v>42551</v>
      </c>
      <c r="C29" s="0" t="n">
        <f aca="false">B29-B$2</f>
        <v>618</v>
      </c>
      <c r="D29" s="0" t="n">
        <v>0.0387</v>
      </c>
      <c r="E29" s="2" t="n">
        <f aca="false">$Q$3*0.5^(C29/$Q$4)</f>
        <v>0</v>
      </c>
      <c r="F29" s="2" t="n">
        <f aca="false">$Q$5*0.5^(C29/$Q$6)</f>
        <v>0.00805539554561905</v>
      </c>
      <c r="G29" s="2" t="n">
        <f aca="false">E29+F29+$Q$7</f>
        <v>0.0592220622122857</v>
      </c>
      <c r="H29" s="3" t="n">
        <f aca="false">G29-D29</f>
        <v>0.0205220622122857</v>
      </c>
      <c r="I29" s="4" t="n">
        <f aca="false">H29^2</f>
        <v>0.000421155037444925</v>
      </c>
      <c r="J29" s="4" t="n">
        <f aca="false">D29*1000</f>
        <v>38.7</v>
      </c>
      <c r="K29" s="4" t="n">
        <f aca="false">E29*1000</f>
        <v>0</v>
      </c>
      <c r="L29" s="4" t="n">
        <f aca="false">F29*1000</f>
        <v>8.05539554561905</v>
      </c>
      <c r="M29" s="4" t="n">
        <f aca="false">G29*1000</f>
        <v>59.2220622122857</v>
      </c>
    </row>
    <row r="30" customFormat="false" ht="15" hidden="false" customHeight="false" outlineLevel="0" collapsed="false">
      <c r="A30" s="0" t="s">
        <v>12</v>
      </c>
      <c r="B30" s="1" t="n">
        <v>42563</v>
      </c>
      <c r="C30" s="0" t="n">
        <f aca="false">B30-B$2</f>
        <v>630</v>
      </c>
      <c r="D30" s="0" t="n">
        <v>0.0381</v>
      </c>
      <c r="E30" s="2" t="n">
        <f aca="false">$Q$3*0.5^(C30/$Q$4)</f>
        <v>0</v>
      </c>
      <c r="F30" s="2" t="n">
        <f aca="false">$Q$5*0.5^(C30/$Q$6)</f>
        <v>0.00764732629237335</v>
      </c>
      <c r="G30" s="2" t="n">
        <f aca="false">E30+F30+$Q$7</f>
        <v>0.05881399295904</v>
      </c>
      <c r="H30" s="3" t="n">
        <f aca="false">G30-D30</f>
        <v>0.02071399295904</v>
      </c>
      <c r="I30" s="4" t="n">
        <f aca="false">H30^2</f>
        <v>0.000429069504307159</v>
      </c>
      <c r="J30" s="4" t="n">
        <f aca="false">D30*1000</f>
        <v>38.1</v>
      </c>
      <c r="K30" s="4" t="n">
        <f aca="false">E30*1000</f>
        <v>0</v>
      </c>
      <c r="L30" s="4" t="n">
        <f aca="false">F30*1000</f>
        <v>7.64732629237335</v>
      </c>
      <c r="M30" s="4" t="n">
        <f aca="false">G30*1000</f>
        <v>58.81399295904</v>
      </c>
    </row>
    <row r="31" customFormat="false" ht="15" hidden="false" customHeight="false" outlineLevel="0" collapsed="false">
      <c r="A31" s="0" t="s">
        <v>12</v>
      </c>
      <c r="B31" s="1" t="n">
        <v>42598</v>
      </c>
      <c r="C31" s="0" t="n">
        <f aca="false">B31-B$2</f>
        <v>665</v>
      </c>
      <c r="D31" s="0" t="n">
        <v>0.039</v>
      </c>
      <c r="E31" s="2" t="n">
        <f aca="false">$Q$3*0.5^(C31/$Q$4)</f>
        <v>0</v>
      </c>
      <c r="F31" s="2" t="n">
        <f aca="false">$Q$5*0.5^(C31/$Q$6)</f>
        <v>0.00657142127255613</v>
      </c>
      <c r="G31" s="2" t="n">
        <f aca="false">E31+F31+$Q$7</f>
        <v>0.0577380879392228</v>
      </c>
      <c r="H31" s="3" t="n">
        <f aca="false">G31-D31</f>
        <v>0.0187380879392228</v>
      </c>
      <c r="I31" s="4" t="n">
        <f aca="false">H31^2</f>
        <v>0.000351115939618047</v>
      </c>
      <c r="J31" s="4" t="n">
        <f aca="false">D31*1000</f>
        <v>39</v>
      </c>
      <c r="K31" s="4" t="n">
        <f aca="false">E31*1000</f>
        <v>0</v>
      </c>
      <c r="L31" s="4" t="n">
        <f aca="false">F31*1000</f>
        <v>6.57142127255613</v>
      </c>
      <c r="M31" s="4" t="n">
        <f aca="false">G31*1000</f>
        <v>57.7380879392228</v>
      </c>
    </row>
    <row r="32" customFormat="false" ht="15" hidden="false" customHeight="false" outlineLevel="0" collapsed="false">
      <c r="A32" s="0" t="s">
        <v>12</v>
      </c>
      <c r="B32" s="1" t="n">
        <v>42627</v>
      </c>
      <c r="C32" s="0" t="n">
        <f aca="false">B32-B$2</f>
        <v>694</v>
      </c>
      <c r="D32" s="0" t="n">
        <v>0.048</v>
      </c>
      <c r="E32" s="2" t="n">
        <f aca="false">$Q$3*0.5^(C32/$Q$4)</f>
        <v>0</v>
      </c>
      <c r="F32" s="2" t="n">
        <f aca="false">$Q$5*0.5^(C32/$Q$6)</f>
        <v>0.00579558957543041</v>
      </c>
      <c r="G32" s="2" t="n">
        <f aca="false">E32+F32+$Q$7</f>
        <v>0.0569622562420971</v>
      </c>
      <c r="H32" s="3" t="n">
        <f aca="false">G32-D32</f>
        <v>0.00896225624209708</v>
      </c>
      <c r="I32" s="4" t="n">
        <f aca="false">H32^2</f>
        <v>8.03220369490081E-005</v>
      </c>
      <c r="J32" s="4" t="n">
        <f aca="false">D32*1000</f>
        <v>48</v>
      </c>
      <c r="K32" s="4" t="n">
        <f aca="false">E32*1000</f>
        <v>0</v>
      </c>
      <c r="L32" s="4" t="n">
        <f aca="false">F32*1000</f>
        <v>5.79558957543041</v>
      </c>
      <c r="M32" s="4" t="n">
        <f aca="false">G32*1000</f>
        <v>56.9622562420971</v>
      </c>
    </row>
    <row r="33" customFormat="false" ht="15" hidden="false" customHeight="false" outlineLevel="0" collapsed="false">
      <c r="A33" s="0" t="s">
        <v>12</v>
      </c>
      <c r="B33" s="1" t="n">
        <v>42654</v>
      </c>
      <c r="C33" s="0" t="n">
        <f aca="false">B33-B$2</f>
        <v>721</v>
      </c>
      <c r="D33" s="0" t="n">
        <v>0.054</v>
      </c>
      <c r="E33" s="2" t="n">
        <f aca="false">$Q$3*0.5^(C33/$Q$4)</f>
        <v>0</v>
      </c>
      <c r="F33" s="2" t="n">
        <f aca="false">$Q$5*0.5^(C33/$Q$6)</f>
        <v>0.00515583263102797</v>
      </c>
      <c r="G33" s="2" t="n">
        <f aca="false">E33+F33+$Q$7</f>
        <v>0.0563224992976946</v>
      </c>
      <c r="H33" s="3" t="n">
        <f aca="false">G33-D33</f>
        <v>0.00232249929769463</v>
      </c>
      <c r="I33" s="4" t="n">
        <f aca="false">H33^2</f>
        <v>5.39400298779206E-006</v>
      </c>
      <c r="J33" s="4" t="n">
        <f aca="false">D33*1000</f>
        <v>54</v>
      </c>
      <c r="K33" s="4" t="n">
        <f aca="false">E33*1000</f>
        <v>0</v>
      </c>
      <c r="L33" s="4" t="n">
        <f aca="false">F33*1000</f>
        <v>5.15583263102797</v>
      </c>
      <c r="M33" s="4" t="n">
        <f aca="false">G33*1000</f>
        <v>56.3224992976946</v>
      </c>
    </row>
    <row r="34" customFormat="false" ht="15" hidden="false" customHeight="false" outlineLevel="0" collapsed="false">
      <c r="A34" s="0" t="s">
        <v>12</v>
      </c>
      <c r="B34" s="1" t="n">
        <v>42690</v>
      </c>
      <c r="C34" s="0" t="n">
        <f aca="false">B34-B$2</f>
        <v>757</v>
      </c>
      <c r="D34" s="0" t="n">
        <v>0.071</v>
      </c>
      <c r="E34" s="2" t="n">
        <f aca="false">$Q$3*0.5^(C34/$Q$4)</f>
        <v>0</v>
      </c>
      <c r="F34" s="2" t="n">
        <f aca="false">$Q$5*0.5^(C34/$Q$6)</f>
        <v>0.00441130475235957</v>
      </c>
      <c r="G34" s="2" t="n">
        <f aca="false">E34+F34+$Q$7</f>
        <v>0.0555779714190262</v>
      </c>
      <c r="H34" s="3" t="n">
        <f aca="false">G34-D34</f>
        <v>-0.0154220285809738</v>
      </c>
      <c r="I34" s="4" t="n">
        <f aca="false">H34^2</f>
        <v>0.000237838965552372</v>
      </c>
      <c r="J34" s="4" t="n">
        <f aca="false">D34*1000</f>
        <v>71</v>
      </c>
      <c r="K34" s="4" t="n">
        <f aca="false">E34*1000</f>
        <v>0</v>
      </c>
      <c r="L34" s="4" t="n">
        <f aca="false">F34*1000</f>
        <v>4.41130475235957</v>
      </c>
      <c r="M34" s="4" t="n">
        <f aca="false">G34*1000</f>
        <v>55.5779714190262</v>
      </c>
    </row>
    <row r="35" customFormat="false" ht="15" hidden="false" customHeight="false" outlineLevel="0" collapsed="false">
      <c r="A35" s="0" t="s">
        <v>12</v>
      </c>
      <c r="B35" s="1" t="n">
        <v>42747</v>
      </c>
      <c r="C35" s="0" t="n">
        <f aca="false">B35-B$2</f>
        <v>814</v>
      </c>
      <c r="D35" s="0" t="n">
        <v>0.054</v>
      </c>
      <c r="E35" s="2" t="n">
        <f aca="false">$Q$3*0.5^(C35/$Q$4)</f>
        <v>0</v>
      </c>
      <c r="F35" s="2" t="n">
        <f aca="false">$Q$5*0.5^(C35/$Q$6)</f>
        <v>0.00344607817936872</v>
      </c>
      <c r="G35" s="2" t="n">
        <f aca="false">E35+F35+$Q$7</f>
        <v>0.0546127448460354</v>
      </c>
      <c r="H35" s="3" t="n">
        <f aca="false">G35-D35</f>
        <v>0.000612744846035379</v>
      </c>
      <c r="I35" s="4" t="n">
        <f aca="false">H35^2</f>
        <v>3.7545624634292E-007</v>
      </c>
      <c r="J35" s="4" t="n">
        <f aca="false">D35*1000</f>
        <v>54</v>
      </c>
      <c r="K35" s="4" t="n">
        <f aca="false">E35*1000</f>
        <v>0</v>
      </c>
      <c r="L35" s="4" t="n">
        <f aca="false">F35*1000</f>
        <v>3.44607817936872</v>
      </c>
      <c r="M35" s="4" t="n">
        <f aca="false">G35*1000</f>
        <v>54.6127448460354</v>
      </c>
    </row>
    <row r="36" customFormat="false" ht="15" hidden="false" customHeight="false" outlineLevel="0" collapsed="false">
      <c r="A36" s="0" t="s">
        <v>12</v>
      </c>
      <c r="B36" s="1" t="n">
        <v>42780</v>
      </c>
      <c r="C36" s="0" t="n">
        <f aca="false">B36-B$2</f>
        <v>847</v>
      </c>
      <c r="D36" s="0" t="n">
        <v>0.062</v>
      </c>
      <c r="E36" s="2" t="n">
        <f aca="false">$Q$3*0.5^(C36/$Q$4)</f>
        <v>0</v>
      </c>
      <c r="F36" s="2" t="n">
        <f aca="false">$Q$5*0.5^(C36/$Q$6)</f>
        <v>0.00298701696505601</v>
      </c>
      <c r="G36" s="2" t="n">
        <f aca="false">E36+F36+$Q$7</f>
        <v>0.0541536836317227</v>
      </c>
      <c r="H36" s="3" t="n">
        <f aca="false">G36-D36</f>
        <v>-0.00784631636827732</v>
      </c>
      <c r="I36" s="4" t="n">
        <f aca="false">H36^2</f>
        <v>6.15646805510967E-005</v>
      </c>
      <c r="J36" s="4" t="n">
        <f aca="false">D36*1000</f>
        <v>62</v>
      </c>
      <c r="K36" s="4" t="n">
        <f aca="false">E36*1000</f>
        <v>0</v>
      </c>
      <c r="L36" s="4" t="n">
        <f aca="false">F36*1000</f>
        <v>2.98701696505601</v>
      </c>
      <c r="M36" s="4" t="n">
        <f aca="false">G36*1000</f>
        <v>54.1536836317227</v>
      </c>
    </row>
    <row r="37" customFormat="false" ht="15" hidden="false" customHeight="false" outlineLevel="0" collapsed="false">
      <c r="A37" s="0" t="s">
        <v>12</v>
      </c>
      <c r="B37" s="1" t="n">
        <v>42809</v>
      </c>
      <c r="C37" s="0" t="n">
        <f aca="false">B37-B$2</f>
        <v>876</v>
      </c>
      <c r="D37" s="0" t="n">
        <v>0.059</v>
      </c>
      <c r="E37" s="2" t="n">
        <f aca="false">$Q$3*0.5^(C37/$Q$4)</f>
        <v>0</v>
      </c>
      <c r="F37" s="2" t="n">
        <f aca="false">$Q$5*0.5^(C37/$Q$6)</f>
        <v>0.00263436533229267</v>
      </c>
      <c r="G37" s="2" t="n">
        <f aca="false">E37+F37+$Q$7</f>
        <v>0.0538010319989593</v>
      </c>
      <c r="H37" s="3" t="n">
        <f aca="false">G37-D37</f>
        <v>-0.00519896800104067</v>
      </c>
      <c r="I37" s="4" t="n">
        <f aca="false">H37^2</f>
        <v>2.70292682758448E-005</v>
      </c>
      <c r="J37" s="4" t="n">
        <f aca="false">D37*1000</f>
        <v>59</v>
      </c>
      <c r="K37" s="4" t="n">
        <f aca="false">E37*1000</f>
        <v>0</v>
      </c>
      <c r="L37" s="4" t="n">
        <f aca="false">F37*1000</f>
        <v>2.63436533229267</v>
      </c>
      <c r="M37" s="4" t="n">
        <f aca="false">G37*1000</f>
        <v>53.8010319989593</v>
      </c>
    </row>
    <row r="38" customFormat="false" ht="15" hidden="false" customHeight="false" outlineLevel="0" collapsed="false">
      <c r="A38" s="0" t="s">
        <v>12</v>
      </c>
      <c r="B38" s="1" t="n">
        <v>42836</v>
      </c>
      <c r="C38" s="0" t="n">
        <f aca="false">B38-B$2</f>
        <v>903</v>
      </c>
      <c r="D38" s="0" t="n">
        <v>0.048</v>
      </c>
      <c r="E38" s="2" t="n">
        <f aca="false">$Q$3*0.5^(C38/$Q$4)</f>
        <v>0</v>
      </c>
      <c r="F38" s="2" t="n">
        <f aca="false">$Q$5*0.5^(C38/$Q$6)</f>
        <v>0.00234356601093076</v>
      </c>
      <c r="G38" s="2" t="n">
        <f aca="false">E38+F38+$Q$7</f>
        <v>0.0535102326775974</v>
      </c>
      <c r="H38" s="3" t="n">
        <f aca="false">G38-D38</f>
        <v>0.00551023267759743</v>
      </c>
      <c r="I38" s="4" t="n">
        <f aca="false">H38^2</f>
        <v>3.03626641612625E-005</v>
      </c>
      <c r="J38" s="4" t="n">
        <f aca="false">D38*1000</f>
        <v>48</v>
      </c>
      <c r="K38" s="4" t="n">
        <f aca="false">E38*1000</f>
        <v>0</v>
      </c>
      <c r="L38" s="4" t="n">
        <f aca="false">F38*1000</f>
        <v>2.34356601093076</v>
      </c>
      <c r="M38" s="4" t="n">
        <f aca="false">G38*1000</f>
        <v>53.5102326775974</v>
      </c>
    </row>
    <row r="39" customFormat="false" ht="15" hidden="false" customHeight="false" outlineLevel="0" collapsed="false">
      <c r="A39" s="0" t="s">
        <v>12</v>
      </c>
      <c r="B39" s="1" t="n">
        <v>42870</v>
      </c>
      <c r="C39" s="0" t="n">
        <f aca="false">B39-B$2</f>
        <v>937</v>
      </c>
      <c r="D39" s="0" t="n">
        <v>0.048</v>
      </c>
      <c r="E39" s="2" t="n">
        <f aca="false">$Q$3*0.5^(C39/$Q$4)</f>
        <v>0</v>
      </c>
      <c r="F39" s="2" t="n">
        <f aca="false">$Q$5*0.5^(C39/$Q$6)</f>
        <v>0.00202259214686085</v>
      </c>
      <c r="G39" s="2" t="n">
        <f aca="false">E39+F39+$Q$7</f>
        <v>0.0531892588135275</v>
      </c>
      <c r="H39" s="3" t="n">
        <f aca="false">G39-D39</f>
        <v>0.00518925881352752</v>
      </c>
      <c r="I39" s="4" t="n">
        <f aca="false">H39^2</f>
        <v>2.6928407033773E-005</v>
      </c>
      <c r="J39" s="4" t="n">
        <f aca="false">D39*1000</f>
        <v>48</v>
      </c>
      <c r="K39" s="4" t="n">
        <f aca="false">E39*1000</f>
        <v>0</v>
      </c>
      <c r="L39" s="4" t="n">
        <f aca="false">F39*1000</f>
        <v>2.02259214686085</v>
      </c>
      <c r="M39" s="4" t="n">
        <f aca="false">G39*1000</f>
        <v>53.1892588135275</v>
      </c>
    </row>
    <row r="40" customFormat="false" ht="15" hidden="false" customHeight="false" outlineLevel="0" collapsed="false">
      <c r="A40" s="0" t="s">
        <v>12</v>
      </c>
      <c r="B40" s="1" t="n">
        <v>42900</v>
      </c>
      <c r="C40" s="0" t="n">
        <f aca="false">B40-B$2</f>
        <v>967</v>
      </c>
      <c r="D40" s="0" t="n">
        <v>0.048</v>
      </c>
      <c r="E40" s="2" t="n">
        <f aca="false">$Q$3*0.5^(C40/$Q$4)</f>
        <v>0</v>
      </c>
      <c r="F40" s="2" t="n">
        <f aca="false">$Q$5*0.5^(C40/$Q$6)</f>
        <v>0.00177609091373922</v>
      </c>
      <c r="G40" s="2" t="n">
        <f aca="false">E40+F40+$Q$7</f>
        <v>0.0529427575804059</v>
      </c>
      <c r="H40" s="3" t="n">
        <f aca="false">G40-D40</f>
        <v>0.00494275758040589</v>
      </c>
      <c r="I40" s="4" t="n">
        <f aca="false">H40^2</f>
        <v>2.44308524986599E-005</v>
      </c>
      <c r="J40" s="4" t="n">
        <f aca="false">D40*1000</f>
        <v>48</v>
      </c>
      <c r="K40" s="4" t="n">
        <f aca="false">E40*1000</f>
        <v>0</v>
      </c>
      <c r="L40" s="4" t="n">
        <f aca="false">F40*1000</f>
        <v>1.77609091373922</v>
      </c>
      <c r="M40" s="4" t="n">
        <f aca="false">G40*1000</f>
        <v>52.9427575804059</v>
      </c>
    </row>
    <row r="41" customFormat="false" ht="15" hidden="false" customHeight="false" outlineLevel="0" collapsed="false">
      <c r="A41" s="0" t="s">
        <v>12</v>
      </c>
      <c r="B41" s="1" t="n">
        <v>42928</v>
      </c>
      <c r="C41" s="0" t="n">
        <f aca="false">B41-B$2</f>
        <v>995</v>
      </c>
      <c r="D41" s="0" t="n">
        <v>0.048</v>
      </c>
      <c r="E41" s="2" t="n">
        <f aca="false">$Q$3*0.5^(C41/$Q$4)</f>
        <v>0</v>
      </c>
      <c r="F41" s="2" t="n">
        <f aca="false">$Q$5*0.5^(C41/$Q$6)</f>
        <v>0.00157320364236304</v>
      </c>
      <c r="G41" s="2" t="n">
        <f aca="false">E41+F41+$Q$7</f>
        <v>0.0527398703090297</v>
      </c>
      <c r="H41" s="3" t="n">
        <f aca="false">G41-D41</f>
        <v>0.0047398703090297</v>
      </c>
      <c r="I41" s="4" t="n">
        <f aca="false">H41^2</f>
        <v>2.24663705464213E-005</v>
      </c>
      <c r="J41" s="4" t="n">
        <f aca="false">D41*1000</f>
        <v>48</v>
      </c>
      <c r="K41" s="4" t="n">
        <f aca="false">E41*1000</f>
        <v>0</v>
      </c>
      <c r="L41" s="4" t="n">
        <f aca="false">F41*1000</f>
        <v>1.57320364236304</v>
      </c>
      <c r="M41" s="4" t="n">
        <f aca="false">G41*1000</f>
        <v>52.7398703090297</v>
      </c>
    </row>
    <row r="42" customFormat="false" ht="15" hidden="false" customHeight="false" outlineLevel="0" collapsed="false">
      <c r="A42" s="0" t="s">
        <v>12</v>
      </c>
      <c r="B42" s="1" t="n">
        <v>42961</v>
      </c>
      <c r="C42" s="0" t="n">
        <f aca="false">B42-B$2</f>
        <v>1028</v>
      </c>
      <c r="D42" s="0" t="n">
        <v>0.051</v>
      </c>
      <c r="E42" s="2" t="n">
        <f aca="false">$Q$3*0.5^(C42/$Q$4)</f>
        <v>0</v>
      </c>
      <c r="F42" s="2" t="n">
        <f aca="false">$Q$5*0.5^(C42/$Q$6)</f>
        <v>0.00136363301255317</v>
      </c>
      <c r="G42" s="2" t="n">
        <f aca="false">E42+F42+$Q$7</f>
        <v>0.0525302996792198</v>
      </c>
      <c r="H42" s="3" t="n">
        <f aca="false">G42-D42</f>
        <v>0.00153029967921984</v>
      </c>
      <c r="I42" s="4" t="n">
        <f aca="false">H42^2</f>
        <v>2.34181710822034E-006</v>
      </c>
      <c r="J42" s="4" t="n">
        <f aca="false">D42*1000</f>
        <v>51</v>
      </c>
      <c r="K42" s="4" t="n">
        <f aca="false">E42*1000</f>
        <v>0</v>
      </c>
      <c r="L42" s="4" t="n">
        <f aca="false">F42*1000</f>
        <v>1.36363301255317</v>
      </c>
      <c r="M42" s="4" t="n">
        <f aca="false">G42*1000</f>
        <v>52.5302996792198</v>
      </c>
    </row>
    <row r="43" customFormat="false" ht="15" hidden="false" customHeight="false" outlineLevel="0" collapsed="false">
      <c r="A43" s="0" t="s">
        <v>12</v>
      </c>
      <c r="B43" s="1" t="n">
        <v>42991</v>
      </c>
      <c r="C43" s="0" t="n">
        <f aca="false">B43-B$2</f>
        <v>1058</v>
      </c>
      <c r="D43" s="0" t="n">
        <v>0.051</v>
      </c>
      <c r="E43" s="2" t="n">
        <f aca="false">$Q$3*0.5^(C43/$Q$4)</f>
        <v>0</v>
      </c>
      <c r="F43" s="2" t="n">
        <f aca="false">$Q$5*0.5^(C43/$Q$6)</f>
        <v>0.00119744171212642</v>
      </c>
      <c r="G43" s="2" t="n">
        <f aca="false">E43+F43+$Q$7</f>
        <v>0.0523641083787931</v>
      </c>
      <c r="H43" s="3" t="n">
        <f aca="false">G43-D43</f>
        <v>0.0013641083787931</v>
      </c>
      <c r="I43" s="4" t="n">
        <f aca="false">H43^2</f>
        <v>1.86079166909353E-006</v>
      </c>
      <c r="J43" s="4" t="n">
        <f aca="false">D43*1000</f>
        <v>51</v>
      </c>
      <c r="K43" s="4" t="n">
        <f aca="false">E43*1000</f>
        <v>0</v>
      </c>
      <c r="L43" s="4" t="n">
        <f aca="false">F43*1000</f>
        <v>1.19744171212642</v>
      </c>
      <c r="M43" s="4" t="n">
        <f aca="false">G43*1000</f>
        <v>52.3641083787931</v>
      </c>
    </row>
    <row r="44" customFormat="false" ht="15" hidden="false" customHeight="false" outlineLevel="0" collapsed="false">
      <c r="A44" s="0" t="s">
        <v>12</v>
      </c>
      <c r="B44" s="1" t="n">
        <v>43020</v>
      </c>
      <c r="C44" s="0" t="n">
        <f aca="false">B44-B$2</f>
        <v>1087</v>
      </c>
      <c r="D44" s="0" t="n">
        <v>0.054</v>
      </c>
      <c r="E44" s="2" t="n">
        <f aca="false">$Q$3*0.5^(C44/$Q$4)</f>
        <v>0</v>
      </c>
      <c r="F44" s="2" t="n">
        <f aca="false">$Q$5*0.5^(C44/$Q$6)</f>
        <v>0.00105606997575518</v>
      </c>
      <c r="G44" s="2" t="n">
        <f aca="false">E44+F44+$Q$7</f>
        <v>0.0522227366424219</v>
      </c>
      <c r="H44" s="3" t="n">
        <f aca="false">G44-D44</f>
        <v>-0.00177726335757816</v>
      </c>
      <c r="I44" s="4" t="n">
        <f aca="false">H44^2</f>
        <v>3.15866504218998E-006</v>
      </c>
      <c r="J44" s="4" t="n">
        <f aca="false">D44*1000</f>
        <v>54</v>
      </c>
      <c r="K44" s="4" t="n">
        <f aca="false">E44*1000</f>
        <v>0</v>
      </c>
      <c r="L44" s="4" t="n">
        <f aca="false">F44*1000</f>
        <v>1.05606997575518</v>
      </c>
      <c r="M44" s="4" t="n">
        <f aca="false">G44*1000</f>
        <v>52.2227366424219</v>
      </c>
    </row>
    <row r="45" customFormat="false" ht="13.8" hidden="false" customHeight="false" outlineLevel="0" collapsed="false">
      <c r="A45" s="0" t="s">
        <v>12</v>
      </c>
      <c r="B45" s="1" t="n">
        <v>43052</v>
      </c>
      <c r="C45" s="0" t="n">
        <f aca="false">B45-B$2</f>
        <v>1119</v>
      </c>
      <c r="D45" s="0" t="n">
        <v>0.054</v>
      </c>
      <c r="E45" s="2" t="n">
        <f aca="false">$Q$3*0.5^(C45/$Q$4)</f>
        <v>0</v>
      </c>
      <c r="F45" s="2" t="n">
        <f aca="false">$Q$5*0.5^(C45/$Q$6)</f>
        <v>0.000919362312273799</v>
      </c>
      <c r="G45" s="2" t="n">
        <f aca="false">E45+F45+$Q$7</f>
        <v>0.0520860289789405</v>
      </c>
      <c r="H45" s="3" t="n">
        <f aca="false">G45-D45</f>
        <v>-0.00191397102105954</v>
      </c>
      <c r="I45" s="4" t="n">
        <f aca="false">H45^2</f>
        <v>3.66328506945571E-006</v>
      </c>
      <c r="J45" s="4" t="n">
        <f aca="false">D45*1000</f>
        <v>54</v>
      </c>
      <c r="K45" s="4" t="n">
        <f aca="false">E45*1000</f>
        <v>0</v>
      </c>
      <c r="L45" s="4" t="n">
        <f aca="false">F45*1000</f>
        <v>0.919362312273799</v>
      </c>
      <c r="M45" s="4" t="n">
        <f aca="false">G45*1000</f>
        <v>52.0860289789405</v>
      </c>
      <c r="N45" s="0" t="s">
        <v>23</v>
      </c>
    </row>
    <row r="46" customFormat="false" ht="13.8" hidden="false" customHeight="false" outlineLevel="0" collapsed="false">
      <c r="A46" s="0" t="s">
        <v>12</v>
      </c>
      <c r="B46" s="1" t="n">
        <v>43080</v>
      </c>
      <c r="C46" s="0" t="n">
        <f aca="false">B46-B$2</f>
        <v>1147</v>
      </c>
      <c r="D46" s="0" t="n">
        <v>0.037</v>
      </c>
      <c r="E46" s="2" t="n">
        <f aca="false">$Q$3*0.5^(C46/$Q$4)</f>
        <v>0</v>
      </c>
      <c r="F46" s="2" t="n">
        <f aca="false">$Q$5*0.5^(C46/$Q$6)</f>
        <v>0.000814341274498973</v>
      </c>
      <c r="G46" s="2" t="n">
        <f aca="false">E46+F46+$Q$7</f>
        <v>0.0519810079411656</v>
      </c>
      <c r="H46" s="3" t="n">
        <f aca="false">G46-D46</f>
        <v>0.0149810079411656</v>
      </c>
      <c r="I46" s="4" t="n">
        <f aca="false">H46^2</f>
        <v>0.000224430598933268</v>
      </c>
      <c r="J46" s="4" t="n">
        <f aca="false">D46*1000</f>
        <v>37</v>
      </c>
      <c r="K46" s="4" t="n">
        <f aca="false">E46*1000</f>
        <v>0</v>
      </c>
      <c r="L46" s="4" t="n">
        <f aca="false">F46*1000</f>
        <v>0.814341274498973</v>
      </c>
      <c r="M46" s="4" t="n">
        <f aca="false">G46*1000</f>
        <v>51.9810079411657</v>
      </c>
    </row>
    <row r="47" customFormat="false" ht="13.8" hidden="false" customHeight="false" outlineLevel="0" collapsed="false">
      <c r="A47" s="0" t="s">
        <v>12</v>
      </c>
      <c r="B47" s="1" t="n">
        <v>43115</v>
      </c>
      <c r="C47" s="0" t="n">
        <f aca="false">B47-B$2</f>
        <v>1182</v>
      </c>
      <c r="D47" s="0" t="n">
        <v>0.039</v>
      </c>
      <c r="E47" s="2" t="n">
        <f aca="false">$Q$3*0.5^(C47/$Q$4)</f>
        <v>0</v>
      </c>
      <c r="F47" s="2" t="n">
        <f aca="false">$Q$5*0.5^(C47/$Q$6)</f>
        <v>0.000699771314805795</v>
      </c>
      <c r="G47" s="2" t="n">
        <f aca="false">E47+F47+$Q$7</f>
        <v>0.0518664379814725</v>
      </c>
      <c r="H47" s="3" t="n">
        <f aca="false">G47-D47</f>
        <v>0.0128664379814725</v>
      </c>
      <c r="I47" s="4" t="n">
        <f aca="false">H47^2</f>
        <v>0.000165545226331077</v>
      </c>
      <c r="J47" s="4" t="n">
        <f aca="false">D47*1000</f>
        <v>39</v>
      </c>
      <c r="K47" s="4" t="n">
        <f aca="false">E47*1000</f>
        <v>0</v>
      </c>
      <c r="L47" s="4" t="n">
        <f aca="false">F47*1000</f>
        <v>0.699771314805795</v>
      </c>
      <c r="M47" s="4" t="n">
        <f aca="false">G47*1000</f>
        <v>51.8664379814725</v>
      </c>
    </row>
    <row r="48" customFormat="false" ht="13.8" hidden="false" customHeight="false" outlineLevel="0" collapsed="false">
      <c r="A48" s="0" t="s">
        <v>12</v>
      </c>
      <c r="B48" s="1" t="n">
        <v>43146</v>
      </c>
      <c r="C48" s="0" t="n">
        <f aca="false">B48-B$2</f>
        <v>1213</v>
      </c>
      <c r="D48" s="0" t="n">
        <v>0.045</v>
      </c>
      <c r="E48" s="2" t="n">
        <f aca="false">$Q$3*0.5^(C48/$Q$4)</f>
        <v>0</v>
      </c>
      <c r="F48" s="2" t="n">
        <f aca="false">$Q$5*0.5^(C48/$Q$6)</f>
        <v>0.000611831135650749</v>
      </c>
      <c r="G48" s="2" t="n">
        <f aca="false">E48+F48+$Q$7</f>
        <v>0.0517784978023174</v>
      </c>
      <c r="H48" s="3" t="n">
        <f aca="false">G48-D48</f>
        <v>0.00677849780231742</v>
      </c>
      <c r="I48" s="4" t="n">
        <f aca="false">H48^2</f>
        <v>4.5948032456022E-005</v>
      </c>
      <c r="J48" s="4" t="n">
        <f aca="false">D48*1000</f>
        <v>45</v>
      </c>
      <c r="K48" s="4" t="n">
        <f aca="false">E48*1000</f>
        <v>0</v>
      </c>
      <c r="L48" s="4" t="n">
        <f aca="false">F48*1000</f>
        <v>0.611831135650749</v>
      </c>
      <c r="M48" s="4" t="n">
        <f aca="false">G48*1000</f>
        <v>51.7784978023174</v>
      </c>
    </row>
    <row r="49" customFormat="false" ht="13.8" hidden="false" customHeight="false" outlineLevel="0" collapsed="false">
      <c r="A49" s="0" t="s">
        <v>12</v>
      </c>
      <c r="B49" s="1" t="n">
        <v>43174</v>
      </c>
      <c r="C49" s="0" t="n">
        <f aca="false">B49-B$2</f>
        <v>1241</v>
      </c>
      <c r="D49" s="0" t="n">
        <v>0.048</v>
      </c>
      <c r="E49" s="2" t="n">
        <f aca="false">$Q$3*0.5^(C49/$Q$4)</f>
        <v>0</v>
      </c>
      <c r="F49" s="2" t="n">
        <f aca="false">$Q$5*0.5^(C49/$Q$6)</f>
        <v>0.000541940147134943</v>
      </c>
      <c r="G49" s="2" t="n">
        <f aca="false">E49+F49+$Q$7</f>
        <v>0.0517086068138016</v>
      </c>
      <c r="H49" s="3" t="n">
        <f aca="false">G49-D49</f>
        <v>0.00370860681380161</v>
      </c>
      <c r="I49" s="4" t="n">
        <f aca="false">H49^2</f>
        <v>1.37537644993757E-005</v>
      </c>
      <c r="J49" s="4" t="n">
        <f aca="false">D49*1000</f>
        <v>48</v>
      </c>
      <c r="K49" s="4" t="n">
        <f aca="false">E49*1000</f>
        <v>0</v>
      </c>
      <c r="L49" s="4" t="n">
        <f aca="false">F49*1000</f>
        <v>0.541940147134943</v>
      </c>
      <c r="M49" s="4" t="n">
        <f aca="false">G49*1000</f>
        <v>51.7086068138016</v>
      </c>
    </row>
    <row r="50" customFormat="false" ht="15" hidden="false" customHeight="false" outlineLevel="0" collapsed="false">
      <c r="J50" s="4"/>
      <c r="K50" s="4"/>
      <c r="L50" s="4"/>
      <c r="M5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3" activeCellId="0" sqref="A53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9" min="2" style="0" width="8.67"/>
    <col collapsed="false" customWidth="true" hidden="false" outlineLevel="0" max="10" min="10" style="0" width="10.71"/>
    <col collapsed="false" customWidth="true" hidden="false" outlineLevel="0" max="11" min="11" style="0" width="11.99"/>
    <col collapsed="false" customWidth="true" hidden="false" outlineLevel="0" max="13" min="12" style="0" width="10.71"/>
    <col collapsed="false" customWidth="true" hidden="false" outlineLevel="0" max="14" min="14" style="0" width="11.71"/>
    <col collapsed="false" customWidth="true" hidden="false" outlineLevel="0" max="1025" min="15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24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25</v>
      </c>
      <c r="K1" s="0" t="s">
        <v>9</v>
      </c>
      <c r="L1" s="0" t="s">
        <v>10</v>
      </c>
      <c r="M1" s="0" t="s">
        <v>11</v>
      </c>
    </row>
    <row r="2" customFormat="false" ht="15" hidden="false" customHeight="false" outlineLevel="0" collapsed="false">
      <c r="A2" s="0" t="s">
        <v>12</v>
      </c>
      <c r="B2" s="1" t="n">
        <v>41934</v>
      </c>
      <c r="C2" s="0" t="n">
        <v>0</v>
      </c>
      <c r="D2" s="0" t="n">
        <v>0.651</v>
      </c>
      <c r="E2" s="2" t="n">
        <f aca="false">$Q$3*0.5^(C2/$Q$4)</f>
        <v>0.268338421390274</v>
      </c>
      <c r="F2" s="2" t="n">
        <f aca="false">$Q$5*0.5^(C2/$Q$6)</f>
        <v>0.283561803771785</v>
      </c>
      <c r="G2" s="2" t="n">
        <f aca="false">E2+F2+$Q$7</f>
        <v>0.694400225162058</v>
      </c>
      <c r="H2" s="3" t="n">
        <f aca="false">G2-D2</f>
        <v>0.0434002251620584</v>
      </c>
      <c r="I2" s="4" t="n">
        <f aca="false">H2^2</f>
        <v>0.00188357954411737</v>
      </c>
      <c r="J2" s="4" t="n">
        <f aca="false">D2*1000/2</f>
        <v>325.5</v>
      </c>
      <c r="K2" s="4" t="n">
        <f aca="false">E2*1000/2</f>
        <v>134.169210695137</v>
      </c>
      <c r="L2" s="4" t="n">
        <f aca="false">F2*1000/2</f>
        <v>141.780901885892</v>
      </c>
      <c r="M2" s="4" t="n">
        <f aca="false">G2*1000/2</f>
        <v>347.200112581029</v>
      </c>
    </row>
    <row r="3" customFormat="false" ht="15" hidden="false" customHeight="false" outlineLevel="0" collapsed="false">
      <c r="A3" s="0" t="s">
        <v>12</v>
      </c>
      <c r="B3" s="1" t="n">
        <v>41948</v>
      </c>
      <c r="C3" s="0" t="n">
        <f aca="false">B3-B$2</f>
        <v>14</v>
      </c>
      <c r="D3" s="0" t="n">
        <v>0.456</v>
      </c>
      <c r="E3" s="2" t="n">
        <f aca="false">$Q$3*0.5^(C3/$Q$4)</f>
        <v>0.0803213455514166</v>
      </c>
      <c r="F3" s="2" t="n">
        <f aca="false">$Q$5*0.5^(C3/$Q$6)</f>
        <v>0.263165597595968</v>
      </c>
      <c r="G3" s="2" t="n">
        <f aca="false">E3+F3+$Q$7</f>
        <v>0.485986943147385</v>
      </c>
      <c r="H3" s="3" t="n">
        <f aca="false">G3-D3</f>
        <v>0.0299869431473849</v>
      </c>
      <c r="I3" s="4" t="n">
        <f aca="false">H3^2</f>
        <v>0.000899216759324492</v>
      </c>
      <c r="J3" s="4" t="n">
        <f aca="false">D3*1000/2</f>
        <v>228</v>
      </c>
      <c r="K3" s="4" t="n">
        <f aca="false">E3*1000/2</f>
        <v>40.1606727757083</v>
      </c>
      <c r="L3" s="4" t="n">
        <f aca="false">F3*1000/2</f>
        <v>131.582798797984</v>
      </c>
      <c r="M3" s="4" t="n">
        <f aca="false">G3*1000/2</f>
        <v>242.993471573692</v>
      </c>
      <c r="P3" s="0" t="s">
        <v>13</v>
      </c>
      <c r="Q3" s="5" t="n">
        <v>0.268338421390274</v>
      </c>
    </row>
    <row r="4" customFormat="false" ht="15" hidden="false" customHeight="false" outlineLevel="0" collapsed="false">
      <c r="A4" s="0" t="s">
        <v>12</v>
      </c>
      <c r="B4" s="1" t="n">
        <v>41961</v>
      </c>
      <c r="C4" s="0" t="n">
        <f aca="false">B4-B$2</f>
        <v>27</v>
      </c>
      <c r="D4" s="0" t="n">
        <v>0.383</v>
      </c>
      <c r="E4" s="2" t="n">
        <f aca="false">$Q$3*0.5^(C4/$Q$4)</f>
        <v>0.0262057794529533</v>
      </c>
      <c r="F4" s="2" t="n">
        <f aca="false">$Q$5*0.5^(C4/$Q$6)</f>
        <v>0.245542184794538</v>
      </c>
      <c r="G4" s="2" t="n">
        <f aca="false">E4+F4+$Q$7</f>
        <v>0.414247964247491</v>
      </c>
      <c r="H4" s="3" t="n">
        <f aca="false">G4-D4</f>
        <v>0.0312479642474912</v>
      </c>
      <c r="I4" s="4" t="n">
        <f aca="false">H4^2</f>
        <v>0.000976435269612489</v>
      </c>
      <c r="J4" s="4" t="n">
        <f aca="false">D4*1000/2</f>
        <v>191.5</v>
      </c>
      <c r="K4" s="4" t="n">
        <f aca="false">E4*1000/2</f>
        <v>13.1028897264766</v>
      </c>
      <c r="L4" s="4" t="n">
        <f aca="false">F4*1000/2</f>
        <v>122.771092397269</v>
      </c>
      <c r="M4" s="4" t="n">
        <f aca="false">G4*1000/2</f>
        <v>207.123982123746</v>
      </c>
      <c r="P4" s="0" t="s">
        <v>14</v>
      </c>
      <c r="Q4" s="6" t="n">
        <v>8.04506017321513</v>
      </c>
    </row>
    <row r="5" customFormat="false" ht="15" hidden="false" customHeight="false" outlineLevel="0" collapsed="false">
      <c r="A5" s="0" t="s">
        <v>12</v>
      </c>
      <c r="B5" s="1" t="n">
        <v>41976</v>
      </c>
      <c r="C5" s="0" t="n">
        <f aca="false">B5-B$2</f>
        <v>42</v>
      </c>
      <c r="D5" s="0" t="n">
        <v>0.347</v>
      </c>
      <c r="E5" s="2" t="n">
        <f aca="false">$Q$3*0.5^(C5/$Q$4)</f>
        <v>0.00719659734980884</v>
      </c>
      <c r="F5" s="2" t="n">
        <f aca="false">$Q$5*0.5^(C5/$Q$6)</f>
        <v>0.226668873117428</v>
      </c>
      <c r="G5" s="2" t="n">
        <f aca="false">E5+F5+$Q$7</f>
        <v>0.376365470467237</v>
      </c>
      <c r="H5" s="3" t="n">
        <f aca="false">G5-D5</f>
        <v>0.0293654704672369</v>
      </c>
      <c r="I5" s="4" t="n">
        <f aca="false">H5^2</f>
        <v>0.00086233085576216</v>
      </c>
      <c r="J5" s="4" t="n">
        <f aca="false">D5*1000/2</f>
        <v>173.5</v>
      </c>
      <c r="K5" s="4" t="n">
        <f aca="false">E5*1000/2</f>
        <v>3.59829867490442</v>
      </c>
      <c r="L5" s="4" t="n">
        <f aca="false">F5*1000/2</f>
        <v>113.334436558714</v>
      </c>
      <c r="M5" s="4" t="n">
        <f aca="false">G5*1000/2</f>
        <v>188.182735233618</v>
      </c>
      <c r="P5" s="0" t="s">
        <v>15</v>
      </c>
      <c r="Q5" s="5" t="n">
        <v>0.283561803771785</v>
      </c>
    </row>
    <row r="6" customFormat="false" ht="15" hidden="false" customHeight="false" outlineLevel="0" collapsed="false">
      <c r="A6" s="0" t="s">
        <v>12</v>
      </c>
      <c r="B6" s="1" t="n">
        <v>41989</v>
      </c>
      <c r="C6" s="0" t="n">
        <f aca="false">B6-B$2</f>
        <v>55</v>
      </c>
      <c r="D6" s="0" t="n">
        <v>0.324</v>
      </c>
      <c r="E6" s="2" t="n">
        <f aca="false">$Q$3*0.5^(C6/$Q$4)</f>
        <v>0.00234797414891504</v>
      </c>
      <c r="F6" s="2" t="n">
        <f aca="false">$Q$5*0.5^(C6/$Q$6)</f>
        <v>0.211489536773031</v>
      </c>
      <c r="G6" s="2" t="n">
        <f aca="false">E6+F6+$Q$7</f>
        <v>0.356337510921946</v>
      </c>
      <c r="H6" s="3" t="n">
        <f aca="false">G6-D6</f>
        <v>0.032337510921946</v>
      </c>
      <c r="I6" s="4" t="n">
        <f aca="false">H6^2</f>
        <v>0.00104571461262698</v>
      </c>
      <c r="J6" s="4" t="n">
        <f aca="false">D6*1000/2</f>
        <v>162</v>
      </c>
      <c r="K6" s="4" t="n">
        <f aca="false">E6*1000/2</f>
        <v>1.17398707445752</v>
      </c>
      <c r="L6" s="4" t="n">
        <f aca="false">F6*1000/2</f>
        <v>105.744768386515</v>
      </c>
      <c r="M6" s="4" t="n">
        <f aca="false">G6*1000/2</f>
        <v>178.168755460973</v>
      </c>
      <c r="P6" s="0" t="s">
        <v>16</v>
      </c>
      <c r="Q6" s="6" t="n">
        <v>130</v>
      </c>
    </row>
    <row r="7" customFormat="false" ht="15" hidden="false" customHeight="false" outlineLevel="0" collapsed="false">
      <c r="A7" s="0" t="s">
        <v>12</v>
      </c>
      <c r="B7" s="1" t="n">
        <v>42031</v>
      </c>
      <c r="C7" s="0" t="n">
        <f aca="false">B7-B$2</f>
        <v>97</v>
      </c>
      <c r="D7" s="0" t="n">
        <v>0.3766</v>
      </c>
      <c r="E7" s="2" t="n">
        <f aca="false">$Q$3*0.5^(C7/$Q$4)</f>
        <v>6.29705744334163E-005</v>
      </c>
      <c r="F7" s="2" t="n">
        <f aca="false">$Q$5*0.5^(C7/$Q$6)</f>
        <v>0.169056954564484</v>
      </c>
      <c r="G7" s="2" t="n">
        <f aca="false">E7+F7+$Q$7</f>
        <v>0.311619925138918</v>
      </c>
      <c r="H7" s="3" t="n">
        <f aca="false">G7-D7</f>
        <v>-0.0649800748610824</v>
      </c>
      <c r="I7" s="4" t="n">
        <f aca="false">H7^2</f>
        <v>0.00422241012895187</v>
      </c>
      <c r="J7" s="4" t="n">
        <f aca="false">D7*1000/2</f>
        <v>188.3</v>
      </c>
      <c r="K7" s="4" t="n">
        <f aca="false">E7*1000/2</f>
        <v>0.0314852872167081</v>
      </c>
      <c r="L7" s="4" t="n">
        <f aca="false">F7*1000/2</f>
        <v>84.5284772822421</v>
      </c>
      <c r="M7" s="4" t="n">
        <f aca="false">G7*1000/2</f>
        <v>155.809962569459</v>
      </c>
      <c r="P7" s="0" t="s">
        <v>17</v>
      </c>
      <c r="Q7" s="0" t="n">
        <f aca="false">AVERAGE(D31:D42)</f>
        <v>0.1425</v>
      </c>
    </row>
    <row r="8" customFormat="false" ht="15" hidden="false" customHeight="false" outlineLevel="0" collapsed="false">
      <c r="A8" s="0" t="s">
        <v>12</v>
      </c>
      <c r="B8" s="1" t="n">
        <v>42052</v>
      </c>
      <c r="C8" s="0" t="n">
        <f aca="false">B8-B$2</f>
        <v>118</v>
      </c>
      <c r="D8" s="0" t="n">
        <v>0.3411</v>
      </c>
      <c r="E8" s="2" t="n">
        <f aca="false">$Q$3*0.5^(C8/$Q$4)</f>
        <v>1.0312401825488E-005</v>
      </c>
      <c r="F8" s="2" t="n">
        <f aca="false">$Q$5*0.5^(C8/$Q$6)</f>
        <v>0.15114894452515</v>
      </c>
      <c r="G8" s="2" t="n">
        <f aca="false">E8+F8+$Q$7</f>
        <v>0.293659256926976</v>
      </c>
      <c r="H8" s="3" t="n">
        <f aca="false">G8-D8</f>
        <v>-0.0474407430730243</v>
      </c>
      <c r="I8" s="4" t="n">
        <f aca="false">H8^2</f>
        <v>0.0022506241033207</v>
      </c>
      <c r="J8" s="4" t="n">
        <f aca="false">D8*1000/2</f>
        <v>170.55</v>
      </c>
      <c r="K8" s="4" t="n">
        <f aca="false">E8*1000/2</f>
        <v>0.00515620091274401</v>
      </c>
      <c r="L8" s="4" t="n">
        <f aca="false">F8*1000/2</f>
        <v>75.5744722625751</v>
      </c>
      <c r="M8" s="4" t="n">
        <f aca="false">G8*1000/2</f>
        <v>146.829628463488</v>
      </c>
    </row>
    <row r="9" customFormat="false" ht="15" hidden="false" customHeight="false" outlineLevel="0" collapsed="false">
      <c r="A9" s="0" t="s">
        <v>12</v>
      </c>
      <c r="B9" s="1" t="n">
        <v>42073</v>
      </c>
      <c r="C9" s="0" t="n">
        <f aca="false">B9-B$2</f>
        <v>139</v>
      </c>
      <c r="D9" s="0" t="n">
        <v>0.1766</v>
      </c>
      <c r="E9" s="2" t="n">
        <f aca="false">$Q$3*0.5^(C9/$Q$4)</f>
        <v>1.68881469427877E-006</v>
      </c>
      <c r="F9" s="2" t="n">
        <f aca="false">$Q$5*0.5^(C9/$Q$6)</f>
        <v>0.13513790952831</v>
      </c>
      <c r="G9" s="2" t="n">
        <f aca="false">E9+F9+$Q$7</f>
        <v>0.277639598343005</v>
      </c>
      <c r="H9" s="3" t="n">
        <f aca="false">G9-D9</f>
        <v>0.101039598343005</v>
      </c>
      <c r="I9" s="4" t="n">
        <f aca="false">H9^2</f>
        <v>0.0102090004333157</v>
      </c>
      <c r="J9" s="4" t="n">
        <f aca="false">D9*1000/2</f>
        <v>88.3</v>
      </c>
      <c r="K9" s="4" t="n">
        <f aca="false">E9*1000/2</f>
        <v>0.000844407347139387</v>
      </c>
      <c r="L9" s="4" t="n">
        <f aca="false">F9*1000/2</f>
        <v>67.5689547641551</v>
      </c>
      <c r="M9" s="4" t="n">
        <f aca="false">G9*1000/2</f>
        <v>138.819799171502</v>
      </c>
      <c r="P9" s="0" t="s">
        <v>19</v>
      </c>
      <c r="Q9" s="7" t="n">
        <f aca="false">SQRT(AVERAGE(I2:I45))</f>
        <v>0.0326191142106158</v>
      </c>
    </row>
    <row r="10" customFormat="false" ht="15" hidden="false" customHeight="false" outlineLevel="0" collapsed="false">
      <c r="A10" s="0" t="s">
        <v>12</v>
      </c>
      <c r="B10" s="1" t="n">
        <v>42110</v>
      </c>
      <c r="C10" s="0" t="n">
        <f aca="false">B10-B$2</f>
        <v>176</v>
      </c>
      <c r="D10" s="0" t="n">
        <v>0.219</v>
      </c>
      <c r="E10" s="2" t="n">
        <f aca="false">$Q$3*0.5^(C10/$Q$4)</f>
        <v>6.9681309261409E-008</v>
      </c>
      <c r="F10" s="2" t="n">
        <f aca="false">$Q$5*0.5^(C10/$Q$6)</f>
        <v>0.110942878159693</v>
      </c>
      <c r="G10" s="2" t="n">
        <f aca="false">E10+F10+$Q$7</f>
        <v>0.253442947841002</v>
      </c>
      <c r="H10" s="3" t="n">
        <f aca="false">G10-D10</f>
        <v>0.0344429478410023</v>
      </c>
      <c r="I10" s="4" t="n">
        <f aca="false">H10^2</f>
        <v>0.001186316655978</v>
      </c>
      <c r="J10" s="4" t="n">
        <f aca="false">D10*1000/2</f>
        <v>109.5</v>
      </c>
      <c r="K10" s="4" t="n">
        <f aca="false">E10*1000/2</f>
        <v>3.48406546307045E-005</v>
      </c>
      <c r="L10" s="4" t="n">
        <f aca="false">F10*1000/2</f>
        <v>55.4714390798465</v>
      </c>
      <c r="M10" s="4" t="n">
        <f aca="false">G10*1000/2</f>
        <v>126.721473920501</v>
      </c>
      <c r="P10" s="0" t="s">
        <v>21</v>
      </c>
      <c r="Q10" s="5" t="n">
        <f aca="false">AVERAGE(H2:H24)</f>
        <v>0.00751236257790129</v>
      </c>
    </row>
    <row r="11" customFormat="false" ht="15" hidden="false" customHeight="false" outlineLevel="0" collapsed="false">
      <c r="A11" s="0" t="s">
        <v>12</v>
      </c>
      <c r="B11" s="1" t="n">
        <v>42136</v>
      </c>
      <c r="C11" s="0" t="n">
        <f aca="false">B11-B$2</f>
        <v>202</v>
      </c>
      <c r="D11" s="0" t="n">
        <v>0.2219</v>
      </c>
      <c r="E11" s="2" t="n">
        <f aca="false">$Q$3*0.5^(C11/$Q$4)</f>
        <v>7.41734560588706E-009</v>
      </c>
      <c r="F11" s="2" t="n">
        <f aca="false">$Q$5*0.5^(C11/$Q$6)</f>
        <v>0.0965813850756141</v>
      </c>
      <c r="G11" s="2" t="n">
        <f aca="false">E11+F11+$Q$7</f>
        <v>0.23908139249296</v>
      </c>
      <c r="H11" s="3" t="n">
        <f aca="false">G11-D11</f>
        <v>0.0171813924929597</v>
      </c>
      <c r="I11" s="4" t="n">
        <f aca="false">H11^2</f>
        <v>0.000295200247997131</v>
      </c>
      <c r="J11" s="4" t="n">
        <f aca="false">D11*1000/2</f>
        <v>110.95</v>
      </c>
      <c r="K11" s="4" t="n">
        <f aca="false">E11*1000/2</f>
        <v>3.70867280294353E-006</v>
      </c>
      <c r="L11" s="4" t="n">
        <f aca="false">F11*1000/2</f>
        <v>48.290692537807</v>
      </c>
      <c r="M11" s="4" t="n">
        <f aca="false">G11*1000/2</f>
        <v>119.54069624648</v>
      </c>
      <c r="P11" s="0" t="s">
        <v>22</v>
      </c>
      <c r="Q11" s="5" t="n">
        <f aca="false">RSQ(G2:G24,D2:D24)</f>
        <v>0.924113609177915</v>
      </c>
    </row>
    <row r="12" customFormat="false" ht="15" hidden="false" customHeight="false" outlineLevel="0" collapsed="false">
      <c r="A12" s="0" t="s">
        <v>12</v>
      </c>
      <c r="B12" s="1" t="n">
        <v>42171</v>
      </c>
      <c r="C12" s="0" t="n">
        <f aca="false">B12-B$2</f>
        <v>237</v>
      </c>
      <c r="D12" s="0" t="n">
        <v>0.2464</v>
      </c>
      <c r="E12" s="2" t="n">
        <f aca="false">$Q$3*0.5^(C12/$Q$4)</f>
        <v>3.63595753024735E-010</v>
      </c>
      <c r="F12" s="2" t="n">
        <f aca="false">$Q$5*0.5^(C12/$Q$6)</f>
        <v>0.0801395486326233</v>
      </c>
      <c r="G12" s="2" t="n">
        <f aca="false">E12+F12+$Q$7</f>
        <v>0.222639548996219</v>
      </c>
      <c r="H12" s="3" t="n">
        <f aca="false">G12-D12</f>
        <v>-0.023760451003781</v>
      </c>
      <c r="I12" s="4" t="n">
        <f aca="false">H12^2</f>
        <v>0.000564559031903077</v>
      </c>
      <c r="J12" s="4" t="n">
        <f aca="false">D12*1000/2</f>
        <v>123.2</v>
      </c>
      <c r="K12" s="4" t="n">
        <f aca="false">E12*1000/2</f>
        <v>1.81797876512367E-007</v>
      </c>
      <c r="L12" s="4" t="n">
        <f aca="false">F12*1000/2</f>
        <v>40.0697743163116</v>
      </c>
      <c r="M12" s="4" t="n">
        <f aca="false">G12*1000/2</f>
        <v>111.31977449811</v>
      </c>
    </row>
    <row r="13" customFormat="false" ht="15" hidden="false" customHeight="false" outlineLevel="0" collapsed="false">
      <c r="A13" s="0" t="s">
        <v>12</v>
      </c>
      <c r="B13" s="1" t="n">
        <v>42199</v>
      </c>
      <c r="C13" s="0" t="n">
        <f aca="false">B13-B$2</f>
        <v>265</v>
      </c>
      <c r="D13" s="0" t="n">
        <v>0.256</v>
      </c>
      <c r="E13" s="2" t="n">
        <f aca="false">$Q$3*0.5^(C13/$Q$4)</f>
        <v>3.25772957942362E-011</v>
      </c>
      <c r="F13" s="2" t="n">
        <f aca="false">$Q$5*0.5^(C13/$Q$6)</f>
        <v>0.0690255160501052</v>
      </c>
      <c r="G13" s="2" t="n">
        <f aca="false">E13+F13+$Q$7</f>
        <v>0.211525516082682</v>
      </c>
      <c r="H13" s="3" t="n">
        <f aca="false">G13-D13</f>
        <v>-0.0444744839173175</v>
      </c>
      <c r="I13" s="4" t="n">
        <f aca="false">H13^2</f>
        <v>0.00197797971971173</v>
      </c>
      <c r="J13" s="4" t="n">
        <f aca="false">D13*1000/2</f>
        <v>128</v>
      </c>
      <c r="K13" s="4" t="n">
        <f aca="false">E13*1000/2</f>
        <v>1.62886478971181E-008</v>
      </c>
      <c r="L13" s="4" t="n">
        <f aca="false">F13*1000/2</f>
        <v>34.5127580250526</v>
      </c>
      <c r="M13" s="4" t="n">
        <f aca="false">G13*1000/2</f>
        <v>105.762758041341</v>
      </c>
    </row>
    <row r="14" customFormat="false" ht="15" hidden="false" customHeight="false" outlineLevel="0" collapsed="false">
      <c r="A14" s="0" t="s">
        <v>12</v>
      </c>
      <c r="B14" s="1" t="n">
        <v>42234</v>
      </c>
      <c r="C14" s="0" t="n">
        <f aca="false">B14-B$2</f>
        <v>300</v>
      </c>
      <c r="D14" s="0" t="n">
        <v>0.2296</v>
      </c>
      <c r="E14" s="2" t="n">
        <f aca="false">$Q$3*0.5^(C14/$Q$4)</f>
        <v>1.59692793422132E-012</v>
      </c>
      <c r="F14" s="2" t="n">
        <f aca="false">$Q$5*0.5^(C14/$Q$6)</f>
        <v>0.0572747398068328</v>
      </c>
      <c r="G14" s="2" t="n">
        <f aca="false">E14+F14+$Q$7</f>
        <v>0.19977473980843</v>
      </c>
      <c r="H14" s="3" t="n">
        <f aca="false">G14-D14</f>
        <v>-0.0298252601915702</v>
      </c>
      <c r="I14" s="4" t="n">
        <f aca="false">H14^2</f>
        <v>0.000889546145494862</v>
      </c>
      <c r="J14" s="4" t="n">
        <f aca="false">D14*1000/2</f>
        <v>114.8</v>
      </c>
      <c r="K14" s="4" t="n">
        <f aca="false">E14*1000/2</f>
        <v>7.98463967110661E-010</v>
      </c>
      <c r="L14" s="4" t="n">
        <f aca="false">F14*1000/2</f>
        <v>28.6373699034164</v>
      </c>
      <c r="M14" s="4" t="n">
        <f aca="false">G14*1000/2</f>
        <v>99.8873699042149</v>
      </c>
    </row>
    <row r="15" customFormat="false" ht="15" hidden="false" customHeight="false" outlineLevel="0" collapsed="false">
      <c r="A15" s="0" t="s">
        <v>12</v>
      </c>
      <c r="B15" s="1" t="n">
        <v>42263</v>
      </c>
      <c r="C15" s="0" t="n">
        <f aca="false">B15-B$2</f>
        <v>329</v>
      </c>
      <c r="D15" s="0" t="n">
        <v>0.2179</v>
      </c>
      <c r="E15" s="2" t="n">
        <f aca="false">$Q$3*0.5^(C15/$Q$4)</f>
        <v>1.31269416681446E-013</v>
      </c>
      <c r="F15" s="2" t="n">
        <f aca="false">$Q$5*0.5^(C15/$Q$6)</f>
        <v>0.0490693471316069</v>
      </c>
      <c r="G15" s="2" t="n">
        <f aca="false">E15+F15+$Q$7</f>
        <v>0.191569347131738</v>
      </c>
      <c r="H15" s="3" t="n">
        <f aca="false">G15-D15</f>
        <v>-0.0263306528682618</v>
      </c>
      <c r="I15" s="4" t="n">
        <f aca="false">H15^2</f>
        <v>0.000693303280468904</v>
      </c>
      <c r="J15" s="4" t="n">
        <f aca="false">D15*1000/2</f>
        <v>108.95</v>
      </c>
      <c r="K15" s="4" t="n">
        <f aca="false">E15*1000/2</f>
        <v>6.5634708340723E-011</v>
      </c>
      <c r="L15" s="4" t="n">
        <f aca="false">F15*1000/2</f>
        <v>24.5346735658035</v>
      </c>
      <c r="M15" s="4" t="n">
        <f aca="false">G15*1000/2</f>
        <v>95.7846735658691</v>
      </c>
    </row>
    <row r="16" customFormat="false" ht="15" hidden="false" customHeight="false" outlineLevel="0" collapsed="false">
      <c r="A16" s="0" t="s">
        <v>12</v>
      </c>
      <c r="B16" s="1" t="n">
        <v>42291</v>
      </c>
      <c r="C16" s="0" t="n">
        <f aca="false">B16-B$2</f>
        <v>357</v>
      </c>
      <c r="D16" s="0" t="n">
        <v>0.1911</v>
      </c>
      <c r="E16" s="2" t="n">
        <f aca="false">$Q$3*0.5^(C16/$Q$4)</f>
        <v>1.17614206997555E-014</v>
      </c>
      <c r="F16" s="2" t="n">
        <f aca="false">$Q$5*0.5^(C16/$Q$6)</f>
        <v>0.0422642386411211</v>
      </c>
      <c r="G16" s="2" t="n">
        <f aca="false">E16+F16+$Q$7</f>
        <v>0.184764238641133</v>
      </c>
      <c r="H16" s="3" t="n">
        <f aca="false">G16-D16</f>
        <v>-0.00633576135886718</v>
      </c>
      <c r="I16" s="4" t="n">
        <f aca="false">H16^2</f>
        <v>4.01418719965145E-005</v>
      </c>
      <c r="J16" s="4" t="n">
        <f aca="false">D16*1000/2</f>
        <v>95.55</v>
      </c>
      <c r="K16" s="4" t="n">
        <f aca="false">E16*1000/2</f>
        <v>5.88071034987776E-012</v>
      </c>
      <c r="L16" s="4" t="n">
        <f aca="false">F16*1000/2</f>
        <v>21.1321193205605</v>
      </c>
      <c r="M16" s="4" t="n">
        <f aca="false">G16*1000/2</f>
        <v>92.3821193205664</v>
      </c>
    </row>
    <row r="17" customFormat="false" ht="15" hidden="false" customHeight="false" outlineLevel="0" collapsed="false">
      <c r="A17" s="0" t="s">
        <v>12</v>
      </c>
      <c r="B17" s="1" t="n">
        <v>42326</v>
      </c>
      <c r="C17" s="0" t="n">
        <f aca="false">B17-B$2</f>
        <v>392</v>
      </c>
      <c r="D17" s="0" t="n">
        <v>0.1838</v>
      </c>
      <c r="E17" s="2" t="n">
        <f aca="false">$Q$3*0.5^(C17/$Q$4)</f>
        <v>5.76540833229367E-016</v>
      </c>
      <c r="F17" s="2" t="n">
        <f aca="false">$Q$5*0.5^(C17/$Q$6)</f>
        <v>0.0350692527897502</v>
      </c>
      <c r="G17" s="2" t="n">
        <f aca="false">E17+F17+$Q$7</f>
        <v>0.177569252789751</v>
      </c>
      <c r="H17" s="3" t="n">
        <f aca="false">G17-D17</f>
        <v>-0.00623074721024922</v>
      </c>
      <c r="I17" s="4" t="n">
        <f aca="false">H17^2</f>
        <v>3.88222107980284E-005</v>
      </c>
      <c r="J17" s="4" t="n">
        <f aca="false">D17*1000/2</f>
        <v>91.9</v>
      </c>
      <c r="K17" s="4" t="n">
        <f aca="false">E17*1000/2</f>
        <v>2.88270416614683E-013</v>
      </c>
      <c r="L17" s="4" t="n">
        <f aca="false">F17*1000/2</f>
        <v>17.5346263948751</v>
      </c>
      <c r="M17" s="4" t="n">
        <f aca="false">G17*1000/2</f>
        <v>88.7846263948754</v>
      </c>
    </row>
    <row r="18" customFormat="false" ht="15" hidden="false" customHeight="false" outlineLevel="0" collapsed="false">
      <c r="A18" s="0" t="s">
        <v>12</v>
      </c>
      <c r="B18" s="1" t="n">
        <v>42352</v>
      </c>
      <c r="C18" s="0" t="n">
        <f aca="false">B18-B$2</f>
        <v>418</v>
      </c>
      <c r="D18" s="0" t="n">
        <v>0.1628</v>
      </c>
      <c r="E18" s="2" t="n">
        <f aca="false">$Q$3*0.5^(C18/$Q$4)</f>
        <v>6.13708706293881E-017</v>
      </c>
      <c r="F18" s="2" t="n">
        <f aca="false">$Q$5*0.5^(C18/$Q$6)</f>
        <v>0.0305295577704912</v>
      </c>
      <c r="G18" s="2" t="n">
        <f aca="false">E18+F18+$Q$7</f>
        <v>0.173029557770491</v>
      </c>
      <c r="H18" s="3" t="n">
        <f aca="false">G18-D18</f>
        <v>0.0102295577704913</v>
      </c>
      <c r="I18" s="4" t="n">
        <f aca="false">H18^2</f>
        <v>0.000104643852179819</v>
      </c>
      <c r="J18" s="4" t="n">
        <f aca="false">D18*1000/2</f>
        <v>81.4</v>
      </c>
      <c r="K18" s="4" t="n">
        <f aca="false">E18*1000/2</f>
        <v>3.0685435314694E-014</v>
      </c>
      <c r="L18" s="4" t="n">
        <f aca="false">F18*1000/2</f>
        <v>15.2647788852456</v>
      </c>
      <c r="M18" s="4" t="n">
        <f aca="false">G18*1000/2</f>
        <v>86.5147788852456</v>
      </c>
    </row>
    <row r="19" customFormat="false" ht="15" hidden="false" customHeight="false" outlineLevel="0" collapsed="false">
      <c r="A19" s="0" t="s">
        <v>12</v>
      </c>
      <c r="B19" s="1" t="n">
        <v>42382</v>
      </c>
      <c r="C19" s="0" t="n">
        <f aca="false">B19-B$2</f>
        <v>448</v>
      </c>
      <c r="D19" s="0" t="n">
        <v>0.16</v>
      </c>
      <c r="E19" s="2" t="n">
        <f aca="false">$Q$3*0.5^(C19/$Q$4)</f>
        <v>4.62831096141362E-018</v>
      </c>
      <c r="F19" s="2" t="n">
        <f aca="false">$Q$5*0.5^(C19/$Q$6)</f>
        <v>0.0260166906436463</v>
      </c>
      <c r="G19" s="2" t="n">
        <f aca="false">E19+F19+$Q$7</f>
        <v>0.168516690643646</v>
      </c>
      <c r="H19" s="3" t="n">
        <f aca="false">G19-D19</f>
        <v>0.00851669064364627</v>
      </c>
      <c r="I19" s="4" t="n">
        <f aca="false">H19^2</f>
        <v>7.25340195195719E-005</v>
      </c>
      <c r="J19" s="4" t="n">
        <f aca="false">D19*1000/2</f>
        <v>80</v>
      </c>
      <c r="K19" s="4" t="n">
        <f aca="false">E19*1000/2</f>
        <v>2.31415548070681E-015</v>
      </c>
      <c r="L19" s="4" t="n">
        <f aca="false">F19*1000/2</f>
        <v>13.0083453218231</v>
      </c>
      <c r="M19" s="4" t="n">
        <f aca="false">G19*1000/2</f>
        <v>84.2583453218231</v>
      </c>
    </row>
    <row r="20" customFormat="false" ht="15" hidden="false" customHeight="false" outlineLevel="0" collapsed="false">
      <c r="A20" s="0" t="s">
        <v>12</v>
      </c>
      <c r="B20" s="1" t="n">
        <v>42415</v>
      </c>
      <c r="C20" s="0" t="n">
        <f aca="false">B20-B$2</f>
        <v>481</v>
      </c>
      <c r="D20" s="0" t="n">
        <v>0.14</v>
      </c>
      <c r="E20" s="2" t="n">
        <f aca="false">$Q$3*0.5^(C20/$Q$4)</f>
        <v>2.69543460945996E-019</v>
      </c>
      <c r="F20" s="2" t="n">
        <f aca="false">$Q$5*0.5^(C20/$Q$6)</f>
        <v>0.0218190956594775</v>
      </c>
      <c r="G20" s="2" t="n">
        <f aca="false">E20+F20+$Q$7</f>
        <v>0.164319095659477</v>
      </c>
      <c r="H20" s="3" t="n">
        <f aca="false">G20-D20</f>
        <v>0.0243190956594775</v>
      </c>
      <c r="I20" s="4" t="n">
        <f aca="false">H20^2</f>
        <v>0.000591418413694817</v>
      </c>
      <c r="J20" s="4" t="n">
        <f aca="false">D20*1000/2</f>
        <v>70</v>
      </c>
      <c r="K20" s="4" t="n">
        <f aca="false">E20*1000/2</f>
        <v>1.34771730472998E-016</v>
      </c>
      <c r="L20" s="4" t="n">
        <f aca="false">F20*1000/2</f>
        <v>10.9095478297387</v>
      </c>
      <c r="M20" s="4" t="n">
        <f aca="false">G20*1000/2</f>
        <v>82.1595478297388</v>
      </c>
    </row>
    <row r="21" customFormat="false" ht="15" hidden="false" customHeight="false" outlineLevel="0" collapsed="false">
      <c r="A21" s="0" t="s">
        <v>12</v>
      </c>
      <c r="B21" s="1" t="n">
        <v>42444</v>
      </c>
      <c r="C21" s="0" t="n">
        <f aca="false">B21-B$2</f>
        <v>510</v>
      </c>
      <c r="D21" s="0" t="n">
        <v>0.16</v>
      </c>
      <c r="E21" s="2" t="n">
        <f aca="false">$Q$3*0.5^(C21/$Q$4)</f>
        <v>2.21568000223706E-020</v>
      </c>
      <c r="F21" s="2" t="n">
        <f aca="false">$Q$5*0.5^(C21/$Q$6)</f>
        <v>0.0186932107002765</v>
      </c>
      <c r="G21" s="2" t="n">
        <f aca="false">E21+F21+$Q$7</f>
        <v>0.161193210700277</v>
      </c>
      <c r="H21" s="3" t="n">
        <f aca="false">G21-D21</f>
        <v>0.0011932107002765</v>
      </c>
      <c r="I21" s="4" t="n">
        <f aca="false">H21^2</f>
        <v>1.42375177525434E-006</v>
      </c>
      <c r="J21" s="4" t="n">
        <f aca="false">D21*1000/2</f>
        <v>80</v>
      </c>
      <c r="K21" s="4" t="n">
        <f aca="false">E21*1000/2</f>
        <v>1.10784000111853E-017</v>
      </c>
      <c r="L21" s="4" t="n">
        <f aca="false">F21*1000/2</f>
        <v>9.34660535013824</v>
      </c>
      <c r="M21" s="4" t="n">
        <f aca="false">G21*1000/2</f>
        <v>80.5966053501382</v>
      </c>
    </row>
    <row r="22" customFormat="false" ht="15" hidden="false" customHeight="false" outlineLevel="0" collapsed="false">
      <c r="A22" s="0" t="s">
        <v>12</v>
      </c>
      <c r="B22" s="1" t="n">
        <v>42472</v>
      </c>
      <c r="C22" s="0" t="n">
        <f aca="false">B22-B$2</f>
        <v>538</v>
      </c>
      <c r="D22" s="0" t="n">
        <v>0.13</v>
      </c>
      <c r="E22" s="2" t="n">
        <f aca="false">$Q$3*0.5^(C22/$Q$4)</f>
        <v>1.98519543250386E-021</v>
      </c>
      <c r="F22" s="2" t="n">
        <f aca="false">$Q$5*0.5^(C22/$Q$6)</f>
        <v>0.0161007709331504</v>
      </c>
      <c r="G22" s="2" t="n">
        <f aca="false">E22+F22+$Q$7</f>
        <v>0.15860077093315</v>
      </c>
      <c r="H22" s="3" t="n">
        <f aca="false">G22-D22</f>
        <v>0.0286007709331504</v>
      </c>
      <c r="I22" s="4" t="n">
        <f aca="false">H22^2</f>
        <v>0.00081800409797054</v>
      </c>
      <c r="J22" s="4" t="n">
        <f aca="false">D22*1000/2</f>
        <v>65</v>
      </c>
      <c r="K22" s="4" t="n">
        <f aca="false">E22*1000/2</f>
        <v>9.92597716251932E-019</v>
      </c>
      <c r="L22" s="4" t="n">
        <f aca="false">F22*1000/2</f>
        <v>8.05038546657519</v>
      </c>
      <c r="M22" s="4" t="n">
        <f aca="false">G22*1000/2</f>
        <v>79.3003854665752</v>
      </c>
    </row>
    <row r="23" customFormat="false" ht="15" hidden="false" customHeight="false" outlineLevel="0" collapsed="false">
      <c r="A23" s="0" t="s">
        <v>12</v>
      </c>
      <c r="B23" s="1" t="n">
        <v>42501</v>
      </c>
      <c r="C23" s="0" t="n">
        <f aca="false">B23-B$2</f>
        <v>567</v>
      </c>
      <c r="D23" s="0" t="n">
        <v>0.13</v>
      </c>
      <c r="E23" s="2" t="n">
        <f aca="false">$Q$3*0.5^(C23/$Q$4)</f>
        <v>1.63185476839017E-022</v>
      </c>
      <c r="F23" s="2" t="n">
        <f aca="false">$Q$5*0.5^(C23/$Q$6)</f>
        <v>0.0137941144851956</v>
      </c>
      <c r="G23" s="2" t="n">
        <f aca="false">E23+F23+$Q$7</f>
        <v>0.156294114485196</v>
      </c>
      <c r="H23" s="3" t="n">
        <f aca="false">G23-D23</f>
        <v>0.0262941144851956</v>
      </c>
      <c r="I23" s="4" t="n">
        <f aca="false">H23^2</f>
        <v>0.000691380456560575</v>
      </c>
      <c r="J23" s="4" t="n">
        <f aca="false">D23*1000/2</f>
        <v>65</v>
      </c>
      <c r="K23" s="4" t="n">
        <f aca="false">E23*1000/2</f>
        <v>8.15927384195086E-020</v>
      </c>
      <c r="L23" s="4" t="n">
        <f aca="false">F23*1000/2</f>
        <v>6.89705724259782</v>
      </c>
      <c r="M23" s="4" t="n">
        <f aca="false">G23*1000/2</f>
        <v>78.1470572425978</v>
      </c>
    </row>
    <row r="24" customFormat="false" ht="15" hidden="false" customHeight="false" outlineLevel="0" collapsed="false">
      <c r="A24" s="0" t="s">
        <v>12</v>
      </c>
      <c r="B24" s="1" t="n">
        <v>42535</v>
      </c>
      <c r="C24" s="0" t="n">
        <f aca="false">B24-B$2</f>
        <v>601</v>
      </c>
      <c r="D24" s="0" t="n">
        <v>0.15</v>
      </c>
      <c r="E24" s="2" t="n">
        <f aca="false">$Q$3*0.5^(C24/$Q$4)</f>
        <v>8.7190623506494E-024</v>
      </c>
      <c r="F24" s="2" t="n">
        <f aca="false">$Q$5*0.5^(C24/$Q$6)</f>
        <v>0.0115070209605624</v>
      </c>
      <c r="G24" s="2" t="n">
        <f aca="false">E24+F24+$Q$7</f>
        <v>0.154007020960562</v>
      </c>
      <c r="H24" s="3" t="n">
        <f aca="false">G24-D24</f>
        <v>0.00400702096056244</v>
      </c>
      <c r="I24" s="4" t="n">
        <f aca="false">H24^2</f>
        <v>1.60562169783867E-005</v>
      </c>
      <c r="J24" s="4" t="n">
        <f aca="false">D24*1000/2</f>
        <v>75</v>
      </c>
      <c r="K24" s="4" t="n">
        <f aca="false">E24*1000/2</f>
        <v>4.3595311753247E-021</v>
      </c>
      <c r="L24" s="4" t="n">
        <f aca="false">F24*1000/2</f>
        <v>5.7535104802812</v>
      </c>
      <c r="M24" s="4" t="n">
        <f aca="false">G24*1000/2</f>
        <v>77.0035104802812</v>
      </c>
    </row>
    <row r="25" customFormat="false" ht="15" hidden="false" customHeight="false" outlineLevel="0" collapsed="false">
      <c r="A25" s="0" t="s">
        <v>12</v>
      </c>
      <c r="B25" s="1" t="n">
        <v>42551</v>
      </c>
      <c r="C25" s="0" t="n">
        <f aca="false">B25-B$2</f>
        <v>617</v>
      </c>
      <c r="D25" s="0" t="n">
        <v>0.16</v>
      </c>
      <c r="E25" s="2" t="n">
        <f aca="false">$Q$3*0.5^(C25/$Q$4)</f>
        <v>2.19675647111822E-024</v>
      </c>
      <c r="F25" s="2" t="n">
        <f aca="false">$Q$5*0.5^(C25/$Q$6)</f>
        <v>0.0105660596602803</v>
      </c>
      <c r="G25" s="2" t="n">
        <f aca="false">E25+F25+$Q$7</f>
        <v>0.15306605966028</v>
      </c>
      <c r="H25" s="3" t="n">
        <f aca="false">G25-D25</f>
        <v>-0.00693394033971972</v>
      </c>
      <c r="I25" s="4" t="n">
        <f aca="false">H25^2</f>
        <v>4.80795286347925E-005</v>
      </c>
      <c r="J25" s="4" t="n">
        <f aca="false">D25*1000/2</f>
        <v>80</v>
      </c>
      <c r="K25" s="4" t="n">
        <f aca="false">E25*1000/2</f>
        <v>1.09837823555911E-021</v>
      </c>
      <c r="L25" s="4" t="n">
        <f aca="false">F25*1000/2</f>
        <v>5.28302983014013</v>
      </c>
      <c r="M25" s="4" t="n">
        <f aca="false">G25*1000/2</f>
        <v>76.5330298301401</v>
      </c>
    </row>
    <row r="26" customFormat="false" ht="15" hidden="false" customHeight="false" outlineLevel="0" collapsed="false">
      <c r="A26" s="0" t="s">
        <v>12</v>
      </c>
      <c r="B26" s="1" t="n">
        <v>42563</v>
      </c>
      <c r="C26" s="0" t="n">
        <f aca="false">B26-B$2</f>
        <v>629</v>
      </c>
      <c r="D26" s="0" t="n">
        <v>0.17</v>
      </c>
      <c r="E26" s="2" t="n">
        <f aca="false">$Q$3*0.5^(C26/$Q$4)</f>
        <v>7.81206795961041E-025</v>
      </c>
      <c r="F26" s="2" t="n">
        <f aca="false">$Q$5*0.5^(C26/$Q$6)</f>
        <v>0.00991118709244716</v>
      </c>
      <c r="G26" s="2" t="n">
        <f aca="false">E26+F26+$Q$7</f>
        <v>0.152411187092447</v>
      </c>
      <c r="H26" s="3" t="n">
        <f aca="false">G26-D26</f>
        <v>-0.0175888129075528</v>
      </c>
      <c r="I26" s="4" t="n">
        <f aca="false">H26^2</f>
        <v>0.000309366339496898</v>
      </c>
      <c r="J26" s="4" t="n">
        <f aca="false">D26*1000/2</f>
        <v>85</v>
      </c>
      <c r="K26" s="4" t="n">
        <f aca="false">E26*1000/2</f>
        <v>3.90603397980521E-022</v>
      </c>
      <c r="L26" s="4" t="n">
        <f aca="false">F26*1000/2</f>
        <v>4.95559354622358</v>
      </c>
      <c r="M26" s="4" t="n">
        <f aca="false">G26*1000/2</f>
        <v>76.2055935462236</v>
      </c>
    </row>
    <row r="27" customFormat="false" ht="15" hidden="false" customHeight="false" outlineLevel="0" collapsed="false">
      <c r="A27" s="0" t="s">
        <v>12</v>
      </c>
      <c r="B27" s="1" t="n">
        <v>42598</v>
      </c>
      <c r="C27" s="0" t="n">
        <f aca="false">B27-B$2</f>
        <v>664</v>
      </c>
      <c r="D27" s="0" t="n">
        <v>0.2</v>
      </c>
      <c r="E27" s="2" t="n">
        <f aca="false">$Q$3*0.5^(C27/$Q$4)</f>
        <v>3.82944908243258E-026</v>
      </c>
      <c r="F27" s="2" t="n">
        <f aca="false">$Q$5*0.5^(C27/$Q$6)</f>
        <v>0.00822392492487401</v>
      </c>
      <c r="G27" s="2" t="n">
        <f aca="false">E27+F27+$Q$7</f>
        <v>0.150723924924874</v>
      </c>
      <c r="H27" s="3" t="n">
        <f aca="false">G27-D27</f>
        <v>-0.049276075075126</v>
      </c>
      <c r="I27" s="4" t="n">
        <f aca="false">H27^2</f>
        <v>0.00242813157480945</v>
      </c>
      <c r="J27" s="4" t="n">
        <f aca="false">D27*1000/2</f>
        <v>100</v>
      </c>
      <c r="K27" s="4" t="n">
        <f aca="false">E27*1000/2</f>
        <v>1.91472454121629E-023</v>
      </c>
      <c r="L27" s="4" t="n">
        <f aca="false">F27*1000/2</f>
        <v>4.11196246243701</v>
      </c>
      <c r="M27" s="4" t="n">
        <f aca="false">G27*1000/2</f>
        <v>75.361962462437</v>
      </c>
    </row>
    <row r="28" customFormat="false" ht="15" hidden="false" customHeight="false" outlineLevel="0" collapsed="false">
      <c r="A28" s="0" t="s">
        <v>12</v>
      </c>
      <c r="B28" s="1" t="n">
        <v>42627</v>
      </c>
      <c r="C28" s="0" t="n">
        <f aca="false">B28-B$2</f>
        <v>693</v>
      </c>
      <c r="D28" s="0" t="n">
        <v>0.19</v>
      </c>
      <c r="E28" s="2" t="n">
        <f aca="false">$Q$3*0.5^(C28/$Q$4)</f>
        <v>3.14785367886585E-027</v>
      </c>
      <c r="F28" s="2" t="n">
        <f aca="false">$Q$5*0.5^(C28/$Q$6)</f>
        <v>0.00704573479135692</v>
      </c>
      <c r="G28" s="2" t="n">
        <f aca="false">E28+F28+$Q$7</f>
        <v>0.149545734791357</v>
      </c>
      <c r="H28" s="3" t="n">
        <f aca="false">G28-D28</f>
        <v>-0.0404542652086431</v>
      </c>
      <c r="I28" s="4" t="n">
        <f aca="false">H28^2</f>
        <v>0.00163654757357123</v>
      </c>
      <c r="J28" s="4" t="n">
        <f aca="false">D28*1000/2</f>
        <v>95</v>
      </c>
      <c r="K28" s="4" t="n">
        <f aca="false">E28*1000/2</f>
        <v>1.57392683943293E-024</v>
      </c>
      <c r="L28" s="4" t="n">
        <f aca="false">F28*1000/2</f>
        <v>3.52286739567846</v>
      </c>
      <c r="M28" s="4" t="n">
        <f aca="false">G28*1000/2</f>
        <v>74.7728673956785</v>
      </c>
    </row>
    <row r="29" customFormat="false" ht="15" hidden="false" customHeight="false" outlineLevel="0" collapsed="false">
      <c r="A29" s="0" t="s">
        <v>12</v>
      </c>
      <c r="B29" s="1" t="n">
        <v>42654</v>
      </c>
      <c r="C29" s="0" t="n">
        <f aca="false">B29-B$2</f>
        <v>720</v>
      </c>
      <c r="D29" s="0" t="n">
        <v>0.19</v>
      </c>
      <c r="E29" s="2" t="n">
        <f aca="false">$Q$3*0.5^(C29/$Q$4)</f>
        <v>3.07417621491293E-028</v>
      </c>
      <c r="F29" s="2" t="n">
        <f aca="false">$Q$5*0.5^(C29/$Q$6)</f>
        <v>0.00610105130924128</v>
      </c>
      <c r="G29" s="2" t="n">
        <f aca="false">E29+F29+$Q$7</f>
        <v>0.148601051309241</v>
      </c>
      <c r="H29" s="3" t="n">
        <f aca="false">G29-D29</f>
        <v>-0.0413989486907587</v>
      </c>
      <c r="I29" s="4" t="n">
        <f aca="false">H29^2</f>
        <v>0.00171387295270007</v>
      </c>
      <c r="J29" s="4" t="n">
        <f aca="false">D29*1000/2</f>
        <v>95</v>
      </c>
      <c r="K29" s="4" t="n">
        <f aca="false">E29*1000/2</f>
        <v>1.53708810745646E-025</v>
      </c>
      <c r="L29" s="4" t="n">
        <f aca="false">F29*1000/2</f>
        <v>3.05052565462064</v>
      </c>
      <c r="M29" s="4" t="n">
        <f aca="false">G29*1000/2</f>
        <v>74.3005256546207</v>
      </c>
    </row>
    <row r="30" customFormat="false" ht="15" hidden="false" customHeight="false" outlineLevel="0" collapsed="false">
      <c r="A30" s="0" t="s">
        <v>12</v>
      </c>
      <c r="B30" s="1" t="n">
        <v>42690</v>
      </c>
      <c r="C30" s="0" t="n">
        <f aca="false">B30-B$2</f>
        <v>756</v>
      </c>
      <c r="D30" s="0" t="n">
        <v>0.16</v>
      </c>
      <c r="E30" s="2" t="n">
        <f aca="false">$Q$3*0.5^(C30/$Q$4)</f>
        <v>1.38255065709755E-029</v>
      </c>
      <c r="F30" s="2" t="n">
        <f aca="false">$Q$5*0.5^(C30/$Q$6)</f>
        <v>0.00503549912382016</v>
      </c>
      <c r="G30" s="2" t="n">
        <f aca="false">E30+F30+$Q$7</f>
        <v>0.14753549912382</v>
      </c>
      <c r="H30" s="3" t="n">
        <f aca="false">G30-D30</f>
        <v>-0.0124645008761798</v>
      </c>
      <c r="I30" s="4" t="n">
        <f aca="false">H30^2</f>
        <v>0.000155363782092288</v>
      </c>
      <c r="J30" s="4" t="n">
        <f aca="false">D30*1000/2</f>
        <v>80</v>
      </c>
      <c r="K30" s="4" t="n">
        <f aca="false">E30*1000/2</f>
        <v>6.91275328548775E-027</v>
      </c>
      <c r="L30" s="4" t="n">
        <f aca="false">F30*1000/2</f>
        <v>2.51774956191008</v>
      </c>
      <c r="M30" s="4" t="n">
        <f aca="false">G30*1000/2</f>
        <v>73.7677495619101</v>
      </c>
    </row>
    <row r="31" customFormat="false" ht="15" hidden="false" customHeight="false" outlineLevel="0" collapsed="false">
      <c r="A31" s="0" t="s">
        <v>12</v>
      </c>
      <c r="B31" s="1" t="n">
        <v>42747</v>
      </c>
      <c r="C31" s="0" t="n">
        <f aca="false">B31-B$2</f>
        <v>813</v>
      </c>
      <c r="D31" s="0" t="n">
        <v>0.14</v>
      </c>
      <c r="E31" s="2" t="n">
        <f aca="false">$Q$3*0.5^(C31/$Q$4)</f>
        <v>1.01825258162177E-031</v>
      </c>
      <c r="F31" s="2" t="n">
        <f aca="false">$Q$5*0.5^(C31/$Q$6)</f>
        <v>0.00371580102090489</v>
      </c>
      <c r="G31" s="2" t="n">
        <f aca="false">E31+F31+$Q$7</f>
        <v>0.146215801020905</v>
      </c>
      <c r="H31" s="3" t="n">
        <f aca="false">G31-D31</f>
        <v>0.00621580102090488</v>
      </c>
      <c r="I31" s="4" t="n">
        <f aca="false">H31^2</f>
        <v>3.86361823314822E-005</v>
      </c>
      <c r="J31" s="4" t="n">
        <f aca="false">D31*1000/2</f>
        <v>70</v>
      </c>
      <c r="K31" s="4" t="n">
        <f aca="false">E31*1000/2</f>
        <v>5.09126290810885E-029</v>
      </c>
      <c r="L31" s="4" t="n">
        <f aca="false">F31*1000/2</f>
        <v>1.85790051045244</v>
      </c>
      <c r="M31" s="4" t="n">
        <f aca="false">G31*1000/2</f>
        <v>73.1079005104525</v>
      </c>
    </row>
    <row r="32" customFormat="false" ht="15" hidden="false" customHeight="false" outlineLevel="0" collapsed="false">
      <c r="A32" s="0" t="s">
        <v>12</v>
      </c>
      <c r="B32" s="1" t="n">
        <v>42780</v>
      </c>
      <c r="C32" s="0" t="n">
        <f aca="false">B32-B$2</f>
        <v>846</v>
      </c>
      <c r="D32" s="0" t="n">
        <v>0.16</v>
      </c>
      <c r="E32" s="2" t="n">
        <f aca="false">$Q$3*0.5^(C32/$Q$4)</f>
        <v>5.93009690264409E-033</v>
      </c>
      <c r="F32" s="2" t="n">
        <f aca="false">$Q$5*0.5^(C32/$Q$6)</f>
        <v>0.00311628481259233</v>
      </c>
      <c r="G32" s="2" t="n">
        <f aca="false">E32+F32+$Q$7</f>
        <v>0.145616284812592</v>
      </c>
      <c r="H32" s="3" t="n">
        <f aca="false">G32-D32</f>
        <v>-0.0143837151874077</v>
      </c>
      <c r="I32" s="4" t="n">
        <f aca="false">H32^2</f>
        <v>0.000206891262592462</v>
      </c>
      <c r="J32" s="4" t="n">
        <f aca="false">D32*1000/2</f>
        <v>80</v>
      </c>
      <c r="K32" s="4" t="n">
        <f aca="false">E32*1000/2</f>
        <v>2.96504845132205E-030</v>
      </c>
      <c r="L32" s="4" t="n">
        <f aca="false">F32*1000/2</f>
        <v>1.55814240629616</v>
      </c>
      <c r="M32" s="4" t="n">
        <f aca="false">G32*1000/2</f>
        <v>72.8081424062962</v>
      </c>
    </row>
    <row r="33" customFormat="false" ht="15" hidden="false" customHeight="false" outlineLevel="0" collapsed="false">
      <c r="A33" s="0" t="s">
        <v>12</v>
      </c>
      <c r="B33" s="1" t="n">
        <v>42809</v>
      </c>
      <c r="C33" s="0" t="n">
        <f aca="false">B33-B$2</f>
        <v>875</v>
      </c>
      <c r="D33" s="0" t="n">
        <v>0.15</v>
      </c>
      <c r="E33" s="2" t="n">
        <f aca="false">$Q$3*0.5^(C33/$Q$4)</f>
        <v>4.87461171285801E-034</v>
      </c>
      <c r="F33" s="2" t="n">
        <f aca="false">$Q$5*0.5^(C33/$Q$6)</f>
        <v>0.00266983423662459</v>
      </c>
      <c r="G33" s="2" t="n">
        <f aca="false">E33+F33+$Q$7</f>
        <v>0.145169834236625</v>
      </c>
      <c r="H33" s="3" t="n">
        <f aca="false">G33-D33</f>
        <v>-0.00483016576337539</v>
      </c>
      <c r="I33" s="4" t="n">
        <f aca="false">H33^2</f>
        <v>2.33305013016837E-005</v>
      </c>
      <c r="J33" s="4" t="n">
        <f aca="false">D33*1000/2</f>
        <v>75</v>
      </c>
      <c r="K33" s="4" t="n">
        <f aca="false">E33*1000/2</f>
        <v>2.437305856429E-031</v>
      </c>
      <c r="L33" s="4" t="n">
        <f aca="false">F33*1000/2</f>
        <v>1.3349171183123</v>
      </c>
      <c r="M33" s="4" t="n">
        <f aca="false">G33*1000/2</f>
        <v>72.5849171183123</v>
      </c>
    </row>
    <row r="34" customFormat="false" ht="15" hidden="false" customHeight="false" outlineLevel="0" collapsed="false">
      <c r="A34" s="0" t="s">
        <v>12</v>
      </c>
      <c r="B34" s="1" t="n">
        <v>42836</v>
      </c>
      <c r="C34" s="0" t="n">
        <f aca="false">B34-B$2</f>
        <v>902</v>
      </c>
      <c r="D34" s="0" t="n">
        <v>0.11</v>
      </c>
      <c r="E34" s="2" t="n">
        <f aca="false">$Q$3*0.5^(C34/$Q$4)</f>
        <v>4.76051840821369E-035</v>
      </c>
      <c r="F34" s="2" t="n">
        <f aca="false">$Q$5*0.5^(C34/$Q$6)</f>
        <v>0.00231186613563674</v>
      </c>
      <c r="G34" s="2" t="n">
        <f aca="false">E34+F34+$Q$7</f>
        <v>0.144811866135637</v>
      </c>
      <c r="H34" s="3" t="n">
        <f aca="false">G34-D34</f>
        <v>0.0348118661356368</v>
      </c>
      <c r="I34" s="4" t="n">
        <f aca="false">H34^2</f>
        <v>0.00121186602384549</v>
      </c>
      <c r="J34" s="4" t="n">
        <f aca="false">D34*1000/2</f>
        <v>55</v>
      </c>
      <c r="K34" s="4" t="n">
        <f aca="false">E34*1000/2</f>
        <v>2.38025920410684E-032</v>
      </c>
      <c r="L34" s="4" t="n">
        <f aca="false">F34*1000/2</f>
        <v>1.15593306781837</v>
      </c>
      <c r="M34" s="4" t="n">
        <f aca="false">G34*1000/2</f>
        <v>72.4059330678184</v>
      </c>
    </row>
    <row r="35" customFormat="false" ht="15" hidden="false" customHeight="false" outlineLevel="0" collapsed="false">
      <c r="A35" s="0" t="s">
        <v>12</v>
      </c>
      <c r="B35" s="1" t="n">
        <v>42870</v>
      </c>
      <c r="C35" s="0" t="n">
        <f aca="false">B35-B$2</f>
        <v>936</v>
      </c>
      <c r="D35" s="0" t="n">
        <v>0.12</v>
      </c>
      <c r="E35" s="2" t="n">
        <f aca="false">$Q$3*0.5^(C35/$Q$4)</f>
        <v>2.54356316668893E-036</v>
      </c>
      <c r="F35" s="2" t="n">
        <f aca="false">$Q$5*0.5^(C35/$Q$6)</f>
        <v>0.00192855381252181</v>
      </c>
      <c r="G35" s="2" t="n">
        <f aca="false">E35+F35+$Q$7</f>
        <v>0.144428553812522</v>
      </c>
      <c r="H35" s="3" t="n">
        <f aca="false">G35-D35</f>
        <v>0.0244285538125218</v>
      </c>
      <c r="I35" s="4" t="n">
        <f aca="false">H35^2</f>
        <v>0.000596754241371274</v>
      </c>
      <c r="J35" s="4" t="n">
        <f aca="false">D35*1000/2</f>
        <v>60</v>
      </c>
      <c r="K35" s="4" t="n">
        <f aca="false">E35*1000/2</f>
        <v>1.27178158334447E-033</v>
      </c>
      <c r="L35" s="4" t="n">
        <f aca="false">F35*1000/2</f>
        <v>0.964276906260906</v>
      </c>
      <c r="M35" s="4" t="n">
        <f aca="false">G35*1000/2</f>
        <v>72.2142769062609</v>
      </c>
    </row>
    <row r="36" customFormat="false" ht="15" hidden="false" customHeight="false" outlineLevel="0" collapsed="false">
      <c r="A36" s="0" t="s">
        <v>12</v>
      </c>
      <c r="B36" s="1" t="n">
        <v>42900</v>
      </c>
      <c r="C36" s="0" t="n">
        <f aca="false">B36-B$2</f>
        <v>966</v>
      </c>
      <c r="D36" s="0" t="n">
        <v>0.14</v>
      </c>
      <c r="E36" s="2" t="n">
        <f aca="false">$Q$3*0.5^(C36/$Q$4)</f>
        <v>1.91823925010394E-037</v>
      </c>
      <c r="F36" s="2" t="n">
        <f aca="false">$Q$5*0.5^(C36/$Q$6)</f>
        <v>0.00164347575248868</v>
      </c>
      <c r="G36" s="2" t="n">
        <f aca="false">E36+F36+$Q$7</f>
        <v>0.144143475752489</v>
      </c>
      <c r="H36" s="3" t="n">
        <f aca="false">G36-D36</f>
        <v>0.00414347575248869</v>
      </c>
      <c r="I36" s="4" t="n">
        <f aca="false">H36^2</f>
        <v>1.71683913114617E-005</v>
      </c>
      <c r="J36" s="4" t="n">
        <f aca="false">D36*1000/2</f>
        <v>70</v>
      </c>
      <c r="K36" s="4" t="n">
        <f aca="false">E36*1000/2</f>
        <v>9.59119625051968E-035</v>
      </c>
      <c r="L36" s="4" t="n">
        <f aca="false">F36*1000/2</f>
        <v>0.821737876244339</v>
      </c>
      <c r="M36" s="4" t="n">
        <f aca="false">G36*1000/2</f>
        <v>72.0717378762444</v>
      </c>
    </row>
    <row r="37" customFormat="false" ht="15" hidden="false" customHeight="false" outlineLevel="0" collapsed="false">
      <c r="A37" s="0" t="s">
        <v>12</v>
      </c>
      <c r="B37" s="1" t="n">
        <v>42928</v>
      </c>
      <c r="C37" s="0" t="n">
        <f aca="false">B37-B$2</f>
        <v>994</v>
      </c>
      <c r="D37" s="0" t="n">
        <v>0.15</v>
      </c>
      <c r="E37" s="2" t="n">
        <f aca="false">$Q$3*0.5^(C37/$Q$4)</f>
        <v>1.71869574754078E-038</v>
      </c>
      <c r="F37" s="2" t="n">
        <f aca="false">$Q$5*0.5^(C37/$Q$6)</f>
        <v>0.00141555279343295</v>
      </c>
      <c r="G37" s="2" t="n">
        <f aca="false">E37+F37+$Q$7</f>
        <v>0.143915552793433</v>
      </c>
      <c r="H37" s="3" t="n">
        <f aca="false">G37-D37</f>
        <v>-0.00608444720656703</v>
      </c>
      <c r="I37" s="4" t="n">
        <f aca="false">H37^2</f>
        <v>3.70204978095014E-005</v>
      </c>
      <c r="J37" s="4" t="n">
        <f aca="false">D37*1000/2</f>
        <v>75</v>
      </c>
      <c r="K37" s="4" t="n">
        <f aca="false">E37*1000/2</f>
        <v>8.59347873770391E-036</v>
      </c>
      <c r="L37" s="4" t="n">
        <f aca="false">F37*1000/2</f>
        <v>0.707776396716477</v>
      </c>
      <c r="M37" s="4" t="n">
        <f aca="false">G37*1000/2</f>
        <v>71.9577763967165</v>
      </c>
    </row>
    <row r="38" customFormat="false" ht="15" hidden="false" customHeight="false" outlineLevel="0" collapsed="false">
      <c r="A38" s="0" t="s">
        <v>12</v>
      </c>
      <c r="B38" s="1" t="n">
        <v>42961</v>
      </c>
      <c r="C38" s="0" t="n">
        <f aca="false">B38-B$2</f>
        <v>1027</v>
      </c>
      <c r="D38" s="0" t="n">
        <v>0.14</v>
      </c>
      <c r="E38" s="2" t="n">
        <f aca="false">$Q$3*0.5^(C38/$Q$4)</f>
        <v>1.00093361048458E-039</v>
      </c>
      <c r="F38" s="2" t="n">
        <f aca="false">$Q$5*0.5^(C38/$Q$6)</f>
        <v>0.00118716412606063</v>
      </c>
      <c r="G38" s="2" t="n">
        <f aca="false">E38+F38+$Q$7</f>
        <v>0.143687164126061</v>
      </c>
      <c r="H38" s="3" t="n">
        <f aca="false">G38-D38</f>
        <v>0.00368716412606063</v>
      </c>
      <c r="I38" s="4" t="n">
        <f aca="false">H38^2</f>
        <v>1.35951792925084E-005</v>
      </c>
      <c r="J38" s="4" t="n">
        <f aca="false">D38*1000/2</f>
        <v>70</v>
      </c>
      <c r="K38" s="4" t="n">
        <f aca="false">E38*1000/2</f>
        <v>5.00466805242287E-037</v>
      </c>
      <c r="L38" s="4" t="n">
        <f aca="false">F38*1000/2</f>
        <v>0.593582063030317</v>
      </c>
      <c r="M38" s="4" t="n">
        <f aca="false">G38*1000/2</f>
        <v>71.8435820630303</v>
      </c>
    </row>
    <row r="39" customFormat="false" ht="15" hidden="false" customHeight="false" outlineLevel="0" collapsed="false">
      <c r="A39" s="0" t="s">
        <v>12</v>
      </c>
      <c r="B39" s="1" t="n">
        <v>42991</v>
      </c>
      <c r="C39" s="0" t="n">
        <f aca="false">B39-B$2</f>
        <v>1057</v>
      </c>
      <c r="D39" s="0" t="n">
        <v>0.16</v>
      </c>
      <c r="E39" s="2" t="n">
        <f aca="false">$Q$3*0.5^(C39/$Q$4)</f>
        <v>7.54858445634422E-041</v>
      </c>
      <c r="F39" s="2" t="n">
        <f aca="false">$Q$5*0.5^(C39/$Q$6)</f>
        <v>0.00101167799557213</v>
      </c>
      <c r="G39" s="2" t="n">
        <f aca="false">E39+F39+$Q$7</f>
        <v>0.143511677995572</v>
      </c>
      <c r="H39" s="3" t="n">
        <f aca="false">G39-D39</f>
        <v>-0.0164883220044278</v>
      </c>
      <c r="I39" s="4" t="n">
        <f aca="false">H39^2</f>
        <v>0.000271864762521699</v>
      </c>
      <c r="J39" s="4" t="n">
        <f aca="false">D39*1000/2</f>
        <v>80</v>
      </c>
      <c r="K39" s="4" t="n">
        <f aca="false">E39*1000/2</f>
        <v>3.77429222817211E-038</v>
      </c>
      <c r="L39" s="4" t="n">
        <f aca="false">F39*1000/2</f>
        <v>0.505838997786067</v>
      </c>
      <c r="M39" s="4" t="n">
        <f aca="false">G39*1000/2</f>
        <v>71.7558389977861</v>
      </c>
    </row>
    <row r="40" customFormat="false" ht="15" hidden="false" customHeight="false" outlineLevel="0" collapsed="false">
      <c r="A40" s="0" t="s">
        <v>12</v>
      </c>
      <c r="B40" s="1" t="n">
        <v>43020</v>
      </c>
      <c r="C40" s="0" t="n">
        <f aca="false">B40-B$2</f>
        <v>1086</v>
      </c>
      <c r="D40" s="0" t="n">
        <v>0.2</v>
      </c>
      <c r="E40" s="2" t="n">
        <f aca="false">$Q$3*0.5^(C40/$Q$4)</f>
        <v>6.20502814886327E-042</v>
      </c>
      <c r="F40" s="2" t="n">
        <f aca="false">$Q$5*0.5^(C40/$Q$6)</f>
        <v>0.000866741235622602</v>
      </c>
      <c r="G40" s="2" t="n">
        <f aca="false">E40+F40+$Q$7</f>
        <v>0.143366741235623</v>
      </c>
      <c r="H40" s="3" t="n">
        <f aca="false">G40-D40</f>
        <v>-0.0566332587643774</v>
      </c>
      <c r="I40" s="4" t="n">
        <f aca="false">H40^2</f>
        <v>0.00320732599827293</v>
      </c>
      <c r="J40" s="4" t="n">
        <f aca="false">D40*1000/2</f>
        <v>100</v>
      </c>
      <c r="K40" s="4" t="n">
        <f aca="false">E40*1000/2</f>
        <v>3.10251407443163E-039</v>
      </c>
      <c r="L40" s="4" t="n">
        <f aca="false">F40*1000/2</f>
        <v>0.433370617811301</v>
      </c>
      <c r="M40" s="4" t="n">
        <f aca="false">G40*1000/2</f>
        <v>71.6833706178113</v>
      </c>
    </row>
    <row r="41" customFormat="false" ht="15" hidden="false" customHeight="false" outlineLevel="0" collapsed="false">
      <c r="A41" s="0" t="s">
        <v>12</v>
      </c>
      <c r="B41" s="1" t="n">
        <v>43052</v>
      </c>
      <c r="C41" s="0" t="n">
        <f aca="false">B41-B$2</f>
        <v>1118</v>
      </c>
      <c r="D41" s="0" t="n">
        <v>0.14</v>
      </c>
      <c r="E41" s="2" t="n">
        <f aca="false">$Q$3*0.5^(C41/$Q$4)</f>
        <v>3.93883708381366E-043</v>
      </c>
      <c r="F41" s="2" t="n">
        <f aca="false">$Q$5*0.5^(C41/$Q$6)</f>
        <v>0.000730785240761525</v>
      </c>
      <c r="G41" s="2" t="n">
        <f aca="false">E41+F41+$Q$7</f>
        <v>0.143230785240762</v>
      </c>
      <c r="H41" s="3" t="n">
        <f aca="false">G41-D41</f>
        <v>0.00323078524076154</v>
      </c>
      <c r="I41" s="4" t="n">
        <f aca="false">H41^2</f>
        <v>1.04379732719226E-005</v>
      </c>
      <c r="J41" s="4" t="n">
        <f aca="false">D41*1000/2</f>
        <v>70</v>
      </c>
      <c r="K41" s="4" t="n">
        <f aca="false">E41*1000/2</f>
        <v>1.96941854190683E-040</v>
      </c>
      <c r="L41" s="4" t="n">
        <f aca="false">F41*1000/2</f>
        <v>0.365392620380763</v>
      </c>
      <c r="M41" s="4" t="n">
        <f aca="false">G41*1000/2</f>
        <v>71.6153926203808</v>
      </c>
    </row>
    <row r="42" customFormat="false" ht="15" hidden="false" customHeight="false" outlineLevel="0" collapsed="false">
      <c r="A42" s="0" t="s">
        <v>12</v>
      </c>
      <c r="B42" s="1" t="n">
        <v>43080</v>
      </c>
      <c r="C42" s="0" t="n">
        <f aca="false">B42-B$2</f>
        <v>1146</v>
      </c>
      <c r="D42" s="0" t="n">
        <v>0.1</v>
      </c>
      <c r="E42" s="2" t="n">
        <f aca="false">$Q$3*0.5^(C42/$Q$4)</f>
        <v>3.52910229828718E-044</v>
      </c>
      <c r="F42" s="2" t="n">
        <f aca="false">$Q$5*0.5^(C42/$Q$6)</f>
        <v>0.000629437390477519</v>
      </c>
      <c r="G42" s="2" t="n">
        <f aca="false">E42+F42+$Q$7</f>
        <v>0.143129437390478</v>
      </c>
      <c r="H42" s="3" t="n">
        <f aca="false">G42-D42</f>
        <v>0.0431294373904775</v>
      </c>
      <c r="I42" s="4" t="n">
        <f aca="false">H42^2</f>
        <v>0.00186014836961912</v>
      </c>
      <c r="J42" s="4" t="n">
        <f aca="false">D42*1000/2</f>
        <v>50</v>
      </c>
      <c r="K42" s="4" t="n">
        <f aca="false">E42*1000/2</f>
        <v>1.76455114914359E-041</v>
      </c>
      <c r="L42" s="4" t="n">
        <f aca="false">F42*1000/2</f>
        <v>0.31471869523876</v>
      </c>
      <c r="M42" s="4" t="n">
        <f aca="false">G42*1000/2</f>
        <v>71.5647186952388</v>
      </c>
    </row>
    <row r="43" customFormat="false" ht="15" hidden="false" customHeight="false" outlineLevel="0" collapsed="false">
      <c r="A43" s="0" t="s">
        <v>12</v>
      </c>
      <c r="B43" s="1" t="n">
        <v>43115</v>
      </c>
      <c r="C43" s="0" t="n">
        <f aca="false">B43-B$2</f>
        <v>1181</v>
      </c>
      <c r="D43" s="0" t="n">
        <v>0.11</v>
      </c>
      <c r="E43" s="2" t="n">
        <f aca="false">$Q$3*0.5^(C43/$Q$4)</f>
        <v>1.72995391589762E-045</v>
      </c>
      <c r="F43" s="2" t="n">
        <f aca="false">$Q$5*0.5^(C43/$Q$6)</f>
        <v>0.000522283132778358</v>
      </c>
      <c r="G43" s="2" t="n">
        <f aca="false">E43+F43+$Q$7</f>
        <v>0.143022283132778</v>
      </c>
      <c r="H43" s="3" t="n">
        <f aca="false">G43-D43</f>
        <v>0.0330222831327784</v>
      </c>
      <c r="I43" s="4" t="n">
        <f aca="false">H43^2</f>
        <v>0.00109047118330138</v>
      </c>
      <c r="J43" s="4" t="n">
        <f aca="false">D43*1000/2</f>
        <v>55</v>
      </c>
      <c r="K43" s="4" t="n">
        <f aca="false">E43*1000/2</f>
        <v>8.64976957948812E-043</v>
      </c>
      <c r="L43" s="4" t="n">
        <f aca="false">F43*1000/2</f>
        <v>0.261141566389179</v>
      </c>
      <c r="M43" s="4" t="n">
        <f aca="false">G43*1000/2</f>
        <v>71.5111415663892</v>
      </c>
    </row>
    <row r="44" customFormat="false" ht="15" hidden="false" customHeight="false" outlineLevel="0" collapsed="false">
      <c r="A44" s="0" t="s">
        <v>12</v>
      </c>
      <c r="B44" s="1" t="n">
        <v>43146</v>
      </c>
      <c r="C44" s="0" t="n">
        <f aca="false">B44-B$2</f>
        <v>1212</v>
      </c>
      <c r="D44" s="0" t="n">
        <v>0.11</v>
      </c>
      <c r="E44" s="2" t="n">
        <f aca="false">$Q$3*0.5^(C44/$Q$4)</f>
        <v>1.19695214698144E-046</v>
      </c>
      <c r="F44" s="2" t="n">
        <f aca="false">$Q$5*0.5^(C44/$Q$6)</f>
        <v>0.000442712642807477</v>
      </c>
      <c r="G44" s="2" t="n">
        <f aca="false">E44+F44+$Q$7</f>
        <v>0.142942712642808</v>
      </c>
      <c r="H44" s="3" t="n">
        <f aca="false">G44-D44</f>
        <v>0.0329427126428075</v>
      </c>
      <c r="I44" s="4" t="n">
        <f aca="false">H44^2</f>
        <v>0.00108522231626659</v>
      </c>
      <c r="J44" s="4" t="n">
        <f aca="false">D44*1000/2</f>
        <v>55</v>
      </c>
      <c r="K44" s="4" t="n">
        <f aca="false">E44*1000/2</f>
        <v>5.98476073490721E-044</v>
      </c>
      <c r="L44" s="4" t="n">
        <f aca="false">F44*1000/2</f>
        <v>0.221356321403738</v>
      </c>
      <c r="M44" s="4" t="n">
        <f aca="false">G44*1000/2</f>
        <v>71.4713563214037</v>
      </c>
    </row>
    <row r="45" customFormat="false" ht="15" hidden="false" customHeight="false" outlineLevel="0" collapsed="false">
      <c r="A45" s="0" t="s">
        <v>12</v>
      </c>
      <c r="B45" s="1" t="n">
        <v>43174</v>
      </c>
      <c r="C45" s="0" t="n">
        <f aca="false">B45-B$2</f>
        <v>1240</v>
      </c>
      <c r="D45" s="0" t="n">
        <v>0.12</v>
      </c>
      <c r="E45" s="2" t="n">
        <f aca="false">$Q$3*0.5^(C45/$Q$4)</f>
        <v>1.07244003317905E-047</v>
      </c>
      <c r="F45" s="2" t="n">
        <f aca="false">$Q$5*0.5^(C45/$Q$6)</f>
        <v>0.00038131570682758</v>
      </c>
      <c r="G45" s="2" t="n">
        <f aca="false">E45+F45+$Q$7</f>
        <v>0.142881315706828</v>
      </c>
      <c r="H45" s="3" t="n">
        <f aca="false">G45-D45</f>
        <v>0.0228813157068276</v>
      </c>
      <c r="I45" s="4" t="n">
        <f aca="false">H45^2</f>
        <v>0.000523554608475516</v>
      </c>
      <c r="J45" s="4" t="n">
        <f aca="false">D45*1000/2</f>
        <v>60</v>
      </c>
      <c r="K45" s="4" t="n">
        <f aca="false">E45*1000/2</f>
        <v>5.36220016589523E-045</v>
      </c>
      <c r="L45" s="4" t="n">
        <f aca="false">F45*1000/2</f>
        <v>0.19065785341379</v>
      </c>
      <c r="M45" s="4" t="n">
        <f aca="false">G45*1000/2</f>
        <v>71.4406578534138</v>
      </c>
    </row>
    <row r="46" customFormat="false" ht="15" hidden="false" customHeight="false" outlineLevel="0" collapsed="false">
      <c r="J46" s="4"/>
      <c r="K46" s="4"/>
      <c r="L46" s="4"/>
      <c r="M46" s="4"/>
    </row>
    <row r="47" customFormat="false" ht="15" hidden="false" customHeight="false" outlineLevel="0" collapsed="false">
      <c r="J47" s="4"/>
      <c r="K47" s="4"/>
      <c r="L47" s="4"/>
      <c r="M47" s="4"/>
    </row>
    <row r="48" customFormat="false" ht="15" hidden="false" customHeight="false" outlineLevel="0" collapsed="false">
      <c r="J48" s="4"/>
      <c r="K48" s="4"/>
      <c r="L48" s="4"/>
      <c r="M48" s="4"/>
    </row>
    <row r="49" customFormat="false" ht="15" hidden="false" customHeight="false" outlineLevel="0" collapsed="false">
      <c r="J49" s="4"/>
      <c r="K49" s="4"/>
      <c r="L49" s="4"/>
      <c r="M49" s="4"/>
    </row>
    <row r="50" customFormat="false" ht="15" hidden="false" customHeight="false" outlineLevel="0" collapsed="false">
      <c r="J50" s="4"/>
      <c r="K50" s="4"/>
      <c r="L50" s="4"/>
      <c r="M5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29" colorId="64" zoomScale="75" zoomScaleNormal="75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9" min="2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26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12</v>
      </c>
      <c r="B2" s="1" t="n">
        <v>41934</v>
      </c>
      <c r="C2" s="0" t="n">
        <v>0</v>
      </c>
      <c r="D2" s="0" t="n">
        <v>0.246</v>
      </c>
      <c r="E2" s="2" t="n">
        <f aca="false">$M$3*0.5^(C2/$M$4)</f>
        <v>0.0578669181103826</v>
      </c>
      <c r="F2" s="2" t="n">
        <f aca="false">$M$5*0.5^(C2/$M$6)</f>
        <v>0.108224993242919</v>
      </c>
      <c r="G2" s="2" t="n">
        <f aca="false">E2+F2+$M$7</f>
        <v>0.225591911353301</v>
      </c>
      <c r="H2" s="3" t="n">
        <f aca="false">G2-D2</f>
        <v>-0.0204080886466987</v>
      </c>
      <c r="I2" s="4" t="n">
        <f aca="false">H2^2</f>
        <v>0.000416490082211513</v>
      </c>
    </row>
    <row r="3" customFormat="false" ht="15" hidden="false" customHeight="false" outlineLevel="0" collapsed="false">
      <c r="A3" s="0" t="s">
        <v>12</v>
      </c>
      <c r="B3" s="1" t="n">
        <v>41948</v>
      </c>
      <c r="C3" s="0" t="n">
        <f aca="false">B3-B$2</f>
        <v>14</v>
      </c>
      <c r="D3" s="0" t="n">
        <v>0.183</v>
      </c>
      <c r="E3" s="2" t="n">
        <f aca="false">$M$3*0.5^(C3/$M$4)</f>
        <v>0.00589054887970164</v>
      </c>
      <c r="F3" s="2" t="n">
        <f aca="false">$M$5*0.5^(C3/$M$6)</f>
        <v>0.0998176638186727</v>
      </c>
      <c r="G3" s="2" t="n">
        <f aca="false">E3+F3+$M$7</f>
        <v>0.165208212698374</v>
      </c>
      <c r="H3" s="3" t="n">
        <f aca="false">G3-D3</f>
        <v>-0.0177917873016257</v>
      </c>
      <c r="I3" s="4" t="n">
        <f aca="false">H3^2</f>
        <v>0.000316547695386288</v>
      </c>
      <c r="L3" s="0" t="s">
        <v>13</v>
      </c>
      <c r="M3" s="5" t="n">
        <v>0.0578669181103826</v>
      </c>
    </row>
    <row r="4" customFormat="false" ht="15" hidden="false" customHeight="false" outlineLevel="0" collapsed="false">
      <c r="A4" s="0" t="s">
        <v>12</v>
      </c>
      <c r="B4" s="1" t="n">
        <v>41961</v>
      </c>
      <c r="C4" s="0" t="n">
        <f aca="false">B4-B$2</f>
        <v>27</v>
      </c>
      <c r="D4" s="0" t="n">
        <v>0.159</v>
      </c>
      <c r="E4" s="2" t="n">
        <f aca="false">$M$3*0.5^(C4/$M$4)</f>
        <v>0.00070592397411581</v>
      </c>
      <c r="F4" s="2" t="n">
        <f aca="false">$M$5*0.5^(C4/$M$6)</f>
        <v>0.0925967658731744</v>
      </c>
      <c r="G4" s="2" t="n">
        <f aca="false">E4+F4+$M$7</f>
        <v>0.15280268984729</v>
      </c>
      <c r="H4" s="3" t="n">
        <f aca="false">G4-D4</f>
        <v>-0.00619731015270977</v>
      </c>
      <c r="I4" s="4" t="n">
        <f aca="false">H4^2</f>
        <v>3.84066531288796E-005</v>
      </c>
      <c r="L4" s="0" t="s">
        <v>14</v>
      </c>
      <c r="M4" s="6" t="n">
        <v>4.24723154813781</v>
      </c>
    </row>
    <row r="5" customFormat="false" ht="15" hidden="false" customHeight="false" outlineLevel="0" collapsed="false">
      <c r="A5" s="0" t="s">
        <v>12</v>
      </c>
      <c r="B5" s="1" t="n">
        <v>41976</v>
      </c>
      <c r="C5" s="0" t="n">
        <f aca="false">B5-B$2</f>
        <v>42</v>
      </c>
      <c r="D5" s="0" t="n">
        <v>0.146</v>
      </c>
      <c r="E5" s="2" t="n">
        <f aca="false">$M$3*0.5^(C5/$M$4)</f>
        <v>6.10388841767656E-005</v>
      </c>
      <c r="F5" s="2" t="n">
        <f aca="false">$M$5*0.5^(C5/$M$6)</f>
        <v>0.0849116086933773</v>
      </c>
      <c r="G5" s="2" t="n">
        <f aca="false">E5+F5+$M$7</f>
        <v>0.144472647577554</v>
      </c>
      <c r="H5" s="3" t="n">
        <f aca="false">G5-D5</f>
        <v>-0.001527352422446</v>
      </c>
      <c r="I5" s="4" t="n">
        <f aca="false">H5^2</f>
        <v>2.33280542235168E-006</v>
      </c>
      <c r="L5" s="0" t="s">
        <v>15</v>
      </c>
      <c r="M5" s="5" t="n">
        <v>0.108224993242919</v>
      </c>
    </row>
    <row r="6" customFormat="false" ht="15" hidden="false" customHeight="false" outlineLevel="0" collapsed="false">
      <c r="A6" s="0" t="s">
        <v>12</v>
      </c>
      <c r="B6" s="1" t="n">
        <v>41989</v>
      </c>
      <c r="C6" s="0" t="n">
        <f aca="false">B6-B$2</f>
        <v>55</v>
      </c>
      <c r="D6" s="0" t="n">
        <v>0.141</v>
      </c>
      <c r="E6" s="2" t="n">
        <f aca="false">$M$3*0.5^(C6/$M$4)</f>
        <v>7.31490605945697E-006</v>
      </c>
      <c r="F6" s="2" t="n">
        <f aca="false">$M$5*0.5^(C6/$M$6)</f>
        <v>0.0787690279385644</v>
      </c>
      <c r="G6" s="2" t="n">
        <f aca="false">E6+F6+$M$7</f>
        <v>0.138276342844624</v>
      </c>
      <c r="H6" s="3" t="n">
        <f aca="false">G6-D6</f>
        <v>-0.0027236571553762</v>
      </c>
      <c r="I6" s="4" t="n">
        <f aca="false">H6^2</f>
        <v>7.41830830003199E-006</v>
      </c>
      <c r="L6" s="0" t="s">
        <v>16</v>
      </c>
      <c r="M6" s="6" t="n">
        <v>120</v>
      </c>
    </row>
    <row r="7" customFormat="false" ht="15" hidden="false" customHeight="false" outlineLevel="0" collapsed="false">
      <c r="A7" s="0" t="s">
        <v>12</v>
      </c>
      <c r="B7" s="1" t="n">
        <v>42031</v>
      </c>
      <c r="C7" s="0" t="n">
        <f aca="false">B7-B$2</f>
        <v>97</v>
      </c>
      <c r="D7" s="0" t="n">
        <v>0.1569</v>
      </c>
      <c r="E7" s="2" t="n">
        <f aca="false">$M$3*0.5^(C7/$M$4)</f>
        <v>7.7158714911241E-009</v>
      </c>
      <c r="F7" s="2" t="n">
        <f aca="false">$M$5*0.5^(C7/$M$6)</f>
        <v>0.0618009267273825</v>
      </c>
      <c r="G7" s="2" t="n">
        <f aca="false">E7+F7+$M$7</f>
        <v>0.121300934443254</v>
      </c>
      <c r="H7" s="3" t="n">
        <f aca="false">G7-D7</f>
        <v>-0.0355990655567461</v>
      </c>
      <c r="I7" s="4" t="n">
        <f aca="false">H7^2</f>
        <v>0.0012672934685135</v>
      </c>
      <c r="L7" s="0" t="s">
        <v>17</v>
      </c>
      <c r="M7" s="0" t="n">
        <f aca="false">AVERAGE(D31:D42)</f>
        <v>0.0595</v>
      </c>
    </row>
    <row r="8" customFormat="false" ht="15" hidden="false" customHeight="false" outlineLevel="0" collapsed="false">
      <c r="A8" s="0" t="s">
        <v>12</v>
      </c>
      <c r="B8" s="1" t="n">
        <v>42052</v>
      </c>
      <c r="C8" s="0" t="n">
        <f aca="false">B8-B$2</f>
        <v>118</v>
      </c>
      <c r="D8" s="0" t="n">
        <v>0.1455</v>
      </c>
      <c r="E8" s="2" t="n">
        <f aca="false">$M$3*0.5^(C8/$M$4)</f>
        <v>2.50595404287703E-010</v>
      </c>
      <c r="F8" s="2" t="n">
        <f aca="false">$M$5*0.5^(C8/$M$6)</f>
        <v>0.0547412535455403</v>
      </c>
      <c r="G8" s="2" t="n">
        <f aca="false">E8+F8+$M$7</f>
        <v>0.114241253796136</v>
      </c>
      <c r="H8" s="3" t="n">
        <f aca="false">G8-D8</f>
        <v>-0.0312587462038643</v>
      </c>
      <c r="I8" s="4" t="n">
        <f aca="false">H8^2</f>
        <v>0.000977109214237599</v>
      </c>
    </row>
    <row r="9" customFormat="false" ht="15" hidden="false" customHeight="false" outlineLevel="0" collapsed="false">
      <c r="A9" s="0" t="s">
        <v>12</v>
      </c>
      <c r="B9" s="1" t="n">
        <v>42073</v>
      </c>
      <c r="C9" s="0" t="n">
        <f aca="false">B9-B$2</f>
        <v>139</v>
      </c>
      <c r="D9" s="0" t="n">
        <v>0.0777</v>
      </c>
      <c r="E9" s="2" t="n">
        <f aca="false">$M$3*0.5^(C9/$M$4)</f>
        <v>8.13881578022091E-012</v>
      </c>
      <c r="F9" s="2" t="n">
        <f aca="false">$M$5*0.5^(C9/$M$6)</f>
        <v>0.0484880243455866</v>
      </c>
      <c r="G9" s="2" t="n">
        <f aca="false">E9+F9+$M$7</f>
        <v>0.107988024353725</v>
      </c>
      <c r="H9" s="3" t="n">
        <f aca="false">G9-D9</f>
        <v>0.0302880243537254</v>
      </c>
      <c r="I9" s="4" t="n">
        <f aca="false">H9^2</f>
        <v>0.000917364419251861</v>
      </c>
      <c r="L9" s="0" t="s">
        <v>19</v>
      </c>
      <c r="M9" s="7" t="n">
        <f aca="false">SQRT(AVERAGE(I2:I46))</f>
        <v>0.0126050219387079</v>
      </c>
    </row>
    <row r="10" customFormat="false" ht="15" hidden="false" customHeight="false" outlineLevel="0" collapsed="false">
      <c r="A10" s="0" t="s">
        <v>12</v>
      </c>
      <c r="B10" s="1" t="n">
        <v>42110</v>
      </c>
      <c r="C10" s="0" t="n">
        <f aca="false">B10-B$2</f>
        <v>176</v>
      </c>
      <c r="D10" s="0" t="n">
        <v>0.0942</v>
      </c>
      <c r="E10" s="2" t="n">
        <f aca="false">$M$3*0.5^(C10/$M$4)</f>
        <v>1.94142774991922E-014</v>
      </c>
      <c r="F10" s="2" t="n">
        <f aca="false">$M$5*0.5^(C10/$M$6)</f>
        <v>0.0391576758606672</v>
      </c>
      <c r="G10" s="2" t="n">
        <f aca="false">E10+F10+$M$7</f>
        <v>0.0986576758606866</v>
      </c>
      <c r="H10" s="3" t="n">
        <f aca="false">G10-D10</f>
        <v>0.00445767586068663</v>
      </c>
      <c r="I10" s="4" t="n">
        <f aca="false">H10^2</f>
        <v>1.98708740789483E-005</v>
      </c>
      <c r="L10" s="0" t="s">
        <v>21</v>
      </c>
      <c r="M10" s="5" t="n">
        <f aca="false">AVERAGE(H2:H24)</f>
        <v>-0.00539447440005839</v>
      </c>
    </row>
    <row r="11" customFormat="false" ht="15" hidden="false" customHeight="false" outlineLevel="0" collapsed="false">
      <c r="A11" s="0" t="s">
        <v>12</v>
      </c>
      <c r="B11" s="1" t="n">
        <v>42136</v>
      </c>
      <c r="C11" s="0" t="n">
        <f aca="false">B11-B$2</f>
        <v>202</v>
      </c>
      <c r="D11" s="0" t="n">
        <v>0.0957</v>
      </c>
      <c r="E11" s="2" t="n">
        <f aca="false">$M$3*0.5^(C11/$M$4)</f>
        <v>2.78821055839916E-016</v>
      </c>
      <c r="F11" s="2" t="n">
        <f aca="false">$M$5*0.5^(C11/$M$6)</f>
        <v>0.0336971942410448</v>
      </c>
      <c r="G11" s="2" t="n">
        <f aca="false">E11+F11+$M$7</f>
        <v>0.0931971942410451</v>
      </c>
      <c r="H11" s="3" t="n">
        <f aca="false">G11-D11</f>
        <v>-0.00250280575895494</v>
      </c>
      <c r="I11" s="4" t="n">
        <f aca="false">H11^2</f>
        <v>6.264036667058E-006</v>
      </c>
      <c r="L11" s="0" t="s">
        <v>22</v>
      </c>
      <c r="M11" s="5" t="n">
        <f aca="false">RSQ(G2:G24,D2:D24)</f>
        <v>0.927014837863722</v>
      </c>
    </row>
    <row r="12" customFormat="false" ht="15" hidden="false" customHeight="false" outlineLevel="0" collapsed="false">
      <c r="A12" s="0" t="s">
        <v>12</v>
      </c>
      <c r="B12" s="1" t="n">
        <v>42171</v>
      </c>
      <c r="C12" s="0" t="n">
        <f aca="false">B12-B$2</f>
        <v>237</v>
      </c>
      <c r="D12" s="0" t="n">
        <v>0.0998</v>
      </c>
      <c r="E12" s="2" t="n">
        <f aca="false">$M$3*0.5^(C12/$M$4)</f>
        <v>9.21805074715393E-019</v>
      </c>
      <c r="F12" s="2" t="n">
        <f aca="false">$M$5*0.5^(C12/$M$6)</f>
        <v>0.027529183200655</v>
      </c>
      <c r="G12" s="2" t="n">
        <f aca="false">E12+F12+$M$7</f>
        <v>0.087029183200655</v>
      </c>
      <c r="H12" s="3" t="n">
        <f aca="false">G12-D12</f>
        <v>-0.012770816799345</v>
      </c>
      <c r="I12" s="4" t="n">
        <f aca="false">H12^2</f>
        <v>0.000163093761722432</v>
      </c>
    </row>
    <row r="13" customFormat="false" ht="15" hidden="false" customHeight="false" outlineLevel="0" collapsed="false">
      <c r="A13" s="0" t="s">
        <v>12</v>
      </c>
      <c r="B13" s="1" t="n">
        <v>42199</v>
      </c>
      <c r="C13" s="0" t="n">
        <f aca="false">B13-B$2</f>
        <v>265</v>
      </c>
      <c r="D13" s="0" t="n">
        <v>0.1027</v>
      </c>
      <c r="E13" s="2" t="n">
        <f aca="false">$M$3*0.5^(C13/$M$4)</f>
        <v>9.55190328408878E-021</v>
      </c>
      <c r="F13" s="2" t="n">
        <f aca="false">$M$5*0.5^(C13/$M$6)</f>
        <v>0.0234181721165972</v>
      </c>
      <c r="G13" s="2" t="n">
        <f aca="false">E13+F13+$M$7</f>
        <v>0.0829181721165972</v>
      </c>
      <c r="H13" s="3" t="n">
        <f aca="false">G13-D13</f>
        <v>-0.0197818278834028</v>
      </c>
      <c r="I13" s="4" t="n">
        <f aca="false">H13^2</f>
        <v>0.000391320714408572</v>
      </c>
    </row>
    <row r="14" customFormat="false" ht="15" hidden="false" customHeight="false" outlineLevel="0" collapsed="false">
      <c r="A14" s="0" t="s">
        <v>12</v>
      </c>
      <c r="B14" s="1" t="n">
        <v>42234</v>
      </c>
      <c r="C14" s="0" t="n">
        <f aca="false">B14-B$2</f>
        <v>300</v>
      </c>
      <c r="D14" s="0" t="n">
        <v>0.0853</v>
      </c>
      <c r="E14" s="2" t="n">
        <f aca="false">$M$3*0.5^(C14/$M$4)</f>
        <v>3.15793686884214E-023</v>
      </c>
      <c r="F14" s="2" t="n">
        <f aca="false">$M$5*0.5^(C14/$M$6)</f>
        <v>0.019131656653984</v>
      </c>
      <c r="G14" s="2" t="n">
        <f aca="false">E14+F14+$M$7</f>
        <v>0.078631656653984</v>
      </c>
      <c r="H14" s="3" t="n">
        <f aca="false">G14-D14</f>
        <v>-0.00666834334601599</v>
      </c>
      <c r="I14" s="4" t="n">
        <f aca="false">H14^2</f>
        <v>4.44668029803557E-005</v>
      </c>
    </row>
    <row r="15" customFormat="false" ht="15" hidden="false" customHeight="false" outlineLevel="0" collapsed="false">
      <c r="A15" s="0" t="s">
        <v>12</v>
      </c>
      <c r="B15" s="1" t="n">
        <v>42263</v>
      </c>
      <c r="C15" s="0" t="n">
        <f aca="false">B15-B$2</f>
        <v>329</v>
      </c>
      <c r="D15" s="0" t="n">
        <v>0.0874</v>
      </c>
      <c r="E15" s="2" t="n">
        <f aca="false">$M$3*0.5^(C15/$M$4)</f>
        <v>2.77956931770535E-025</v>
      </c>
      <c r="F15" s="2" t="n">
        <f aca="false">$M$5*0.5^(C15/$M$6)</f>
        <v>0.016180936836614</v>
      </c>
      <c r="G15" s="2" t="n">
        <f aca="false">E15+F15+$M$7</f>
        <v>0.075680936836614</v>
      </c>
      <c r="H15" s="3" t="n">
        <f aca="false">G15-D15</f>
        <v>-0.011719063163386</v>
      </c>
      <c r="I15" s="4" t="n">
        <f aca="false">H15^2</f>
        <v>0.000137336441427432</v>
      </c>
    </row>
    <row r="16" customFormat="false" ht="15" hidden="false" customHeight="false" outlineLevel="0" collapsed="false">
      <c r="A16" s="0" t="s">
        <v>12</v>
      </c>
      <c r="B16" s="1" t="n">
        <v>42291</v>
      </c>
      <c r="C16" s="0" t="n">
        <f aca="false">B16-B$2</f>
        <v>357</v>
      </c>
      <c r="D16" s="0" t="n">
        <v>0.0752</v>
      </c>
      <c r="E16" s="2" t="n">
        <f aca="false">$M$3*0.5^(C16/$M$4)</f>
        <v>2.88023770126665E-027</v>
      </c>
      <c r="F16" s="2" t="n">
        <f aca="false">$M$5*0.5^(C16/$M$6)</f>
        <v>0.0137645916003275</v>
      </c>
      <c r="G16" s="2" t="n">
        <f aca="false">E16+F16+$M$7</f>
        <v>0.0732645916003275</v>
      </c>
      <c r="H16" s="3" t="n">
        <f aca="false">G16-D16</f>
        <v>-0.00193540839967249</v>
      </c>
      <c r="I16" s="4" t="n">
        <f aca="false">H16^2</f>
        <v>3.74580567352283E-006</v>
      </c>
    </row>
    <row r="17" customFormat="false" ht="15" hidden="false" customHeight="false" outlineLevel="0" collapsed="false">
      <c r="A17" s="0" t="s">
        <v>12</v>
      </c>
      <c r="B17" s="1" t="n">
        <v>42326</v>
      </c>
      <c r="C17" s="0" t="n">
        <f aca="false">B17-B$2</f>
        <v>392</v>
      </c>
      <c r="D17" s="0" t="n">
        <v>0.079</v>
      </c>
      <c r="E17" s="2" t="n">
        <f aca="false">$M$3*0.5^(C17/$M$4)</f>
        <v>9.52229996194615E-030</v>
      </c>
      <c r="F17" s="2" t="n">
        <f aca="false">$M$5*0.5^(C17/$M$6)</f>
        <v>0.0112450894616639</v>
      </c>
      <c r="G17" s="2" t="n">
        <f aca="false">E17+F17+$M$7</f>
        <v>0.0707450894616639</v>
      </c>
      <c r="H17" s="3" t="n">
        <f aca="false">G17-D17</f>
        <v>-0.00825491053833612</v>
      </c>
      <c r="I17" s="4" t="n">
        <f aca="false">H17^2</f>
        <v>6.81435479959327E-005</v>
      </c>
    </row>
    <row r="18" customFormat="false" ht="15" hidden="false" customHeight="false" outlineLevel="0" collapsed="false">
      <c r="A18" s="0" t="s">
        <v>12</v>
      </c>
      <c r="B18" s="1" t="n">
        <v>42352</v>
      </c>
      <c r="C18" s="0" t="n">
        <f aca="false">B18-B$2</f>
        <v>418</v>
      </c>
      <c r="D18" s="0" t="n">
        <v>0.0737</v>
      </c>
      <c r="E18" s="2" t="n">
        <f aca="false">$M$3*0.5^(C18/$M$4)</f>
        <v>1.36755937970119E-031</v>
      </c>
      <c r="F18" s="2" t="n">
        <f aca="false">$M$5*0.5^(C18/$M$6)</f>
        <v>0.00967697789817593</v>
      </c>
      <c r="G18" s="2" t="n">
        <f aca="false">E18+F18+$M$7</f>
        <v>0.0691769778981759</v>
      </c>
      <c r="H18" s="3" t="n">
        <f aca="false">G18-D18</f>
        <v>-0.00452302210182408</v>
      </c>
      <c r="I18" s="4" t="n">
        <f aca="false">H18^2</f>
        <v>2.04577289335891E-005</v>
      </c>
    </row>
    <row r="19" customFormat="false" ht="15" hidden="false" customHeight="false" outlineLevel="0" collapsed="false">
      <c r="A19" s="0" t="s">
        <v>12</v>
      </c>
      <c r="B19" s="1" t="n">
        <v>42382</v>
      </c>
      <c r="C19" s="0" t="n">
        <f aca="false">B19-B$2</f>
        <v>448</v>
      </c>
      <c r="D19" s="0" t="n">
        <v>0.071</v>
      </c>
      <c r="E19" s="2" t="n">
        <f aca="false">$M$3*0.5^(C19/$M$4)</f>
        <v>1.02245334860266E-033</v>
      </c>
      <c r="F19" s="2" t="n">
        <f aca="false">$M$5*0.5^(C19/$M$6)</f>
        <v>0.00813733602506556</v>
      </c>
      <c r="G19" s="2" t="n">
        <f aca="false">E19+F19+$M$7</f>
        <v>0.0676373360250656</v>
      </c>
      <c r="H19" s="3" t="n">
        <f aca="false">G19-D19</f>
        <v>-0.00336266397493444</v>
      </c>
      <c r="I19" s="4" t="n">
        <f aca="false">H19^2</f>
        <v>1.13075090083219E-005</v>
      </c>
    </row>
    <row r="20" customFormat="false" ht="15" hidden="false" customHeight="false" outlineLevel="0" collapsed="false">
      <c r="A20" s="0" t="s">
        <v>12</v>
      </c>
      <c r="B20" s="1" t="n">
        <v>42415</v>
      </c>
      <c r="C20" s="0" t="n">
        <f aca="false">B20-B$2</f>
        <v>481</v>
      </c>
      <c r="D20" s="0" t="n">
        <v>0.063</v>
      </c>
      <c r="E20" s="2" t="n">
        <f aca="false">$M$3*0.5^(C20/$M$4)</f>
        <v>4.68501020871759E-036</v>
      </c>
      <c r="F20" s="2" t="n">
        <f aca="false">$M$5*0.5^(C20/$M$6)</f>
        <v>0.00672510394684316</v>
      </c>
      <c r="G20" s="2" t="n">
        <f aca="false">E20+F20+$M$7</f>
        <v>0.0662251039468432</v>
      </c>
      <c r="H20" s="3" t="n">
        <f aca="false">G20-D20</f>
        <v>0.00322510394684315</v>
      </c>
      <c r="I20" s="4" t="n">
        <f aca="false">H20^2</f>
        <v>1.04012954679433E-005</v>
      </c>
    </row>
    <row r="21" customFormat="false" ht="15" hidden="false" customHeight="false" outlineLevel="0" collapsed="false">
      <c r="A21" s="0" t="s">
        <v>12</v>
      </c>
      <c r="B21" s="1" t="n">
        <v>42444</v>
      </c>
      <c r="C21" s="0" t="n">
        <f aca="false">B21-B$2</f>
        <v>510</v>
      </c>
      <c r="D21" s="0" t="n">
        <v>0.067</v>
      </c>
      <c r="E21" s="2" t="n">
        <f aca="false">$M$3*0.5^(C21/$M$4)</f>
        <v>4.12367668200481E-038</v>
      </c>
      <c r="F21" s="2" t="n">
        <f aca="false">$M$5*0.5^(C21/$M$6)</f>
        <v>0.00568787555367673</v>
      </c>
      <c r="G21" s="2" t="n">
        <f aca="false">E21+F21+$M$7</f>
        <v>0.0651878755536767</v>
      </c>
      <c r="H21" s="3" t="n">
        <f aca="false">G21-D21</f>
        <v>-0.00181212444632327</v>
      </c>
      <c r="I21" s="4" t="n">
        <f aca="false">H21^2</f>
        <v>3.28379500896241E-006</v>
      </c>
    </row>
    <row r="22" customFormat="false" ht="15" hidden="false" customHeight="false" outlineLevel="0" collapsed="false">
      <c r="A22" s="0" t="s">
        <v>12</v>
      </c>
      <c r="B22" s="1" t="n">
        <v>42472</v>
      </c>
      <c r="C22" s="0" t="n">
        <f aca="false">B22-B$2</f>
        <v>538</v>
      </c>
      <c r="D22" s="0" t="n">
        <v>0.053</v>
      </c>
      <c r="E22" s="2" t="n">
        <f aca="false">$M$3*0.5^(C22/$M$4)</f>
        <v>4.27302495091206E-040</v>
      </c>
      <c r="F22" s="2" t="n">
        <f aca="false">$M$5*0.5^(C22/$M$6)</f>
        <v>0.00483848894908796</v>
      </c>
      <c r="G22" s="2" t="n">
        <f aca="false">E22+F22+$M$7</f>
        <v>0.064338488949088</v>
      </c>
      <c r="H22" s="3" t="n">
        <f aca="false">G22-D22</f>
        <v>0.011338488949088</v>
      </c>
      <c r="I22" s="4" t="n">
        <f aca="false">H22^2</f>
        <v>0.00012856133164859</v>
      </c>
    </row>
    <row r="23" customFormat="false" ht="15" hidden="false" customHeight="false" outlineLevel="0" collapsed="false">
      <c r="A23" s="0" t="s">
        <v>12</v>
      </c>
      <c r="B23" s="1" t="n">
        <v>42501</v>
      </c>
      <c r="C23" s="0" t="n">
        <f aca="false">B23-B$2</f>
        <v>567</v>
      </c>
      <c r="D23" s="0" t="n">
        <v>0.053</v>
      </c>
      <c r="E23" s="2" t="n">
        <f aca="false">$M$3*0.5^(C23/$M$4)</f>
        <v>3.76105335243737E-042</v>
      </c>
      <c r="F23" s="2" t="n">
        <f aca="false">$M$5*0.5^(C23/$M$6)</f>
        <v>0.00409223756655405</v>
      </c>
      <c r="G23" s="2" t="n">
        <f aca="false">E23+F23+$M$7</f>
        <v>0.0635922375665541</v>
      </c>
      <c r="H23" s="3" t="n">
        <f aca="false">G23-D23</f>
        <v>0.0105922375665541</v>
      </c>
      <c r="I23" s="4" t="n">
        <f aca="false">H23^2</f>
        <v>0.000112195496666319</v>
      </c>
    </row>
    <row r="24" customFormat="false" ht="15" hidden="false" customHeight="false" outlineLevel="0" collapsed="false">
      <c r="A24" s="0" t="s">
        <v>12</v>
      </c>
      <c r="B24" s="1" t="n">
        <v>42535</v>
      </c>
      <c r="C24" s="0" t="n">
        <f aca="false">B24-B$2</f>
        <v>601</v>
      </c>
      <c r="D24" s="0" t="n">
        <v>0.058</v>
      </c>
      <c r="E24" s="2" t="n">
        <f aca="false">$M$3*0.5^(C24/$M$4)</f>
        <v>1.46386078837044E-044</v>
      </c>
      <c r="F24" s="2" t="n">
        <f aca="false">$M$5*0.5^(C24/$M$6)</f>
        <v>0.00336255197342158</v>
      </c>
      <c r="G24" s="2" t="n">
        <f aca="false">E24+F24+$M$7</f>
        <v>0.0628625519734216</v>
      </c>
      <c r="H24" s="3" t="n">
        <f aca="false">G24-D24</f>
        <v>0.00486255197342157</v>
      </c>
      <c r="I24" s="4" t="n">
        <f aca="false">H24^2</f>
        <v>2.3644411694226E-005</v>
      </c>
    </row>
    <row r="25" customFormat="false" ht="15" hidden="false" customHeight="false" outlineLevel="0" collapsed="false">
      <c r="A25" s="0" t="s">
        <v>12</v>
      </c>
      <c r="B25" s="1" t="n">
        <v>42551</v>
      </c>
      <c r="C25" s="0" t="n">
        <f aca="false">B25-B$2</f>
        <v>617</v>
      </c>
      <c r="D25" s="0" t="n">
        <v>0.063</v>
      </c>
      <c r="E25" s="2" t="n">
        <f aca="false">$M$3*0.5^(C25/$M$4)</f>
        <v>1.07515647783156E-045</v>
      </c>
      <c r="F25" s="2" t="n">
        <f aca="false">$M$5*0.5^(C25/$M$6)</f>
        <v>0.00306571425311427</v>
      </c>
      <c r="G25" s="2" t="n">
        <f aca="false">E25+F25+$M$7</f>
        <v>0.0625657142531143</v>
      </c>
      <c r="H25" s="3" t="n">
        <f aca="false">G25-D25</f>
        <v>-0.00043428574688574</v>
      </c>
      <c r="I25" s="4" t="n">
        <f aca="false">H25^2</f>
        <v>1.88604109948105E-007</v>
      </c>
    </row>
    <row r="26" customFormat="false" ht="15" hidden="false" customHeight="false" outlineLevel="0" collapsed="false">
      <c r="A26" s="0" t="s">
        <v>12</v>
      </c>
      <c r="B26" s="1" t="n">
        <v>42563</v>
      </c>
      <c r="C26" s="0" t="n">
        <f aca="false">B26-B$2</f>
        <v>629</v>
      </c>
      <c r="D26" s="0" t="n">
        <v>0.065</v>
      </c>
      <c r="E26" s="2" t="n">
        <f aca="false">$M$3*0.5^(C26/$M$4)</f>
        <v>1.51687781456419E-046</v>
      </c>
      <c r="F26" s="2" t="n">
        <f aca="false">$M$5*0.5^(C26/$M$6)</f>
        <v>0.00286041254078023</v>
      </c>
      <c r="G26" s="2" t="n">
        <f aca="false">E26+F26+$M$7</f>
        <v>0.0623604125407802</v>
      </c>
      <c r="H26" s="3" t="n">
        <f aca="false">G26-D26</f>
        <v>-0.00263958745921977</v>
      </c>
      <c r="I26" s="4" t="n">
        <f aca="false">H26^2</f>
        <v>6.96742195487029E-006</v>
      </c>
    </row>
    <row r="27" customFormat="false" ht="15" hidden="false" customHeight="false" outlineLevel="0" collapsed="false">
      <c r="A27" s="0" t="s">
        <v>12</v>
      </c>
      <c r="B27" s="1" t="n">
        <v>42598</v>
      </c>
      <c r="C27" s="0" t="n">
        <f aca="false">B27-B$2</f>
        <v>664</v>
      </c>
      <c r="D27" s="0" t="n">
        <v>0.077</v>
      </c>
      <c r="E27" s="2" t="n">
        <f aca="false">$M$3*0.5^(C27/$M$4)</f>
        <v>5.01492135511908E-049</v>
      </c>
      <c r="F27" s="2" t="n">
        <f aca="false">$M$5*0.5^(C27/$M$6)</f>
        <v>0.00233683612651273</v>
      </c>
      <c r="G27" s="2" t="n">
        <f aca="false">E27+F27+$M$7</f>
        <v>0.0618368361265127</v>
      </c>
      <c r="H27" s="3" t="n">
        <f aca="false">G27-D27</f>
        <v>-0.0151631638734873</v>
      </c>
      <c r="I27" s="4" t="n">
        <f aca="false">H27^2</f>
        <v>0.000229921538654229</v>
      </c>
    </row>
    <row r="28" customFormat="false" ht="15" hidden="false" customHeight="false" outlineLevel="0" collapsed="false">
      <c r="A28" s="0" t="s">
        <v>12</v>
      </c>
      <c r="B28" s="1" t="n">
        <v>42627</v>
      </c>
      <c r="C28" s="0" t="n">
        <f aca="false">B28-B$2</f>
        <v>693</v>
      </c>
      <c r="D28" s="0" t="n">
        <v>0.074</v>
      </c>
      <c r="E28" s="2" t="n">
        <f aca="false">$M$3*0.5^(C28/$M$4)</f>
        <v>4.41405959280783E-051</v>
      </c>
      <c r="F28" s="2" t="n">
        <f aca="false">$M$5*0.5^(C28/$M$6)</f>
        <v>0.00197642046606278</v>
      </c>
      <c r="G28" s="2" t="n">
        <f aca="false">E28+F28+$M$7</f>
        <v>0.0614764204660628</v>
      </c>
      <c r="H28" s="3" t="n">
        <f aca="false">G28-D28</f>
        <v>-0.0125235795339372</v>
      </c>
      <c r="I28" s="4" t="n">
        <f aca="false">H28^2</f>
        <v>0.000156840044342851</v>
      </c>
    </row>
    <row r="29" customFormat="false" ht="15" hidden="false" customHeight="false" outlineLevel="0" collapsed="false">
      <c r="A29" s="0" t="s">
        <v>12</v>
      </c>
      <c r="B29" s="1" t="n">
        <v>42654</v>
      </c>
      <c r="C29" s="0" t="n">
        <f aca="false">B29-B$2</f>
        <v>720</v>
      </c>
      <c r="D29" s="0" t="n">
        <v>0.071</v>
      </c>
      <c r="E29" s="2" t="n">
        <f aca="false">$M$3*0.5^(C29/$M$4)</f>
        <v>5.38475279398001E-053</v>
      </c>
      <c r="F29" s="2" t="n">
        <f aca="false">$M$5*0.5^(C29/$M$6)</f>
        <v>0.0016910155194206</v>
      </c>
      <c r="G29" s="2" t="n">
        <f aca="false">E29+F29+$M$7</f>
        <v>0.0611910155194206</v>
      </c>
      <c r="H29" s="3" t="n">
        <f aca="false">G29-D29</f>
        <v>-0.00980898448057941</v>
      </c>
      <c r="I29" s="4" t="n">
        <f aca="false">H29^2</f>
        <v>9.62161765402477E-005</v>
      </c>
    </row>
    <row r="30" customFormat="false" ht="15" hidden="false" customHeight="false" outlineLevel="0" collapsed="false">
      <c r="A30" s="0" t="s">
        <v>12</v>
      </c>
      <c r="B30" s="1" t="n">
        <v>42690</v>
      </c>
      <c r="C30" s="0" t="n">
        <f aca="false">B30-B$2</f>
        <v>756</v>
      </c>
      <c r="D30" s="0" t="n">
        <v>0.067</v>
      </c>
      <c r="E30" s="2" t="n">
        <f aca="false">$M$3*0.5^(C30/$M$4)</f>
        <v>1.51217669675967E-055</v>
      </c>
      <c r="F30" s="2" t="n">
        <f aca="false">$M$5*0.5^(C30/$M$6)</f>
        <v>0.00137353140792497</v>
      </c>
      <c r="G30" s="2" t="n">
        <f aca="false">E30+F30+$M$7</f>
        <v>0.060873531407925</v>
      </c>
      <c r="H30" s="3" t="n">
        <f aca="false">G30-D30</f>
        <v>-0.00612646859207504</v>
      </c>
      <c r="I30" s="4" t="n">
        <f aca="false">H30^2</f>
        <v>3.75336174096819E-005</v>
      </c>
    </row>
    <row r="31" customFormat="false" ht="15" hidden="false" customHeight="false" outlineLevel="0" collapsed="false">
      <c r="A31" s="0" t="s">
        <v>12</v>
      </c>
      <c r="B31" s="1" t="n">
        <v>42747</v>
      </c>
      <c r="C31" s="0" t="n">
        <f aca="false">B31-B$2</f>
        <v>813</v>
      </c>
      <c r="D31" s="0" t="n">
        <v>0.058</v>
      </c>
      <c r="E31" s="2" t="n">
        <f aca="false">$M$3*0.5^(C31/$M$4)</f>
        <v>1.37920057109344E-059</v>
      </c>
      <c r="F31" s="2" t="n">
        <f aca="false">$M$5*0.5^(C31/$M$6)</f>
        <v>0.000988210233031389</v>
      </c>
      <c r="G31" s="2" t="n">
        <f aca="false">E31+F31+$M$7</f>
        <v>0.0604882102330314</v>
      </c>
      <c r="H31" s="3" t="n">
        <f aca="false">G31-D31</f>
        <v>0.00248821023303138</v>
      </c>
      <c r="I31" s="4" t="n">
        <f aca="false">H31^2</f>
        <v>6.19119016376206E-006</v>
      </c>
    </row>
    <row r="32" customFormat="false" ht="15" hidden="false" customHeight="false" outlineLevel="0" collapsed="false">
      <c r="A32" s="0" t="s">
        <v>12</v>
      </c>
      <c r="B32" s="1" t="n">
        <v>42780</v>
      </c>
      <c r="C32" s="0" t="n">
        <f aca="false">B32-B$2</f>
        <v>846</v>
      </c>
      <c r="D32" s="0" t="n">
        <v>0.067</v>
      </c>
      <c r="E32" s="2" t="n">
        <f aca="false">$M$3*0.5^(C32/$M$4)</f>
        <v>6.31967097987665E-062</v>
      </c>
      <c r="F32" s="2" t="n">
        <f aca="false">$M$5*0.5^(C32/$M$6)</f>
        <v>0.000816706661492039</v>
      </c>
      <c r="G32" s="2" t="n">
        <f aca="false">E32+F32+$M$7</f>
        <v>0.060316706661492</v>
      </c>
      <c r="H32" s="3" t="n">
        <f aca="false">G32-D32</f>
        <v>-0.00668329333850797</v>
      </c>
      <c r="I32" s="4" t="n">
        <f aca="false">H32^2</f>
        <v>4.46664098485449E-005</v>
      </c>
    </row>
    <row r="33" customFormat="false" ht="15" hidden="false" customHeight="false" outlineLevel="0" collapsed="false">
      <c r="A33" s="0" t="s">
        <v>12</v>
      </c>
      <c r="B33" s="1" t="n">
        <v>42809</v>
      </c>
      <c r="C33" s="0" t="n">
        <f aca="false">B33-B$2</f>
        <v>875</v>
      </c>
      <c r="D33" s="0" t="n">
        <v>0.063</v>
      </c>
      <c r="E33" s="2" t="n">
        <f aca="false">$M$3*0.5^(C33/$M$4)</f>
        <v>5.56248091181709E-064</v>
      </c>
      <c r="F33" s="2" t="n">
        <f aca="false">$M$5*0.5^(C33/$M$6)</f>
        <v>0.000690744097212962</v>
      </c>
      <c r="G33" s="2" t="n">
        <f aca="false">E33+F33+$M$7</f>
        <v>0.060190744097213</v>
      </c>
      <c r="H33" s="3" t="n">
        <f aca="false">G33-D33</f>
        <v>-0.00280925590278704</v>
      </c>
      <c r="I33" s="4" t="n">
        <f aca="false">H33^2</f>
        <v>7.89191872734385E-006</v>
      </c>
    </row>
    <row r="34" customFormat="false" ht="15" hidden="false" customHeight="false" outlineLevel="0" collapsed="false">
      <c r="A34" s="0" t="s">
        <v>12</v>
      </c>
      <c r="B34" s="1" t="n">
        <v>42836</v>
      </c>
      <c r="C34" s="0" t="n">
        <f aca="false">B34-B$2</f>
        <v>902</v>
      </c>
      <c r="D34" s="0" t="n">
        <v>0.048</v>
      </c>
      <c r="E34" s="2" t="n">
        <f aca="false">$M$3*0.5^(C34/$M$4)</f>
        <v>6.78572275738439E-066</v>
      </c>
      <c r="F34" s="2" t="n">
        <f aca="false">$M$5*0.5^(C34/$M$6)</f>
        <v>0.00059099721359503</v>
      </c>
      <c r="G34" s="2" t="n">
        <f aca="false">E34+F34+$M$7</f>
        <v>0.060090997213595</v>
      </c>
      <c r="H34" s="3" t="n">
        <f aca="false">G34-D34</f>
        <v>0.012090997213595</v>
      </c>
      <c r="I34" s="4" t="n">
        <f aca="false">H34^2</f>
        <v>0.000146192213619163</v>
      </c>
    </row>
    <row r="35" customFormat="false" ht="15" hidden="false" customHeight="false" outlineLevel="0" collapsed="false">
      <c r="A35" s="0" t="s">
        <v>12</v>
      </c>
      <c r="B35" s="1" t="n">
        <v>42870</v>
      </c>
      <c r="C35" s="0" t="n">
        <f aca="false">B35-B$2</f>
        <v>936</v>
      </c>
      <c r="D35" s="0" t="n">
        <v>0.049</v>
      </c>
      <c r="E35" s="2" t="n">
        <f aca="false">$M$3*0.5^(C35/$M$4)</f>
        <v>2.64110942719028E-068</v>
      </c>
      <c r="F35" s="2" t="n">
        <f aca="false">$M$5*0.5^(C35/$M$6)</f>
        <v>0.000485616686358226</v>
      </c>
      <c r="G35" s="2" t="n">
        <f aca="false">E35+F35+$M$7</f>
        <v>0.0599856166863582</v>
      </c>
      <c r="H35" s="3" t="n">
        <f aca="false">G35-D35</f>
        <v>0.0109856166863582</v>
      </c>
      <c r="I35" s="4" t="n">
        <f aca="false">H35^2</f>
        <v>0.000120683773979592</v>
      </c>
    </row>
    <row r="36" customFormat="false" ht="15" hidden="false" customHeight="false" outlineLevel="0" collapsed="false">
      <c r="A36" s="0" t="s">
        <v>12</v>
      </c>
      <c r="B36" s="1" t="n">
        <v>42900</v>
      </c>
      <c r="C36" s="0" t="n">
        <f aca="false">B36-B$2</f>
        <v>966</v>
      </c>
      <c r="D36" s="0" t="n">
        <v>0.056</v>
      </c>
      <c r="E36" s="2" t="n">
        <f aca="false">$M$3*0.5^(C36/$M$4)</f>
        <v>1.97462078644569E-070</v>
      </c>
      <c r="F36" s="2" t="n">
        <f aca="false">$M$5*0.5^(C36/$M$6)</f>
        <v>0.000408353330746019</v>
      </c>
      <c r="G36" s="2" t="n">
        <f aca="false">E36+F36+$M$7</f>
        <v>0.059908353330746</v>
      </c>
      <c r="H36" s="3" t="n">
        <f aca="false">G36-D36</f>
        <v>0.00390835333074602</v>
      </c>
      <c r="I36" s="4" t="n">
        <f aca="false">H36^2</f>
        <v>1.52752257579535E-005</v>
      </c>
    </row>
    <row r="37" customFormat="false" ht="15" hidden="false" customHeight="false" outlineLevel="0" collapsed="false">
      <c r="A37" s="0" t="s">
        <v>12</v>
      </c>
      <c r="B37" s="1" t="n">
        <v>42928</v>
      </c>
      <c r="C37" s="0" t="n">
        <f aca="false">B37-B$2</f>
        <v>994</v>
      </c>
      <c r="D37" s="0" t="n">
        <v>0.063</v>
      </c>
      <c r="E37" s="2" t="n">
        <f aca="false">$M$3*0.5^(C37/$M$4)</f>
        <v>2.04613614008406E-072</v>
      </c>
      <c r="F37" s="2" t="n">
        <f aca="false">$M$5*0.5^(C37/$M$6)</f>
        <v>0.000347372768530542</v>
      </c>
      <c r="G37" s="2" t="n">
        <f aca="false">E37+F37+$M$7</f>
        <v>0.0598473727685305</v>
      </c>
      <c r="H37" s="3" t="n">
        <f aca="false">G37-D37</f>
        <v>-0.00315262723146946</v>
      </c>
      <c r="I37" s="4" t="n">
        <f aca="false">H37^2</f>
        <v>9.93905846060279E-006</v>
      </c>
    </row>
    <row r="38" customFormat="false" ht="15" hidden="false" customHeight="false" outlineLevel="0" collapsed="false">
      <c r="A38" s="0" t="s">
        <v>12</v>
      </c>
      <c r="B38" s="1" t="n">
        <v>42961</v>
      </c>
      <c r="C38" s="0" t="n">
        <f aca="false">B38-B$2</f>
        <v>1027</v>
      </c>
      <c r="D38" s="0" t="n">
        <v>0.059</v>
      </c>
      <c r="E38" s="2" t="n">
        <f aca="false">$M$3*0.5^(C38/$M$4)</f>
        <v>9.37565387977927E-075</v>
      </c>
      <c r="F38" s="2" t="n">
        <f aca="false">$M$5*0.5^(C38/$M$6)</f>
        <v>0.000287086335070176</v>
      </c>
      <c r="G38" s="2" t="n">
        <f aca="false">E38+F38+$M$7</f>
        <v>0.0597870863350702</v>
      </c>
      <c r="H38" s="3" t="n">
        <f aca="false">G38-D38</f>
        <v>0.000787086335070179</v>
      </c>
      <c r="I38" s="4" t="n">
        <f aca="false">H38^2</f>
        <v>6.19504898854207E-007</v>
      </c>
    </row>
    <row r="39" customFormat="false" ht="15" hidden="false" customHeight="false" outlineLevel="0" collapsed="false">
      <c r="A39" s="0" t="s">
        <v>12</v>
      </c>
      <c r="B39" s="1" t="n">
        <v>42991</v>
      </c>
      <c r="C39" s="0" t="n">
        <f aca="false">B39-B$2</f>
        <v>1057</v>
      </c>
      <c r="D39" s="0" t="n">
        <v>0.066</v>
      </c>
      <c r="E39" s="2" t="n">
        <f aca="false">$M$3*0.5^(C39/$M$4)</f>
        <v>7.00969102110533E-077</v>
      </c>
      <c r="F39" s="2" t="n">
        <f aca="false">$M$5*0.5^(C39/$M$6)</f>
        <v>0.000241409870028838</v>
      </c>
      <c r="G39" s="2" t="n">
        <f aca="false">E39+F39+$M$7</f>
        <v>0.0597414098700288</v>
      </c>
      <c r="H39" s="3" t="n">
        <f aca="false">G39-D39</f>
        <v>-0.00625859012997117</v>
      </c>
      <c r="I39" s="4" t="n">
        <f aca="false">H39^2</f>
        <v>3.91699504149725E-005</v>
      </c>
    </row>
    <row r="40" customFormat="false" ht="15" hidden="false" customHeight="false" outlineLevel="0" collapsed="false">
      <c r="A40" s="0" t="s">
        <v>12</v>
      </c>
      <c r="B40" s="1" t="n">
        <v>43020</v>
      </c>
      <c r="C40" s="0" t="n">
        <f aca="false">B40-B$2</f>
        <v>1086</v>
      </c>
      <c r="D40" s="0" t="n">
        <v>0.081</v>
      </c>
      <c r="E40" s="2" t="n">
        <f aca="false">$M$3*0.5^(C40/$M$4)</f>
        <v>6.1698263448829E-079</v>
      </c>
      <c r="F40" s="2" t="n">
        <f aca="false">$M$5*0.5^(C40/$M$6)</f>
        <v>0.00020417666537301</v>
      </c>
      <c r="G40" s="2" t="n">
        <f aca="false">E40+F40+$M$7</f>
        <v>0.059704176665373</v>
      </c>
      <c r="H40" s="3" t="n">
        <f aca="false">G40-D40</f>
        <v>-0.021295823334627</v>
      </c>
      <c r="I40" s="4" t="n">
        <f aca="false">H40^2</f>
        <v>0.000453512091499644</v>
      </c>
    </row>
    <row r="41" customFormat="false" ht="15" hidden="false" customHeight="false" outlineLevel="0" collapsed="false">
      <c r="A41" s="0" t="s">
        <v>12</v>
      </c>
      <c r="B41" s="1" t="n">
        <v>43052</v>
      </c>
      <c r="C41" s="0" t="n">
        <f aca="false">B41-B$2</f>
        <v>1118</v>
      </c>
      <c r="D41" s="0" t="n">
        <v>0.058</v>
      </c>
      <c r="E41" s="2" t="n">
        <f aca="false">$M$3*0.5^(C41/$M$4)</f>
        <v>3.32825610209323E-081</v>
      </c>
      <c r="F41" s="2" t="n">
        <f aca="false">$M$5*0.5^(C41/$M$6)</f>
        <v>0.000169719381766111</v>
      </c>
      <c r="G41" s="2" t="n">
        <f aca="false">E41+F41+$M$7</f>
        <v>0.0596697193817661</v>
      </c>
      <c r="H41" s="3" t="n">
        <f aca="false">G41-D41</f>
        <v>0.0016697193817661</v>
      </c>
      <c r="I41" s="4" t="n">
        <f aca="false">H41^2</f>
        <v>2.78796281384536E-006</v>
      </c>
    </row>
    <row r="42" customFormat="false" ht="15" hidden="false" customHeight="false" outlineLevel="0" collapsed="false">
      <c r="A42" s="0" t="s">
        <v>12</v>
      </c>
      <c r="B42" s="1" t="n">
        <v>43080</v>
      </c>
      <c r="C42" s="0" t="n">
        <f aca="false">B42-B$2</f>
        <v>1146</v>
      </c>
      <c r="D42" s="0" t="n">
        <v>0.046</v>
      </c>
      <c r="E42" s="2" t="n">
        <f aca="false">$M$3*0.5^(C42/$M$4)</f>
        <v>3.44879641736501E-083</v>
      </c>
      <c r="F42" s="2" t="n">
        <f aca="false">$M$5*0.5^(C42/$M$6)</f>
        <v>0.000144374704645312</v>
      </c>
      <c r="G42" s="2" t="n">
        <f aca="false">E42+F42+$M$7</f>
        <v>0.0596443747046453</v>
      </c>
      <c r="H42" s="3" t="n">
        <f aca="false">G42-D42</f>
        <v>0.0136443747046453</v>
      </c>
      <c r="I42" s="4" t="n">
        <f aca="false">H42^2</f>
        <v>0.000186168961080765</v>
      </c>
    </row>
    <row r="43" customFormat="false" ht="15" hidden="false" customHeight="false" outlineLevel="0" collapsed="false">
      <c r="A43" s="0" t="s">
        <v>12</v>
      </c>
      <c r="B43" s="1" t="n">
        <v>43115</v>
      </c>
      <c r="C43" s="0" t="n">
        <f aca="false">B43-B$2</f>
        <v>1181</v>
      </c>
      <c r="D43" s="0" t="n">
        <v>0.048</v>
      </c>
      <c r="E43" s="2" t="n">
        <f aca="false">$M$3*0.5^(C43/$M$4)</f>
        <v>1.1402001292946E-085</v>
      </c>
      <c r="F43" s="2" t="n">
        <f aca="false">$M$5*0.5^(C43/$M$6)</f>
        <v>0.000117948030488547</v>
      </c>
      <c r="G43" s="2" t="n">
        <f aca="false">E43+F43+$M$7</f>
        <v>0.0596179480304885</v>
      </c>
      <c r="H43" s="3" t="n">
        <f aca="false">G43-D43</f>
        <v>0.0116179480304885</v>
      </c>
      <c r="I43" s="4" t="n">
        <f aca="false">H43^2</f>
        <v>0.000134976716439133</v>
      </c>
    </row>
    <row r="44" customFormat="false" ht="15" hidden="false" customHeight="false" outlineLevel="0" collapsed="false">
      <c r="A44" s="0" t="s">
        <v>12</v>
      </c>
      <c r="B44" s="1" t="n">
        <v>43146</v>
      </c>
      <c r="C44" s="0" t="n">
        <f aca="false">B44-B$2</f>
        <v>1212</v>
      </c>
      <c r="D44" s="0" t="n">
        <v>0.048</v>
      </c>
      <c r="E44" s="2" t="n">
        <f aca="false">$M$3*0.5^(C44/$M$4)</f>
        <v>7.24105153837812E-088</v>
      </c>
      <c r="F44" s="2" t="n">
        <f aca="false">$M$5*0.5^(C44/$M$6)</f>
        <v>9.86108293012609E-005</v>
      </c>
      <c r="G44" s="2" t="n">
        <f aca="false">E44+F44+$M$7</f>
        <v>0.0595986108293013</v>
      </c>
      <c r="H44" s="3" t="n">
        <f aca="false">G44-D44</f>
        <v>0.0115986108293013</v>
      </c>
      <c r="I44" s="4" t="n">
        <f aca="false">H44^2</f>
        <v>0.000134527773169584</v>
      </c>
    </row>
    <row r="45" customFormat="false" ht="15" hidden="false" customHeight="false" outlineLevel="0" collapsed="false">
      <c r="A45" s="0" t="s">
        <v>12</v>
      </c>
      <c r="B45" s="1" t="n">
        <v>43174</v>
      </c>
      <c r="C45" s="0" t="n">
        <f aca="false">B45-B$2</f>
        <v>1240</v>
      </c>
      <c r="D45" s="0" t="n">
        <v>0.051</v>
      </c>
      <c r="E45" s="2" t="n">
        <f aca="false">$M$3*0.5^(C45/$M$4)</f>
        <v>7.50330258173544E-090</v>
      </c>
      <c r="F45" s="2" t="n">
        <f aca="false">$M$5*0.5^(C45/$M$6)</f>
        <v>8.3884994200713E-005</v>
      </c>
      <c r="G45" s="2" t="n">
        <f aca="false">E45+F45+$M$7</f>
        <v>0.0595838849942007</v>
      </c>
      <c r="H45" s="3" t="n">
        <f aca="false">G45-D45</f>
        <v>0.00858388499420071</v>
      </c>
      <c r="I45" s="4" t="n">
        <f aca="false">H45^2</f>
        <v>7.36830815936642E-005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3" min="2" style="0" width="8.67"/>
    <col collapsed="false" customWidth="true" hidden="false" outlineLevel="0" max="4" min="4" style="0" width="11.71"/>
    <col collapsed="false" customWidth="true" hidden="false" outlineLevel="0" max="9" min="5" style="0" width="8.67"/>
    <col collapsed="false" customWidth="true" hidden="false" outlineLevel="0" max="10" min="10" style="0" width="10.71"/>
    <col collapsed="false" customWidth="true" hidden="false" outlineLevel="0" max="11" min="11" style="0" width="11.99"/>
    <col collapsed="false" customWidth="true" hidden="false" outlineLevel="0" max="13" min="12" style="0" width="10.71"/>
    <col collapsed="false" customWidth="true" hidden="false" outlineLevel="0" max="14" min="14" style="0" width="8.67"/>
    <col collapsed="false" customWidth="true" hidden="false" outlineLevel="0" max="15" min="15" style="0" width="11.71"/>
    <col collapsed="false" customWidth="true" hidden="false" outlineLevel="0" max="1025" min="16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27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28</v>
      </c>
      <c r="K1" s="0" t="s">
        <v>9</v>
      </c>
      <c r="L1" s="0" t="s">
        <v>10</v>
      </c>
      <c r="M1" s="0" t="s">
        <v>11</v>
      </c>
    </row>
    <row r="2" customFormat="false" ht="15" hidden="false" customHeight="false" outlineLevel="0" collapsed="false">
      <c r="A2" s="0" t="s">
        <v>12</v>
      </c>
      <c r="B2" s="1" t="n">
        <v>41933</v>
      </c>
      <c r="C2" s="0" t="n">
        <v>0</v>
      </c>
      <c r="D2" s="0" t="n">
        <v>1.094</v>
      </c>
      <c r="E2" s="8" t="n">
        <f aca="false">$R$2*0.5^(C2/$R$3)</f>
        <v>0.401390830458481</v>
      </c>
      <c r="F2" s="8" t="n">
        <f aca="false">$R$4*0.5^(C2/$R$5)</f>
        <v>0.592228418183483</v>
      </c>
      <c r="G2" s="8" t="n">
        <f aca="false">E2+F2+$R$6</f>
        <v>1.06261924864196</v>
      </c>
      <c r="H2" s="9" t="n">
        <f aca="false">G2-D2</f>
        <v>-0.0313807513580353</v>
      </c>
      <c r="I2" s="9" t="n">
        <f aca="false">H2^2</f>
        <v>0.000984751555794835</v>
      </c>
      <c r="J2" s="4" t="n">
        <f aca="false">D2*1000/2</f>
        <v>547</v>
      </c>
      <c r="K2" s="4" t="n">
        <f aca="false">E2*1000/2</f>
        <v>200.695415229241</v>
      </c>
      <c r="L2" s="4" t="n">
        <f aca="false">F2*1000/2</f>
        <v>296.114209091742</v>
      </c>
      <c r="M2" s="4" t="n">
        <f aca="false">G2*1000/2</f>
        <v>531.309624320982</v>
      </c>
      <c r="N2" s="9"/>
      <c r="Q2" s="0" t="s">
        <v>13</v>
      </c>
      <c r="R2" s="10" t="n">
        <v>0.401390830458481</v>
      </c>
      <c r="S2" s="10"/>
      <c r="T2" s="10"/>
    </row>
    <row r="3" customFormat="false" ht="15" hidden="false" customHeight="false" outlineLevel="0" collapsed="false">
      <c r="A3" s="0" t="s">
        <v>12</v>
      </c>
      <c r="B3" s="1" t="n">
        <v>41934</v>
      </c>
      <c r="C3" s="0" t="n">
        <f aca="false">B3-B$2</f>
        <v>1</v>
      </c>
      <c r="D3" s="0" t="n">
        <v>1.037</v>
      </c>
      <c r="E3" s="8" t="n">
        <f aca="false">$R$2*0.5^(C3/$R$3)</f>
        <v>0.357598576328747</v>
      </c>
      <c r="F3" s="8" t="n">
        <f aca="false">$R$4*0.5^(C3/$R$5)</f>
        <v>0.588331756351221</v>
      </c>
      <c r="G3" s="8" t="n">
        <f aca="false">E3+F3+$R$6</f>
        <v>1.01493033267997</v>
      </c>
      <c r="H3" s="9" t="n">
        <f aca="false">G3-D3</f>
        <v>-0.0220696673200316</v>
      </c>
      <c r="I3" s="9" t="n">
        <f aca="false">H3^2</f>
        <v>0.00048707021561687</v>
      </c>
      <c r="J3" s="4" t="n">
        <f aca="false">D3*1000/2</f>
        <v>518.5</v>
      </c>
      <c r="K3" s="4" t="n">
        <f aca="false">E3*1000/2</f>
        <v>178.799288164374</v>
      </c>
      <c r="L3" s="4" t="n">
        <f aca="false">F3*1000/2</f>
        <v>294.165878175611</v>
      </c>
      <c r="M3" s="4" t="n">
        <f aca="false">G3*1000/2</f>
        <v>507.465166339984</v>
      </c>
      <c r="N3" s="9"/>
      <c r="Q3" s="0" t="s">
        <v>14</v>
      </c>
      <c r="R3" s="6" t="n">
        <v>6</v>
      </c>
      <c r="S3" s="6"/>
      <c r="T3" s="6"/>
    </row>
    <row r="4" customFormat="false" ht="15" hidden="false" customHeight="false" outlineLevel="0" collapsed="false">
      <c r="A4" s="0" t="s">
        <v>12</v>
      </c>
      <c r="B4" s="1" t="n">
        <v>41948</v>
      </c>
      <c r="C4" s="0" t="n">
        <f aca="false">B4-B$2</f>
        <v>15</v>
      </c>
      <c r="D4" s="0" t="n">
        <v>0.686</v>
      </c>
      <c r="E4" s="8" t="n">
        <f aca="false">$R$2*0.5^(C4/$R$3)</f>
        <v>0.070956544530823</v>
      </c>
      <c r="F4" s="8" t="n">
        <f aca="false">$R$4*0.5^(C4/$R$5)</f>
        <v>0.536395292998362</v>
      </c>
      <c r="G4" s="8" t="n">
        <f aca="false">E4+F4+$R$6</f>
        <v>0.676351837529185</v>
      </c>
      <c r="H4" s="9" t="n">
        <f aca="false">G4-D4</f>
        <v>-0.00964816247081535</v>
      </c>
      <c r="I4" s="9" t="n">
        <f aca="false">H4^2</f>
        <v>9.30870390632497E-005</v>
      </c>
      <c r="J4" s="4" t="n">
        <f aca="false">D4*1000/2</f>
        <v>343</v>
      </c>
      <c r="K4" s="4" t="n">
        <f aca="false">E4*1000/2</f>
        <v>35.4782722654115</v>
      </c>
      <c r="L4" s="4" t="n">
        <f aca="false">F4*1000/2</f>
        <v>268.197646499181</v>
      </c>
      <c r="M4" s="4" t="n">
        <f aca="false">G4*1000/2</f>
        <v>338.175918764592</v>
      </c>
      <c r="N4" s="9"/>
      <c r="Q4" s="0" t="s">
        <v>15</v>
      </c>
      <c r="R4" s="10" t="n">
        <v>0.592228418183483</v>
      </c>
      <c r="S4" s="10"/>
      <c r="T4" s="10"/>
    </row>
    <row r="5" customFormat="false" ht="15" hidden="false" customHeight="false" outlineLevel="0" collapsed="false">
      <c r="A5" s="0" t="s">
        <v>12</v>
      </c>
      <c r="B5" s="1" t="n">
        <v>41961</v>
      </c>
      <c r="C5" s="0" t="n">
        <f aca="false">B5-B$2</f>
        <v>28</v>
      </c>
      <c r="D5" s="0" t="n">
        <v>0.575</v>
      </c>
      <c r="E5" s="8" t="n">
        <f aca="false">$R$2*0.5^(C5/$R$3)</f>
        <v>0.0158037736415445</v>
      </c>
      <c r="F5" s="8" t="n">
        <f aca="false">$R$4*0.5^(C5/$R$5)</f>
        <v>0.49228270436681</v>
      </c>
      <c r="G5" s="8" t="n">
        <f aca="false">E5+F5+$R$6</f>
        <v>0.577086478008354</v>
      </c>
      <c r="H5" s="9" t="n">
        <f aca="false">G5-D5</f>
        <v>0.00208647800835426</v>
      </c>
      <c r="I5" s="9" t="n">
        <f aca="false">H5^2</f>
        <v>4.35339047934598E-006</v>
      </c>
      <c r="J5" s="4" t="n">
        <f aca="false">D5*1000/2</f>
        <v>287.5</v>
      </c>
      <c r="K5" s="4" t="n">
        <f aca="false">E5*1000/2</f>
        <v>7.90188682077226</v>
      </c>
      <c r="L5" s="4" t="n">
        <f aca="false">F5*1000/2</f>
        <v>246.141352183405</v>
      </c>
      <c r="M5" s="4" t="n">
        <f aca="false">G5*1000/2</f>
        <v>288.543239004177</v>
      </c>
      <c r="N5" s="9"/>
      <c r="Q5" s="0" t="s">
        <v>16</v>
      </c>
      <c r="R5" s="6" t="n">
        <v>105</v>
      </c>
      <c r="S5" s="6"/>
      <c r="T5" s="6"/>
    </row>
    <row r="6" customFormat="false" ht="15" hidden="false" customHeight="false" outlineLevel="0" collapsed="false">
      <c r="A6" s="0" t="s">
        <v>12</v>
      </c>
      <c r="B6" s="1" t="n">
        <v>41976</v>
      </c>
      <c r="C6" s="0" t="n">
        <f aca="false">B6-B$2</f>
        <v>43</v>
      </c>
      <c r="D6" s="0" t="n">
        <v>0.483</v>
      </c>
      <c r="E6" s="8" t="n">
        <f aca="false">$R$2*0.5^(C6/$R$3)</f>
        <v>0.00279373887756834</v>
      </c>
      <c r="F6" s="8" t="n">
        <f aca="false">$R$4*0.5^(C6/$R$5)</f>
        <v>0.445872094852852</v>
      </c>
      <c r="G6" s="8" t="n">
        <f aca="false">E6+F6+$R$6</f>
        <v>0.517665833730421</v>
      </c>
      <c r="H6" s="9" t="n">
        <f aca="false">G6-D6</f>
        <v>0.0346658337304208</v>
      </c>
      <c r="I6" s="9" t="n">
        <f aca="false">H6^2</f>
        <v>0.00120172002822518</v>
      </c>
      <c r="J6" s="4" t="n">
        <f aca="false">D6*1000/2</f>
        <v>241.5</v>
      </c>
      <c r="K6" s="4" t="n">
        <f aca="false">E6*1000/2</f>
        <v>1.39686943878417</v>
      </c>
      <c r="L6" s="4" t="n">
        <f aca="false">F6*1000/2</f>
        <v>222.936047426426</v>
      </c>
      <c r="M6" s="4" t="n">
        <f aca="false">G6*1000/2</f>
        <v>258.83291686521</v>
      </c>
      <c r="N6" s="9"/>
      <c r="Q6" s="0" t="s">
        <v>17</v>
      </c>
      <c r="R6" s="0" t="n">
        <f aca="false">AVERAGE(D35:D46)</f>
        <v>0.069</v>
      </c>
    </row>
    <row r="7" customFormat="false" ht="15" hidden="false" customHeight="false" outlineLevel="0" collapsed="false">
      <c r="A7" s="0" t="s">
        <v>12</v>
      </c>
      <c r="B7" s="1" t="n">
        <v>41989</v>
      </c>
      <c r="C7" s="0" t="n">
        <f aca="false">B7-B$2</f>
        <v>56</v>
      </c>
      <c r="D7" s="0" t="n">
        <v>0.452</v>
      </c>
      <c r="E7" s="8" t="n">
        <f aca="false">$R$2*0.5^(C7/$R$3)</f>
        <v>0.000622234596211115</v>
      </c>
      <c r="F7" s="8" t="n">
        <f aca="false">$R$4*0.5^(C7/$R$5)</f>
        <v>0.409204039485349</v>
      </c>
      <c r="G7" s="8" t="n">
        <f aca="false">E7+F7+$R$6</f>
        <v>0.47882627408156</v>
      </c>
      <c r="H7" s="9" t="n">
        <f aca="false">G7-D7</f>
        <v>0.0268262740815601</v>
      </c>
      <c r="I7" s="9" t="n">
        <f aca="false">H7^2</f>
        <v>0.000719648981098982</v>
      </c>
      <c r="J7" s="4" t="n">
        <f aca="false">D7*1000/2</f>
        <v>226</v>
      </c>
      <c r="K7" s="4" t="n">
        <f aca="false">E7*1000/2</f>
        <v>0.311117298105558</v>
      </c>
      <c r="L7" s="4" t="n">
        <f aca="false">F7*1000/2</f>
        <v>204.602019742674</v>
      </c>
      <c r="M7" s="4" t="n">
        <f aca="false">G7*1000/2</f>
        <v>239.41313704078</v>
      </c>
      <c r="N7" s="9"/>
    </row>
    <row r="8" customFormat="false" ht="15" hidden="false" customHeight="false" outlineLevel="0" collapsed="false">
      <c r="A8" s="0" t="s">
        <v>12</v>
      </c>
      <c r="B8" s="1" t="n">
        <v>42031</v>
      </c>
      <c r="C8" s="0" t="n">
        <f aca="false">B8-B$2</f>
        <v>98</v>
      </c>
      <c r="D8" s="0" t="n">
        <v>0.466</v>
      </c>
      <c r="E8" s="8" t="n">
        <f aca="false">$R$2*0.5^(C8/$R$3)</f>
        <v>4.86120778289935E-006</v>
      </c>
      <c r="F8" s="8" t="n">
        <f aca="false">$R$4*0.5^(C8/$R$5)</f>
        <v>0.310118670865459</v>
      </c>
      <c r="G8" s="8" t="n">
        <f aca="false">E8+F8+$R$6</f>
        <v>0.379123532073242</v>
      </c>
      <c r="H8" s="9" t="n">
        <f aca="false">G8-D8</f>
        <v>-0.0868764679267579</v>
      </c>
      <c r="I8" s="9" t="n">
        <f aca="false">H8^2</f>
        <v>0.00754752067942899</v>
      </c>
      <c r="J8" s="4" t="n">
        <f aca="false">D8*1000/2</f>
        <v>233</v>
      </c>
      <c r="K8" s="4" t="n">
        <f aca="false">E8*1000/2</f>
        <v>0.00243060389144967</v>
      </c>
      <c r="L8" s="4" t="n">
        <f aca="false">F8*1000/2</f>
        <v>155.05933543273</v>
      </c>
      <c r="M8" s="4" t="n">
        <f aca="false">G8*1000/2</f>
        <v>189.561766036621</v>
      </c>
      <c r="N8" s="9"/>
      <c r="Q8" s="0" t="s">
        <v>19</v>
      </c>
      <c r="R8" s="11" t="n">
        <f aca="false">SQRT(AVERAGE(I2:I49))</f>
        <v>0.0296772734023023</v>
      </c>
    </row>
    <row r="9" customFormat="false" ht="15" hidden="false" customHeight="false" outlineLevel="0" collapsed="false">
      <c r="A9" s="0" t="s">
        <v>12</v>
      </c>
      <c r="B9" s="1" t="n">
        <v>42052</v>
      </c>
      <c r="C9" s="0" t="n">
        <f aca="false">B9-B$2</f>
        <v>119</v>
      </c>
      <c r="D9" s="0" t="n">
        <v>0.409</v>
      </c>
      <c r="E9" s="8" t="n">
        <f aca="false">$R$2*0.5^(C9/$R$3)</f>
        <v>4.29674123505619E-007</v>
      </c>
      <c r="F9" s="8" t="n">
        <f aca="false">$R$4*0.5^(C9/$R$5)</f>
        <v>0.269973983610571</v>
      </c>
      <c r="G9" s="8" t="n">
        <f aca="false">E9+F9+$R$6</f>
        <v>0.338974413284694</v>
      </c>
      <c r="H9" s="9" t="n">
        <f aca="false">G9-D9</f>
        <v>-0.0700255867153056</v>
      </c>
      <c r="I9" s="9" t="n">
        <f aca="false">H9^2</f>
        <v>0.00490358279482279</v>
      </c>
      <c r="J9" s="4" t="n">
        <f aca="false">D9*1000/2</f>
        <v>204.5</v>
      </c>
      <c r="K9" s="4" t="n">
        <f aca="false">E9*1000/2</f>
        <v>0.000214837061752809</v>
      </c>
      <c r="L9" s="4" t="n">
        <f aca="false">F9*1000/2</f>
        <v>134.986991805285</v>
      </c>
      <c r="M9" s="4" t="n">
        <f aca="false">G9*1000/2</f>
        <v>169.487206642347</v>
      </c>
      <c r="N9" s="9"/>
      <c r="Q9" s="0" t="s">
        <v>21</v>
      </c>
      <c r="R9" s="5" t="n">
        <f aca="false">AVERAGE(H2:H28)</f>
        <v>-0.00241420938156627</v>
      </c>
    </row>
    <row r="10" customFormat="false" ht="15" hidden="false" customHeight="false" outlineLevel="0" collapsed="false">
      <c r="A10" s="0" t="s">
        <v>12</v>
      </c>
      <c r="B10" s="1" t="n">
        <v>42073</v>
      </c>
      <c r="C10" s="0" t="n">
        <f aca="false">B10-B$2</f>
        <v>140</v>
      </c>
      <c r="D10" s="0" t="n">
        <v>0.229</v>
      </c>
      <c r="E10" s="8" t="n">
        <f aca="false">$R$2*0.5^(C10/$R$3)</f>
        <v>3.79781858039011E-008</v>
      </c>
      <c r="F10" s="8" t="n">
        <f aca="false">$R$4*0.5^(C10/$R$5)</f>
        <v>0.235026003507481</v>
      </c>
      <c r="G10" s="8" t="n">
        <f aca="false">E10+F10+$R$6</f>
        <v>0.304026041485667</v>
      </c>
      <c r="H10" s="9" t="n">
        <f aca="false">G10-D10</f>
        <v>0.0750260414856669</v>
      </c>
      <c r="I10" s="9" t="n">
        <f aca="false">H10^2</f>
        <v>0.005628906901009</v>
      </c>
      <c r="J10" s="4" t="n">
        <f aca="false">D10*1000/2</f>
        <v>114.5</v>
      </c>
      <c r="K10" s="4" t="n">
        <f aca="false">E10*1000/2</f>
        <v>1.89890929019506E-005</v>
      </c>
      <c r="L10" s="4" t="n">
        <f aca="false">F10*1000/2</f>
        <v>117.513001753741</v>
      </c>
      <c r="M10" s="4" t="n">
        <f aca="false">G10*1000/2</f>
        <v>152.013020742833</v>
      </c>
      <c r="N10" s="9"/>
      <c r="Q10" s="0" t="s">
        <v>22</v>
      </c>
      <c r="R10" s="5" t="n">
        <f aca="false">RSQ(G2:G28,D2:D28)</f>
        <v>0.982353345726942</v>
      </c>
    </row>
    <row r="11" customFormat="false" ht="15" hidden="false" customHeight="false" outlineLevel="0" collapsed="false">
      <c r="A11" s="0" t="s">
        <v>12</v>
      </c>
      <c r="B11" s="1" t="n">
        <v>42110</v>
      </c>
      <c r="C11" s="0" t="n">
        <f aca="false">B11-B$2</f>
        <v>177</v>
      </c>
      <c r="D11" s="0" t="n">
        <v>0.273</v>
      </c>
      <c r="E11" s="8" t="n">
        <f aca="false">$R$2*0.5^(C11/$R$3)</f>
        <v>5.28667453906111E-010</v>
      </c>
      <c r="F11" s="8" t="n">
        <f aca="false">$R$4*0.5^(C11/$R$5)</f>
        <v>0.184093595158448</v>
      </c>
      <c r="G11" s="8" t="n">
        <f aca="false">E11+F11+$R$6</f>
        <v>0.253093595687115</v>
      </c>
      <c r="H11" s="9" t="n">
        <f aca="false">G11-D11</f>
        <v>-0.0199064043128851</v>
      </c>
      <c r="I11" s="9" t="n">
        <f aca="false">H11^2</f>
        <v>0.00039626493266805</v>
      </c>
      <c r="J11" s="4" t="n">
        <f aca="false">D11*1000/2</f>
        <v>136.5</v>
      </c>
      <c r="K11" s="4" t="n">
        <f aca="false">E11*1000/2</f>
        <v>2.64333726953056E-007</v>
      </c>
      <c r="L11" s="4" t="n">
        <f aca="false">F11*1000/2</f>
        <v>92.0467975792237</v>
      </c>
      <c r="M11" s="4" t="n">
        <f aca="false">G11*1000/2</f>
        <v>126.546797843557</v>
      </c>
      <c r="N11" s="9"/>
    </row>
    <row r="12" customFormat="false" ht="15" hidden="false" customHeight="false" outlineLevel="0" collapsed="false">
      <c r="A12" s="0" t="s">
        <v>12</v>
      </c>
      <c r="B12" s="1" t="n">
        <v>42136</v>
      </c>
      <c r="C12" s="0" t="n">
        <f aca="false">B12-B$2</f>
        <v>203</v>
      </c>
      <c r="D12" s="0" t="n">
        <v>0.262</v>
      </c>
      <c r="E12" s="8" t="n">
        <f aca="false">$R$2*0.5^(C12/$R$3)</f>
        <v>2.62252272647472E-011</v>
      </c>
      <c r="F12" s="8" t="n">
        <f aca="false">$R$4*0.5^(C12/$R$5)</f>
        <v>0.15505933543273</v>
      </c>
      <c r="G12" s="8" t="n">
        <f aca="false">E12+F12+$R$6</f>
        <v>0.224059335458955</v>
      </c>
      <c r="H12" s="9" t="n">
        <f aca="false">G12-D12</f>
        <v>-0.0379406645410452</v>
      </c>
      <c r="I12" s="9" t="n">
        <f aca="false">H12^2</f>
        <v>0.00143949402581612</v>
      </c>
      <c r="J12" s="4" t="n">
        <f aca="false">D12*1000/2</f>
        <v>131</v>
      </c>
      <c r="K12" s="4" t="n">
        <f aca="false">E12*1000/2</f>
        <v>1.31126136323736E-008</v>
      </c>
      <c r="L12" s="4" t="n">
        <f aca="false">F12*1000/2</f>
        <v>77.5296677163648</v>
      </c>
      <c r="M12" s="4" t="n">
        <f aca="false">G12*1000/2</f>
        <v>112.029667729477</v>
      </c>
      <c r="N12" s="9"/>
    </row>
    <row r="13" customFormat="false" ht="15" hidden="false" customHeight="false" outlineLevel="0" collapsed="false">
      <c r="A13" s="0" t="s">
        <v>12</v>
      </c>
      <c r="B13" s="1" t="n">
        <v>42171</v>
      </c>
      <c r="C13" s="0" t="n">
        <f aca="false">B13-B$2</f>
        <v>238</v>
      </c>
      <c r="D13" s="0" t="n">
        <v>0.241</v>
      </c>
      <c r="E13" s="8" t="n">
        <f aca="false">$R$2*0.5^(C13/$R$3)</f>
        <v>4.5995034864011E-013</v>
      </c>
      <c r="F13" s="8" t="n">
        <f aca="false">$R$4*0.5^(C13/$R$5)</f>
        <v>0.123070676091702</v>
      </c>
      <c r="G13" s="8" t="n">
        <f aca="false">E13+F13+$R$6</f>
        <v>0.192070676092162</v>
      </c>
      <c r="H13" s="9" t="n">
        <f aca="false">G13-D13</f>
        <v>-0.0489293239078376</v>
      </c>
      <c r="I13" s="9" t="n">
        <f aca="false">H13^2</f>
        <v>0.00239407873807809</v>
      </c>
      <c r="J13" s="4" t="n">
        <f aca="false">D13*1000/2</f>
        <v>120.5</v>
      </c>
      <c r="K13" s="4" t="n">
        <f aca="false">E13*1000/2</f>
        <v>2.29975174320055E-010</v>
      </c>
      <c r="L13" s="4" t="n">
        <f aca="false">F13*1000/2</f>
        <v>61.5353380458512</v>
      </c>
      <c r="M13" s="4" t="n">
        <f aca="false">G13*1000/2</f>
        <v>96.0353380460812</v>
      </c>
      <c r="N13" s="9"/>
    </row>
    <row r="14" customFormat="false" ht="15" hidden="false" customHeight="false" outlineLevel="0" collapsed="false">
      <c r="A14" s="0" t="s">
        <v>12</v>
      </c>
      <c r="B14" s="1" t="n">
        <v>42191</v>
      </c>
      <c r="C14" s="0" t="n">
        <f aca="false">B14-B$2</f>
        <v>258</v>
      </c>
      <c r="D14" s="0" t="n">
        <v>0.216</v>
      </c>
      <c r="E14" s="8" t="n">
        <f aca="false">$R$2*0.5^(C14/$R$3)</f>
        <v>4.56328542052781E-014</v>
      </c>
      <c r="F14" s="8" t="n">
        <f aca="false">$R$4*0.5^(C14/$R$5)</f>
        <v>0.107848855231788</v>
      </c>
      <c r="G14" s="8" t="n">
        <f aca="false">E14+F14+$R$6</f>
        <v>0.176848855231834</v>
      </c>
      <c r="H14" s="9" t="n">
        <f aca="false">G14-D14</f>
        <v>-0.039151144768166</v>
      </c>
      <c r="I14" s="9" t="n">
        <f aca="false">H14^2</f>
        <v>0.00153281213665789</v>
      </c>
      <c r="J14" s="4" t="n">
        <f aca="false">D14*1000/2</f>
        <v>108</v>
      </c>
      <c r="K14" s="4" t="n">
        <f aca="false">E14*1000/2</f>
        <v>2.2816427102639E-011</v>
      </c>
      <c r="L14" s="4" t="n">
        <f aca="false">F14*1000/2</f>
        <v>53.9244276158942</v>
      </c>
      <c r="M14" s="4" t="n">
        <f aca="false">G14*1000/2</f>
        <v>88.424427615917</v>
      </c>
      <c r="N14" s="9"/>
    </row>
    <row r="15" customFormat="false" ht="15" hidden="false" customHeight="false" outlineLevel="0" collapsed="false">
      <c r="A15" s="0" t="s">
        <v>12</v>
      </c>
      <c r="B15" s="1" t="n">
        <v>42199</v>
      </c>
      <c r="C15" s="0" t="n">
        <f aca="false">B15-B$2</f>
        <v>266</v>
      </c>
      <c r="D15" s="0" t="n">
        <v>0.205</v>
      </c>
      <c r="E15" s="8" t="n">
        <f aca="false">$R$2*0.5^(C15/$R$3)</f>
        <v>1.81094101924424E-014</v>
      </c>
      <c r="F15" s="8" t="n">
        <f aca="false">$R$4*0.5^(C15/$R$5)</f>
        <v>0.102301009871337</v>
      </c>
      <c r="G15" s="8" t="n">
        <f aca="false">E15+F15+$R$6</f>
        <v>0.171301009871355</v>
      </c>
      <c r="H15" s="9" t="n">
        <f aca="false">G15-D15</f>
        <v>-0.0336989901286447</v>
      </c>
      <c r="I15" s="9" t="n">
        <f aca="false">H15^2</f>
        <v>0.00113562193569049</v>
      </c>
      <c r="J15" s="4" t="n">
        <f aca="false">D15*1000/2</f>
        <v>102.5</v>
      </c>
      <c r="K15" s="4" t="n">
        <f aca="false">E15*1000/2</f>
        <v>9.05470509622122E-012</v>
      </c>
      <c r="L15" s="4" t="n">
        <f aca="false">F15*1000/2</f>
        <v>51.1505049356686</v>
      </c>
      <c r="M15" s="4" t="n">
        <f aca="false">G15*1000/2</f>
        <v>85.6505049356777</v>
      </c>
      <c r="N15" s="9"/>
    </row>
    <row r="16" customFormat="false" ht="15" hidden="false" customHeight="false" outlineLevel="0" collapsed="false">
      <c r="A16" s="0" t="s">
        <v>12</v>
      </c>
      <c r="B16" s="1" t="n">
        <v>42224</v>
      </c>
      <c r="C16" s="0" t="n">
        <f aca="false">B16-B$2</f>
        <v>291</v>
      </c>
      <c r="D16" s="0" t="n">
        <v>0.111</v>
      </c>
      <c r="E16" s="8" t="n">
        <f aca="false">$R$2*0.5^(C16/$R$3)</f>
        <v>1.00835314542029E-015</v>
      </c>
      <c r="F16" s="8" t="n">
        <f aca="false">$R$4*0.5^(C16/$R$5)</f>
        <v>0.0867373426026151</v>
      </c>
      <c r="G16" s="8" t="n">
        <f aca="false">E16+F16+$R$6</f>
        <v>0.155737342602616</v>
      </c>
      <c r="H16" s="9" t="n">
        <f aca="false">G16-D16</f>
        <v>0.0447373426026161</v>
      </c>
      <c r="I16" s="9" t="n">
        <f aca="false">H16^2</f>
        <v>0.00200142982314385</v>
      </c>
      <c r="J16" s="4" t="n">
        <f aca="false">D16*1000/2</f>
        <v>55.5</v>
      </c>
      <c r="K16" s="4" t="n">
        <f aca="false">E16*1000/2</f>
        <v>5.04176572710143E-013</v>
      </c>
      <c r="L16" s="4" t="n">
        <f aca="false">F16*1000/2</f>
        <v>43.3686713013076</v>
      </c>
      <c r="M16" s="4" t="n">
        <f aca="false">G16*1000/2</f>
        <v>77.8686713013081</v>
      </c>
      <c r="N16" s="9"/>
    </row>
    <row r="17" customFormat="false" ht="15" hidden="false" customHeight="false" outlineLevel="0" collapsed="false">
      <c r="A17" s="0" t="s">
        <v>12</v>
      </c>
      <c r="B17" s="1" t="n">
        <v>42234</v>
      </c>
      <c r="C17" s="0" t="n">
        <f aca="false">B17-B$2</f>
        <v>301</v>
      </c>
      <c r="D17" s="0" t="n">
        <v>0.099</v>
      </c>
      <c r="E17" s="8" t="n">
        <f aca="false">$R$2*0.5^(C17/$R$3)</f>
        <v>3.17611338410682E-016</v>
      </c>
      <c r="F17" s="8" t="n">
        <f aca="false">$R$4*0.5^(C17/$R$5)</f>
        <v>0.081196365343585</v>
      </c>
      <c r="G17" s="8" t="n">
        <f aca="false">E17+F17+$R$6</f>
        <v>0.150196365343585</v>
      </c>
      <c r="H17" s="9" t="n">
        <f aca="false">G17-D17</f>
        <v>0.0511963653435853</v>
      </c>
      <c r="I17" s="9" t="n">
        <f aca="false">H17^2</f>
        <v>0.00262106782439386</v>
      </c>
      <c r="J17" s="4" t="n">
        <f aca="false">D17*1000/2</f>
        <v>49.5</v>
      </c>
      <c r="K17" s="4" t="n">
        <f aca="false">E17*1000/2</f>
        <v>1.58805669205341E-013</v>
      </c>
      <c r="L17" s="4" t="n">
        <f aca="false">F17*1000/2</f>
        <v>40.5981826717925</v>
      </c>
      <c r="M17" s="4" t="n">
        <f aca="false">G17*1000/2</f>
        <v>75.0981826717926</v>
      </c>
      <c r="N17" s="9"/>
    </row>
    <row r="18" customFormat="false" ht="15" hidden="false" customHeight="false" outlineLevel="0" collapsed="false">
      <c r="A18" s="0" t="s">
        <v>12</v>
      </c>
      <c r="B18" s="1" t="n">
        <v>42255</v>
      </c>
      <c r="C18" s="0" t="n">
        <f aca="false">B18-B$2</f>
        <v>322</v>
      </c>
      <c r="D18" s="0" t="n">
        <v>0.105</v>
      </c>
      <c r="E18" s="8" t="n">
        <f aca="false">$R$2*0.5^(C18/$R$3)</f>
        <v>2.80731413964911E-017</v>
      </c>
      <c r="F18" s="8" t="n">
        <f aca="false">$R$4*0.5^(C18/$R$5)</f>
        <v>0.0706855415874558</v>
      </c>
      <c r="G18" s="8" t="n">
        <f aca="false">E18+F18+$R$6</f>
        <v>0.139685541587456</v>
      </c>
      <c r="H18" s="9" t="n">
        <f aca="false">G18-D18</f>
        <v>0.0346855415874558</v>
      </c>
      <c r="I18" s="9" t="n">
        <f aca="false">H18^2</f>
        <v>0.00120308679521512</v>
      </c>
      <c r="J18" s="4" t="n">
        <f aca="false">D18*1000/2</f>
        <v>52.5</v>
      </c>
      <c r="K18" s="4" t="n">
        <f aca="false">E18*1000/2</f>
        <v>1.40365706982455E-014</v>
      </c>
      <c r="L18" s="4" t="n">
        <f aca="false">F18*1000/2</f>
        <v>35.3427707937279</v>
      </c>
      <c r="M18" s="4" t="n">
        <f aca="false">G18*1000/2</f>
        <v>69.8427707937279</v>
      </c>
      <c r="N18" s="9"/>
    </row>
    <row r="19" customFormat="false" ht="15" hidden="false" customHeight="false" outlineLevel="0" collapsed="false">
      <c r="A19" s="0" t="s">
        <v>12</v>
      </c>
      <c r="B19" s="1" t="n">
        <v>42263</v>
      </c>
      <c r="C19" s="0" t="n">
        <f aca="false">B19-B$2</f>
        <v>330</v>
      </c>
      <c r="D19" s="0" t="n">
        <v>0.104</v>
      </c>
      <c r="E19" s="8" t="n">
        <f aca="false">$R$2*0.5^(C19/$R$3)</f>
        <v>1.11408335462105E-017</v>
      </c>
      <c r="F19" s="8" t="n">
        <f aca="false">$R$4*0.5^(C19/$R$5)</f>
        <v>0.0670494116247952</v>
      </c>
      <c r="G19" s="8" t="n">
        <f aca="false">E19+F19+$R$6</f>
        <v>0.136049411624795</v>
      </c>
      <c r="H19" s="9" t="n">
        <f aca="false">G19-D19</f>
        <v>0.0320494116247952</v>
      </c>
      <c r="I19" s="9" t="n">
        <f aca="false">H19^2</f>
        <v>0.00102716478549556</v>
      </c>
      <c r="J19" s="4" t="n">
        <f aca="false">D19*1000/2</f>
        <v>52</v>
      </c>
      <c r="K19" s="4" t="n">
        <f aca="false">E19*1000/2</f>
        <v>5.57041677310523E-015</v>
      </c>
      <c r="L19" s="4" t="n">
        <f aca="false">F19*1000/2</f>
        <v>33.5247058123976</v>
      </c>
      <c r="M19" s="4" t="n">
        <f aca="false">G19*1000/2</f>
        <v>68.0247058123976</v>
      </c>
      <c r="N19" s="9"/>
    </row>
    <row r="20" customFormat="false" ht="15" hidden="false" customHeight="false" outlineLevel="0" collapsed="false">
      <c r="A20" s="0" t="s">
        <v>12</v>
      </c>
      <c r="B20" s="1" t="n">
        <v>42285</v>
      </c>
      <c r="C20" s="0" t="n">
        <f aca="false">B20-B$2</f>
        <v>352</v>
      </c>
      <c r="D20" s="0" t="n">
        <v>0.103</v>
      </c>
      <c r="E20" s="8" t="n">
        <f aca="false">$R$2*0.5^(C20/$R$3)</f>
        <v>8.77285668640346E-019</v>
      </c>
      <c r="F20" s="8" t="n">
        <f aca="false">$R$4*0.5^(C20/$R$5)</f>
        <v>0.0579858489227382</v>
      </c>
      <c r="G20" s="8" t="n">
        <f aca="false">E20+F20+$R$6</f>
        <v>0.126985848922738</v>
      </c>
      <c r="H20" s="9" t="n">
        <f aca="false">G20-D20</f>
        <v>0.0239858489227382</v>
      </c>
      <c r="I20" s="9" t="n">
        <f aca="false">H20^2</f>
        <v>0.000575320948544422</v>
      </c>
      <c r="J20" s="4" t="n">
        <f aca="false">D20*1000/2</f>
        <v>51.5</v>
      </c>
      <c r="K20" s="4" t="n">
        <f aca="false">E20*1000/2</f>
        <v>4.38642834320173E-016</v>
      </c>
      <c r="L20" s="4" t="n">
        <f aca="false">F20*1000/2</f>
        <v>28.9929244613691</v>
      </c>
      <c r="M20" s="4" t="n">
        <f aca="false">G20*1000/2</f>
        <v>63.4929244613691</v>
      </c>
      <c r="N20" s="9"/>
    </row>
    <row r="21" customFormat="false" ht="15" hidden="false" customHeight="false" outlineLevel="0" collapsed="false">
      <c r="A21" s="0" t="s">
        <v>12</v>
      </c>
      <c r="B21" s="1" t="n">
        <v>42291</v>
      </c>
      <c r="C21" s="0" t="n">
        <f aca="false">B21-B$2</f>
        <v>358</v>
      </c>
      <c r="D21" s="0" t="n">
        <v>0.101</v>
      </c>
      <c r="E21" s="8" t="n">
        <f aca="false">$R$2*0.5^(C21/$R$3)</f>
        <v>4.38642834320173E-019</v>
      </c>
      <c r="F21" s="8" t="n">
        <f aca="false">$R$4*0.5^(C21/$R$5)</f>
        <v>0.0557340118566066</v>
      </c>
      <c r="G21" s="8" t="n">
        <f aca="false">E21+F21+$R$6</f>
        <v>0.124734011856607</v>
      </c>
      <c r="H21" s="9" t="n">
        <f aca="false">G21-D21</f>
        <v>0.0237340118566065</v>
      </c>
      <c r="I21" s="9" t="n">
        <f aca="false">H21^2</f>
        <v>0.00056330331880954</v>
      </c>
      <c r="J21" s="4" t="n">
        <f aca="false">D21*1000/2</f>
        <v>50.5</v>
      </c>
      <c r="K21" s="4" t="n">
        <f aca="false">E21*1000/2</f>
        <v>2.19321417160086E-016</v>
      </c>
      <c r="L21" s="4" t="n">
        <f aca="false">F21*1000/2</f>
        <v>27.8670059283033</v>
      </c>
      <c r="M21" s="4" t="n">
        <f aca="false">G21*1000/2</f>
        <v>62.3670059283033</v>
      </c>
      <c r="N21" s="9"/>
    </row>
    <row r="22" customFormat="false" ht="15" hidden="false" customHeight="false" outlineLevel="0" collapsed="false">
      <c r="A22" s="0" t="s">
        <v>12</v>
      </c>
      <c r="B22" s="1" t="n">
        <v>42318</v>
      </c>
      <c r="C22" s="0" t="n">
        <f aca="false">B22-B$2</f>
        <v>385</v>
      </c>
      <c r="D22" s="0" t="n">
        <v>0.099</v>
      </c>
      <c r="E22" s="8" t="n">
        <f aca="false">$R$2*0.5^(C22/$R$3)</f>
        <v>1.93854576666675E-020</v>
      </c>
      <c r="F22" s="8" t="n">
        <f aca="false">$R$4*0.5^(C22/$R$5)</f>
        <v>0.0466350656509571</v>
      </c>
      <c r="G22" s="8" t="n">
        <f aca="false">E22+F22+$R$6</f>
        <v>0.115635065650957</v>
      </c>
      <c r="H22" s="9" t="n">
        <f aca="false">G22-D22</f>
        <v>0.0166350656509571</v>
      </c>
      <c r="I22" s="9" t="n">
        <f aca="false">H22^2</f>
        <v>0.000276725409211654</v>
      </c>
      <c r="J22" s="4" t="n">
        <f aca="false">D22*1000/2</f>
        <v>49.5</v>
      </c>
      <c r="K22" s="4" t="n">
        <f aca="false">E22*1000/2</f>
        <v>9.69272883333375E-018</v>
      </c>
      <c r="L22" s="4" t="n">
        <f aca="false">F22*1000/2</f>
        <v>23.3175328254786</v>
      </c>
      <c r="M22" s="4" t="n">
        <f aca="false">G22*1000/2</f>
        <v>57.8175328254786</v>
      </c>
      <c r="N22" s="9"/>
    </row>
    <row r="23" customFormat="false" ht="15" hidden="false" customHeight="false" outlineLevel="0" collapsed="false">
      <c r="A23" s="0" t="s">
        <v>12</v>
      </c>
      <c r="B23" s="1" t="n">
        <v>42326</v>
      </c>
      <c r="C23" s="0" t="n">
        <f aca="false">B23-B$2</f>
        <v>393</v>
      </c>
      <c r="D23" s="0" t="n">
        <v>0.106</v>
      </c>
      <c r="E23" s="8" t="n">
        <f aca="false">$R$2*0.5^(C23/$R$3)</f>
        <v>7.69312397323827E-021</v>
      </c>
      <c r="F23" s="8" t="n">
        <f aca="false">$R$4*0.5^(C23/$R$5)</f>
        <v>0.0442361145257927</v>
      </c>
      <c r="G23" s="8" t="n">
        <f aca="false">E23+F23+$R$6</f>
        <v>0.113236114525793</v>
      </c>
      <c r="H23" s="9" t="n">
        <f aca="false">G23-D23</f>
        <v>0.00723611452579266</v>
      </c>
      <c r="I23" s="9" t="n">
        <f aca="false">H23^2</f>
        <v>5.23613534303876E-005</v>
      </c>
      <c r="J23" s="4" t="n">
        <f aca="false">D23*1000/2</f>
        <v>53</v>
      </c>
      <c r="K23" s="4" t="n">
        <f aca="false">E23*1000/2</f>
        <v>3.84656198661914E-018</v>
      </c>
      <c r="L23" s="4" t="n">
        <f aca="false">F23*1000/2</f>
        <v>22.1180572628963</v>
      </c>
      <c r="M23" s="4" t="n">
        <f aca="false">G23*1000/2</f>
        <v>56.6180572628963</v>
      </c>
      <c r="N23" s="9"/>
    </row>
    <row r="24" customFormat="false" ht="15" hidden="false" customHeight="false" outlineLevel="0" collapsed="false">
      <c r="A24" s="0" t="s">
        <v>12</v>
      </c>
      <c r="B24" s="1" t="n">
        <v>42352</v>
      </c>
      <c r="C24" s="0" t="n">
        <f aca="false">B24-B$2</f>
        <v>419</v>
      </c>
      <c r="D24" s="0" t="n">
        <v>0.109</v>
      </c>
      <c r="E24" s="8" t="n">
        <f aca="false">$R$2*0.5^(C24/$R$3)</f>
        <v>3.81627284001258E-022</v>
      </c>
      <c r="F24" s="8" t="n">
        <f aca="false">$R$4*0.5^(C24/$R$5)</f>
        <v>0.0372594305336471</v>
      </c>
      <c r="G24" s="8" t="n">
        <f aca="false">E24+F24+$R$6</f>
        <v>0.106259430533647</v>
      </c>
      <c r="H24" s="9" t="n">
        <f aca="false">G24-D24</f>
        <v>-0.00274056946635288</v>
      </c>
      <c r="I24" s="9" t="n">
        <f aca="false">H24^2</f>
        <v>7.51072099990574E-006</v>
      </c>
      <c r="J24" s="4" t="n">
        <f aca="false">D24*1000/2</f>
        <v>54.5</v>
      </c>
      <c r="K24" s="4" t="n">
        <f aca="false">E24*1000/2</f>
        <v>1.90813642000629E-019</v>
      </c>
      <c r="L24" s="4" t="n">
        <f aca="false">F24*1000/2</f>
        <v>18.6297152668236</v>
      </c>
      <c r="M24" s="4" t="n">
        <f aca="false">G24*1000/2</f>
        <v>53.1297152668236</v>
      </c>
      <c r="N24" s="9"/>
    </row>
    <row r="25" customFormat="false" ht="15" hidden="false" customHeight="false" outlineLevel="0" collapsed="false">
      <c r="A25" s="0" t="s">
        <v>12</v>
      </c>
      <c r="B25" s="1" t="n">
        <v>42382</v>
      </c>
      <c r="C25" s="0" t="n">
        <f aca="false">B25-B$2</f>
        <v>449</v>
      </c>
      <c r="D25" s="0" t="n">
        <v>0.104</v>
      </c>
      <c r="E25" s="8" t="n">
        <f aca="false">$R$2*0.5^(C25/$R$3)</f>
        <v>1.19258526250393E-023</v>
      </c>
      <c r="F25" s="8" t="n">
        <f aca="false">$R$4*0.5^(C25/$R$5)</f>
        <v>0.0305652282114613</v>
      </c>
      <c r="G25" s="8" t="n">
        <f aca="false">E25+F25+$R$6</f>
        <v>0.0995652282114613</v>
      </c>
      <c r="H25" s="9" t="n">
        <f aca="false">G25-D25</f>
        <v>-0.00443477178853874</v>
      </c>
      <c r="I25" s="9" t="n">
        <f aca="false">H25^2</f>
        <v>1.96672008164191E-005</v>
      </c>
      <c r="J25" s="4" t="n">
        <f aca="false">D25*1000/2</f>
        <v>52</v>
      </c>
      <c r="K25" s="4" t="n">
        <f aca="false">E25*1000/2</f>
        <v>5.96292631251965E-021</v>
      </c>
      <c r="L25" s="4" t="n">
        <f aca="false">F25*1000/2</f>
        <v>15.2826141057306</v>
      </c>
      <c r="M25" s="4" t="n">
        <f aca="false">G25*1000/2</f>
        <v>49.7826141057306</v>
      </c>
      <c r="N25" s="9"/>
    </row>
    <row r="26" customFormat="false" ht="15" hidden="false" customHeight="false" outlineLevel="0" collapsed="false">
      <c r="A26" s="0" t="s">
        <v>12</v>
      </c>
      <c r="B26" s="1" t="n">
        <v>42415</v>
      </c>
      <c r="C26" s="0" t="n">
        <f aca="false">B26-B$2</f>
        <v>482</v>
      </c>
      <c r="D26" s="0" t="n">
        <v>0.11</v>
      </c>
      <c r="E26" s="8" t="n">
        <f aca="false">$R$2*0.5^(C26/$R$3)</f>
        <v>2.63526601956146E-025</v>
      </c>
      <c r="F26" s="8" t="n">
        <f aca="false">$R$4*0.5^(C26/$R$5)</f>
        <v>0.0245820566700203</v>
      </c>
      <c r="G26" s="8" t="n">
        <f aca="false">E26+F26+$R$6</f>
        <v>0.0935820566700203</v>
      </c>
      <c r="H26" s="9" t="n">
        <f aca="false">G26-D26</f>
        <v>-0.0164179433299798</v>
      </c>
      <c r="I26" s="9" t="n">
        <f aca="false">H26^2</f>
        <v>0.000269548863186427</v>
      </c>
      <c r="J26" s="4" t="n">
        <f aca="false">D26*1000/2</f>
        <v>55</v>
      </c>
      <c r="K26" s="4" t="n">
        <f aca="false">E26*1000/2</f>
        <v>1.31763300978073E-022</v>
      </c>
      <c r="L26" s="4" t="n">
        <f aca="false">F26*1000/2</f>
        <v>12.2910283350101</v>
      </c>
      <c r="M26" s="4" t="n">
        <f aca="false">G26*1000/2</f>
        <v>46.7910283350101</v>
      </c>
      <c r="N26" s="9"/>
    </row>
    <row r="27" customFormat="false" ht="15" hidden="false" customHeight="false" outlineLevel="0" collapsed="false">
      <c r="A27" s="0" t="s">
        <v>12</v>
      </c>
      <c r="B27" s="1" t="n">
        <v>42444</v>
      </c>
      <c r="C27" s="0" t="n">
        <f aca="false">B27-B$2</f>
        <v>511</v>
      </c>
      <c r="D27" s="0" t="n">
        <v>0.104</v>
      </c>
      <c r="E27" s="8" t="n">
        <f aca="false">$R$2*0.5^(C27/$R$3)</f>
        <v>9.24370654424071E-027</v>
      </c>
      <c r="F27" s="8" t="n">
        <f aca="false">$R$4*0.5^(C27/$R$5)</f>
        <v>0.0202990913358962</v>
      </c>
      <c r="G27" s="8" t="n">
        <f aca="false">E27+F27+$R$6</f>
        <v>0.0892990913358962</v>
      </c>
      <c r="H27" s="9" t="n">
        <f aca="false">G27-D27</f>
        <v>-0.0147009086641038</v>
      </c>
      <c r="I27" s="9" t="n">
        <f aca="false">H27^2</f>
        <v>0.000216116715550321</v>
      </c>
      <c r="J27" s="4" t="n">
        <f aca="false">D27*1000/2</f>
        <v>52</v>
      </c>
      <c r="K27" s="4" t="n">
        <f aca="false">E27*1000/2</f>
        <v>4.62185327212036E-024</v>
      </c>
      <c r="L27" s="4" t="n">
        <f aca="false">F27*1000/2</f>
        <v>10.1495456679481</v>
      </c>
      <c r="M27" s="4" t="n">
        <f aca="false">G27*1000/2</f>
        <v>44.6495456679481</v>
      </c>
      <c r="N27" s="9"/>
    </row>
    <row r="28" customFormat="false" ht="15" hidden="false" customHeight="false" outlineLevel="0" collapsed="false">
      <c r="A28" s="0" t="s">
        <v>12</v>
      </c>
      <c r="B28" s="1" t="n">
        <v>42472</v>
      </c>
      <c r="C28" s="0" t="n">
        <f aca="false">B28-B$2</f>
        <v>539</v>
      </c>
      <c r="D28" s="0" t="n">
        <v>0.086</v>
      </c>
      <c r="E28" s="8" t="n">
        <f aca="false">$R$2*0.5^(C28/$R$3)</f>
        <v>3.63948139191873E-028</v>
      </c>
      <c r="F28" s="8" t="n">
        <f aca="false">$R$4*0.5^(C28/$R$5)</f>
        <v>0.0168733739756607</v>
      </c>
      <c r="G28" s="8" t="n">
        <f aca="false">E28+F28+$R$6</f>
        <v>0.0858733739756607</v>
      </c>
      <c r="H28" s="9" t="n">
        <f aca="false">G28-D28</f>
        <v>-0.000126626024339327</v>
      </c>
      <c r="I28" s="9" t="n">
        <f aca="false">H28^2</f>
        <v>1.60341500399838E-008</v>
      </c>
      <c r="J28" s="4" t="n">
        <f aca="false">D28*1000/2</f>
        <v>43</v>
      </c>
      <c r="K28" s="4" t="n">
        <f aca="false">E28*1000/2</f>
        <v>1.81974069595937E-025</v>
      </c>
      <c r="L28" s="4" t="n">
        <f aca="false">F28*1000/2</f>
        <v>8.43668698783034</v>
      </c>
      <c r="M28" s="4" t="n">
        <f aca="false">G28*1000/2</f>
        <v>42.9366869878303</v>
      </c>
      <c r="N28" s="9"/>
    </row>
    <row r="29" customFormat="false" ht="15" hidden="false" customHeight="false" outlineLevel="0" collapsed="false">
      <c r="A29" s="0" t="s">
        <v>12</v>
      </c>
      <c r="B29" s="1" t="n">
        <v>42551</v>
      </c>
      <c r="C29" s="0" t="n">
        <f aca="false">B29-B$2</f>
        <v>618</v>
      </c>
      <c r="D29" s="0" t="n">
        <v>0.062</v>
      </c>
      <c r="E29" s="8" t="n">
        <f aca="false">$R$2*0.5^(C29/$R$3)</f>
        <v>3.95801917328614E-032</v>
      </c>
      <c r="F29" s="8" t="n">
        <f aca="false">$R$4*0.5^(C29/$R$5)</f>
        <v>0.0100164239352747</v>
      </c>
      <c r="G29" s="8" t="n">
        <f aca="false">E29+F29+$R$6</f>
        <v>0.0790164239352747</v>
      </c>
      <c r="H29" s="9" t="n">
        <f aca="false">G29-D29</f>
        <v>0.0170164239352747</v>
      </c>
      <c r="I29" s="9" t="n">
        <f aca="false">H29^2</f>
        <v>0.000289558683544989</v>
      </c>
      <c r="J29" s="4" t="n">
        <f aca="false">D29*1000/2</f>
        <v>31</v>
      </c>
      <c r="K29" s="4" t="n">
        <f aca="false">E29*1000/2</f>
        <v>1.97900958664307E-029</v>
      </c>
      <c r="L29" s="4" t="n">
        <f aca="false">F29*1000/2</f>
        <v>5.00821196763735</v>
      </c>
      <c r="M29" s="4" t="n">
        <f aca="false">G29*1000/2</f>
        <v>39.5082119676373</v>
      </c>
      <c r="N29" s="9"/>
    </row>
    <row r="30" customFormat="false" ht="15" hidden="false" customHeight="false" outlineLevel="0" collapsed="false">
      <c r="A30" s="0" t="s">
        <v>12</v>
      </c>
      <c r="B30" s="1" t="n">
        <v>42563</v>
      </c>
      <c r="C30" s="0" t="n">
        <f aca="false">B30-B$2</f>
        <v>630</v>
      </c>
      <c r="D30" s="0" t="n">
        <v>0.057</v>
      </c>
      <c r="E30" s="8" t="n">
        <f aca="false">$R$2*0.5^(C30/$R$3)</f>
        <v>9.89504793321535E-033</v>
      </c>
      <c r="F30" s="8" t="n">
        <f aca="false">$R$4*0.5^(C30/$R$5)</f>
        <v>0.00925356903411693</v>
      </c>
      <c r="G30" s="8" t="n">
        <f aca="false">E30+F30+$R$6</f>
        <v>0.0782535690341169</v>
      </c>
      <c r="H30" s="9" t="n">
        <f aca="false">G30-D30</f>
        <v>0.0212535690341169</v>
      </c>
      <c r="I30" s="9" t="n">
        <f aca="false">H30^2</f>
        <v>0.000451714196687974</v>
      </c>
      <c r="J30" s="4" t="n">
        <f aca="false">D30*1000/2</f>
        <v>28.5</v>
      </c>
      <c r="K30" s="4" t="n">
        <f aca="false">E30*1000/2</f>
        <v>4.94752396660768E-030</v>
      </c>
      <c r="L30" s="4" t="n">
        <f aca="false">F30*1000/2</f>
        <v>4.62678451705846</v>
      </c>
      <c r="M30" s="4" t="n">
        <f aca="false">G30*1000/2</f>
        <v>39.1267845170585</v>
      </c>
      <c r="N30" s="9"/>
    </row>
    <row r="31" customFormat="false" ht="15" hidden="false" customHeight="false" outlineLevel="0" collapsed="false">
      <c r="A31" s="0" t="s">
        <v>12</v>
      </c>
      <c r="B31" s="1" t="n">
        <v>42598</v>
      </c>
      <c r="C31" s="0" t="n">
        <f aca="false">B31-B$2</f>
        <v>665</v>
      </c>
      <c r="D31" s="0" t="n">
        <v>0.052</v>
      </c>
      <c r="E31" s="8" t="n">
        <f aca="false">$R$2*0.5^(C31/$R$3)</f>
        <v>1.73543996425568E-034</v>
      </c>
      <c r="F31" s="8" t="n">
        <f aca="false">$R$4*0.5^(C31/$R$5)</f>
        <v>0.00734456260960878</v>
      </c>
      <c r="G31" s="8" t="n">
        <f aca="false">E31+F31+$R$6</f>
        <v>0.0763445626096088</v>
      </c>
      <c r="H31" s="9" t="n">
        <f aca="false">G31-D31</f>
        <v>0.0243445626096088</v>
      </c>
      <c r="I31" s="9" t="n">
        <f aca="false">H31^2</f>
        <v>0.000592657728653161</v>
      </c>
      <c r="J31" s="4" t="n">
        <f aca="false">D31*1000/2</f>
        <v>26</v>
      </c>
      <c r="K31" s="4" t="n">
        <f aca="false">E31*1000/2</f>
        <v>8.67719982127841E-032</v>
      </c>
      <c r="L31" s="4" t="n">
        <f aca="false">F31*1000/2</f>
        <v>3.67228130480439</v>
      </c>
      <c r="M31" s="4" t="n">
        <f aca="false">G31*1000/2</f>
        <v>38.1722813048044</v>
      </c>
      <c r="N31" s="9"/>
    </row>
    <row r="32" customFormat="false" ht="15" hidden="false" customHeight="false" outlineLevel="0" collapsed="false">
      <c r="A32" s="0" t="s">
        <v>12</v>
      </c>
      <c r="B32" s="1" t="n">
        <v>42627</v>
      </c>
      <c r="C32" s="0" t="n">
        <f aca="false">B32-B$2</f>
        <v>694</v>
      </c>
      <c r="D32" s="0" t="n">
        <v>0.05</v>
      </c>
      <c r="E32" s="8" t="n">
        <f aca="false">$R$2*0.5^(C32/$R$3)</f>
        <v>6.08739217811364E-036</v>
      </c>
      <c r="F32" s="8" t="n">
        <f aca="false">$R$4*0.5^(C32/$R$5)</f>
        <v>0.00606490942706521</v>
      </c>
      <c r="G32" s="8" t="n">
        <f aca="false">E32+F32+$R$6</f>
        <v>0.0750649094270652</v>
      </c>
      <c r="H32" s="9" t="n">
        <f aca="false">G32-D32</f>
        <v>0.0250649094270652</v>
      </c>
      <c r="I32" s="9" t="n">
        <f aca="false">H32^2</f>
        <v>0.000628249684586982</v>
      </c>
      <c r="J32" s="4" t="n">
        <f aca="false">D32*1000/2</f>
        <v>25</v>
      </c>
      <c r="K32" s="4" t="n">
        <f aca="false">E32*1000/2</f>
        <v>3.04369608905682E-033</v>
      </c>
      <c r="L32" s="4" t="n">
        <f aca="false">F32*1000/2</f>
        <v>3.03245471353261</v>
      </c>
      <c r="M32" s="4" t="n">
        <f aca="false">G32*1000/2</f>
        <v>37.5324547135326</v>
      </c>
      <c r="N32" s="9"/>
    </row>
    <row r="33" customFormat="false" ht="15" hidden="false" customHeight="false" outlineLevel="0" collapsed="false">
      <c r="A33" s="0" t="s">
        <v>12</v>
      </c>
      <c r="B33" s="1" t="n">
        <v>42654</v>
      </c>
      <c r="C33" s="0" t="n">
        <f aca="false">B33-B$2</f>
        <v>721</v>
      </c>
      <c r="D33" s="0" t="n">
        <v>0.048</v>
      </c>
      <c r="E33" s="8" t="n">
        <f aca="false">$R$2*0.5^(C33/$R$3)</f>
        <v>2.69027268055381E-037</v>
      </c>
      <c r="F33" s="8" t="n">
        <f aca="false">$R$4*0.5^(C33/$R$5)</f>
        <v>0.00507477283397406</v>
      </c>
      <c r="G33" s="8" t="n">
        <f aca="false">E33+F33+$R$6</f>
        <v>0.0740747728339741</v>
      </c>
      <c r="H33" s="9" t="n">
        <f aca="false">G33-D33</f>
        <v>0.0260747728339741</v>
      </c>
      <c r="I33" s="9" t="n">
        <f aca="false">H33^2</f>
        <v>0.000679893778343351</v>
      </c>
      <c r="J33" s="4" t="n">
        <f aca="false">D33*1000/2</f>
        <v>24</v>
      </c>
      <c r="K33" s="4" t="n">
        <f aca="false">E33*1000/2</f>
        <v>1.34513634027691E-034</v>
      </c>
      <c r="L33" s="4" t="n">
        <f aca="false">F33*1000/2</f>
        <v>2.53738641698703</v>
      </c>
      <c r="M33" s="4" t="n">
        <f aca="false">G33*1000/2</f>
        <v>37.037386416987</v>
      </c>
      <c r="N33" s="9"/>
    </row>
    <row r="34" customFormat="false" ht="15" hidden="false" customHeight="false" outlineLevel="0" collapsed="false">
      <c r="A34" s="0" t="s">
        <v>12</v>
      </c>
      <c r="B34" s="1" t="n">
        <v>42690</v>
      </c>
      <c r="C34" s="0" t="n">
        <f aca="false">B34-B$2</f>
        <v>757</v>
      </c>
      <c r="D34" s="0" t="n">
        <v>0.071</v>
      </c>
      <c r="E34" s="8" t="n">
        <f aca="false">$R$2*0.5^(C34/$R$3)</f>
        <v>4.20355106336534E-039</v>
      </c>
      <c r="F34" s="8" t="n">
        <f aca="false">$R$4*0.5^(C34/$R$5)</f>
        <v>0.00400134798356682</v>
      </c>
      <c r="G34" s="8" t="n">
        <f aca="false">E34+F34+$R$6</f>
        <v>0.0730013479835668</v>
      </c>
      <c r="H34" s="9" t="n">
        <f aca="false">G34-D34</f>
        <v>0.00200134798356681</v>
      </c>
      <c r="I34" s="9" t="n">
        <f aca="false">H34^2</f>
        <v>4.00539375132694E-006</v>
      </c>
      <c r="J34" s="4" t="n">
        <f aca="false">D34*1000/2</f>
        <v>35.5</v>
      </c>
      <c r="K34" s="4" t="n">
        <f aca="false">E34*1000/2</f>
        <v>2.10177553168267E-036</v>
      </c>
      <c r="L34" s="4" t="n">
        <f aca="false">F34*1000/2</f>
        <v>2.00067399178341</v>
      </c>
      <c r="M34" s="4" t="n">
        <f aca="false">G34*1000/2</f>
        <v>36.5006739917834</v>
      </c>
      <c r="N34" s="9"/>
    </row>
    <row r="35" customFormat="false" ht="15" hidden="false" customHeight="false" outlineLevel="0" collapsed="false">
      <c r="A35" s="0" t="s">
        <v>12</v>
      </c>
      <c r="B35" s="1" t="n">
        <v>42747</v>
      </c>
      <c r="C35" s="0" t="n">
        <f aca="false">B35-B$2</f>
        <v>814</v>
      </c>
      <c r="D35" s="0" t="n">
        <v>0.075</v>
      </c>
      <c r="E35" s="8" t="n">
        <f aca="false">$R$2*0.5^(C35/$R$3)</f>
        <v>5.80538957415934E-042</v>
      </c>
      <c r="F35" s="8" t="n">
        <f aca="false">$R$4*0.5^(C35/$R$5)</f>
        <v>0.00274656599485511</v>
      </c>
      <c r="G35" s="8" t="n">
        <f aca="false">E35+F35+$R$6</f>
        <v>0.0717465659948551</v>
      </c>
      <c r="H35" s="9" t="n">
        <f aca="false">G35-D35</f>
        <v>-0.0032534340051449</v>
      </c>
      <c r="I35" s="9" t="n">
        <f aca="false">H35^2</f>
        <v>1.05848328258332E-005</v>
      </c>
      <c r="J35" s="4" t="n">
        <f aca="false">D35*1000/2</f>
        <v>37.5</v>
      </c>
      <c r="K35" s="4" t="n">
        <f aca="false">E35*1000/2</f>
        <v>2.90269478707967E-039</v>
      </c>
      <c r="L35" s="4" t="n">
        <f aca="false">F35*1000/2</f>
        <v>1.37328299742755</v>
      </c>
      <c r="M35" s="4" t="n">
        <f aca="false">G35*1000/2</f>
        <v>35.8732829974276</v>
      </c>
      <c r="N35" s="9"/>
    </row>
    <row r="36" customFormat="false" ht="15" hidden="false" customHeight="false" outlineLevel="0" collapsed="false">
      <c r="A36" s="0" t="s">
        <v>12</v>
      </c>
      <c r="B36" s="1" t="n">
        <v>42780</v>
      </c>
      <c r="C36" s="0" t="n">
        <f aca="false">B36-B$2</f>
        <v>847</v>
      </c>
      <c r="D36" s="0" t="n">
        <v>0.085</v>
      </c>
      <c r="E36" s="8" t="n">
        <f aca="false">$R$2*0.5^(C36/$R$3)</f>
        <v>1.2828219797868E-043</v>
      </c>
      <c r="F36" s="8" t="n">
        <f aca="false">$R$4*0.5^(C36/$R$5)</f>
        <v>0.00220892317460799</v>
      </c>
      <c r="G36" s="8" t="n">
        <f aca="false">E36+F36+$R$6</f>
        <v>0.071208923174608</v>
      </c>
      <c r="H36" s="9" t="n">
        <f aca="false">G36-D36</f>
        <v>-0.013791076825392</v>
      </c>
      <c r="I36" s="9" t="n">
        <f aca="false">H36^2</f>
        <v>0.000190193800003865</v>
      </c>
      <c r="J36" s="4" t="n">
        <f aca="false">D36*1000/2</f>
        <v>42.5</v>
      </c>
      <c r="K36" s="4" t="n">
        <f aca="false">E36*1000/2</f>
        <v>6.41410989893399E-041</v>
      </c>
      <c r="L36" s="4" t="n">
        <f aca="false">F36*1000/2</f>
        <v>1.104461587304</v>
      </c>
      <c r="M36" s="4" t="n">
        <f aca="false">G36*1000/2</f>
        <v>35.604461587304</v>
      </c>
      <c r="N36" s="9"/>
    </row>
    <row r="37" customFormat="false" ht="15" hidden="false" customHeight="false" outlineLevel="0" collapsed="false">
      <c r="A37" s="0" t="s">
        <v>12</v>
      </c>
      <c r="B37" s="1" t="n">
        <v>42809</v>
      </c>
      <c r="C37" s="0" t="n">
        <f aca="false">B37-B$2</f>
        <v>876</v>
      </c>
      <c r="D37" s="0" t="n">
        <v>0.073</v>
      </c>
      <c r="E37" s="8" t="n">
        <f aca="false">$R$2*0.5^(C37/$R$3)</f>
        <v>4.49974683452426E-045</v>
      </c>
      <c r="F37" s="8" t="n">
        <f aca="false">$R$4*0.5^(C37/$R$5)</f>
        <v>0.00182405947058247</v>
      </c>
      <c r="G37" s="8" t="n">
        <f aca="false">E37+F37+$R$6</f>
        <v>0.0708240594705825</v>
      </c>
      <c r="H37" s="9" t="n">
        <f aca="false">G37-D37</f>
        <v>-0.00217594052941752</v>
      </c>
      <c r="I37" s="9" t="n">
        <f aca="false">H37^2</f>
        <v>4.73471718756182E-006</v>
      </c>
      <c r="J37" s="4" t="n">
        <f aca="false">D37*1000/2</f>
        <v>36.5</v>
      </c>
      <c r="K37" s="4" t="n">
        <f aca="false">E37*1000/2</f>
        <v>2.24987341726213E-042</v>
      </c>
      <c r="L37" s="4" t="n">
        <f aca="false">F37*1000/2</f>
        <v>0.912029735291237</v>
      </c>
      <c r="M37" s="4" t="n">
        <f aca="false">G37*1000/2</f>
        <v>35.4120297352912</v>
      </c>
      <c r="N37" s="9"/>
    </row>
    <row r="38" customFormat="false" ht="15" hidden="false" customHeight="false" outlineLevel="0" collapsed="false">
      <c r="A38" s="0" t="s">
        <v>12</v>
      </c>
      <c r="B38" s="1" t="n">
        <v>42836</v>
      </c>
      <c r="C38" s="0" t="n">
        <f aca="false">B38-B$2</f>
        <v>903</v>
      </c>
      <c r="D38" s="0" t="n">
        <v>0.058</v>
      </c>
      <c r="E38" s="8" t="n">
        <f aca="false">$R$2*0.5^(C38/$R$3)</f>
        <v>1.98862593769675E-046</v>
      </c>
      <c r="F38" s="8" t="n">
        <f aca="false">$R$4*0.5^(C38/$R$5)</f>
        <v>0.00152626969292505</v>
      </c>
      <c r="G38" s="8" t="n">
        <f aca="false">E38+F38+$R$6</f>
        <v>0.070526269692925</v>
      </c>
      <c r="H38" s="9" t="n">
        <f aca="false">G38-D38</f>
        <v>0.012526269692925</v>
      </c>
      <c r="I38" s="9" t="n">
        <f aca="false">H38^2</f>
        <v>0.000156907432419892</v>
      </c>
      <c r="J38" s="4" t="n">
        <f aca="false">D38*1000/2</f>
        <v>29</v>
      </c>
      <c r="K38" s="4" t="n">
        <f aca="false">E38*1000/2</f>
        <v>9.94312968848377E-044</v>
      </c>
      <c r="L38" s="4" t="n">
        <f aca="false">F38*1000/2</f>
        <v>0.763134846462524</v>
      </c>
      <c r="M38" s="4" t="n">
        <f aca="false">G38*1000/2</f>
        <v>35.2631348464625</v>
      </c>
      <c r="N38" s="9"/>
    </row>
    <row r="39" customFormat="false" ht="15" hidden="false" customHeight="false" outlineLevel="0" collapsed="false">
      <c r="A39" s="0" t="s">
        <v>12</v>
      </c>
      <c r="B39" s="1" t="n">
        <v>42870</v>
      </c>
      <c r="C39" s="0" t="n">
        <f aca="false">B39-B$2</f>
        <v>937</v>
      </c>
      <c r="D39" s="0" t="n">
        <v>0.06</v>
      </c>
      <c r="E39" s="8" t="n">
        <f aca="false">$R$2*0.5^(C39/$R$3)</f>
        <v>3.91486199886108E-048</v>
      </c>
      <c r="F39" s="8" t="n">
        <f aca="false">$R$4*0.5^(C39/$R$5)</f>
        <v>0.00121942445679788</v>
      </c>
      <c r="G39" s="8" t="n">
        <f aca="false">E39+F39+$R$6</f>
        <v>0.0702194244567979</v>
      </c>
      <c r="H39" s="9" t="n">
        <f aca="false">G39-D39</f>
        <v>0.0102194244567979</v>
      </c>
      <c r="I39" s="9" t="n">
        <f aca="false">H39^2</f>
        <v>0.000104436636228198</v>
      </c>
      <c r="J39" s="4" t="n">
        <f aca="false">D39*1000/2</f>
        <v>30</v>
      </c>
      <c r="K39" s="4" t="n">
        <f aca="false">E39*1000/2</f>
        <v>1.95743099943054E-045</v>
      </c>
      <c r="L39" s="4" t="n">
        <f aca="false">F39*1000/2</f>
        <v>0.609712228398938</v>
      </c>
      <c r="M39" s="4" t="n">
        <f aca="false">G39*1000/2</f>
        <v>35.1097122283989</v>
      </c>
      <c r="N39" s="9"/>
    </row>
    <row r="40" customFormat="false" ht="15" hidden="false" customHeight="false" outlineLevel="0" collapsed="false">
      <c r="A40" s="0" t="s">
        <v>12</v>
      </c>
      <c r="B40" s="1" t="n">
        <v>42900</v>
      </c>
      <c r="C40" s="0" t="n">
        <f aca="false">B40-B$2</f>
        <v>967</v>
      </c>
      <c r="D40" s="0" t="n">
        <v>0.058</v>
      </c>
      <c r="E40" s="8" t="n">
        <f aca="false">$R$2*0.5^(C40/$R$3)</f>
        <v>1.22339437464409E-049</v>
      </c>
      <c r="F40" s="8" t="n">
        <f aca="false">$R$4*0.5^(C40/$R$5)</f>
        <v>0.00100033699589171</v>
      </c>
      <c r="G40" s="8" t="n">
        <f aca="false">E40+F40+$R$6</f>
        <v>0.0700003369958917</v>
      </c>
      <c r="H40" s="9" t="n">
        <f aca="false">G40-D40</f>
        <v>0.0120003369958917</v>
      </c>
      <c r="I40" s="9" t="n">
        <f aca="false">H40^2</f>
        <v>0.000144008088014967</v>
      </c>
      <c r="J40" s="4" t="n">
        <f aca="false">D40*1000/2</f>
        <v>29</v>
      </c>
      <c r="K40" s="4" t="n">
        <f aca="false">E40*1000/2</f>
        <v>6.11697187322043E-047</v>
      </c>
      <c r="L40" s="4" t="n">
        <f aca="false">F40*1000/2</f>
        <v>0.500168497945853</v>
      </c>
      <c r="M40" s="4" t="n">
        <f aca="false">G40*1000/2</f>
        <v>35.0001684979458</v>
      </c>
      <c r="N40" s="9"/>
    </row>
    <row r="41" customFormat="false" ht="15" hidden="false" customHeight="false" outlineLevel="0" collapsed="false">
      <c r="A41" s="0" t="s">
        <v>12</v>
      </c>
      <c r="B41" s="1" t="n">
        <v>42928</v>
      </c>
      <c r="C41" s="0" t="n">
        <f aca="false">B41-B$2</f>
        <v>995</v>
      </c>
      <c r="D41" s="0" t="n">
        <v>0.056</v>
      </c>
      <c r="E41" s="8" t="n">
        <f aca="false">$R$2*0.5^(C41/$R$3)</f>
        <v>4.81681351542825E-051</v>
      </c>
      <c r="F41" s="8" t="n">
        <f aca="false">$R$4*0.5^(C41/$R$5)</f>
        <v>0.000831518019898818</v>
      </c>
      <c r="G41" s="8" t="n">
        <f aca="false">E41+F41+$R$6</f>
        <v>0.0698315180198988</v>
      </c>
      <c r="H41" s="9" t="n">
        <f aca="false">G41-D41</f>
        <v>0.0138315180198988</v>
      </c>
      <c r="I41" s="9" t="n">
        <f aca="false">H41^2</f>
        <v>0.000191310890734786</v>
      </c>
      <c r="J41" s="4" t="n">
        <f aca="false">D41*1000/2</f>
        <v>28</v>
      </c>
      <c r="K41" s="4" t="n">
        <f aca="false">E41*1000/2</f>
        <v>2.40840675771412E-048</v>
      </c>
      <c r="L41" s="4" t="n">
        <f aca="false">F41*1000/2</f>
        <v>0.415759009949409</v>
      </c>
      <c r="M41" s="4" t="n">
        <f aca="false">G41*1000/2</f>
        <v>34.9157590099494</v>
      </c>
      <c r="N41" s="9"/>
    </row>
    <row r="42" customFormat="false" ht="15" hidden="false" customHeight="false" outlineLevel="0" collapsed="false">
      <c r="A42" s="0" t="s">
        <v>12</v>
      </c>
      <c r="B42" s="1" t="n">
        <v>42961</v>
      </c>
      <c r="C42" s="0" t="n">
        <f aca="false">B42-B$2</f>
        <v>1028</v>
      </c>
      <c r="D42" s="0" t="n">
        <v>0.056</v>
      </c>
      <c r="E42" s="8" t="n">
        <f aca="false">$R$2*0.5^(C42/$R$3)</f>
        <v>1.06437546889698E-052</v>
      </c>
      <c r="F42" s="8" t="n">
        <f aca="false">$R$4*0.5^(C42/$R$5)</f>
        <v>0.00066874760253323</v>
      </c>
      <c r="G42" s="8" t="n">
        <f aca="false">E42+F42+$R$6</f>
        <v>0.0696687476025332</v>
      </c>
      <c r="H42" s="9" t="n">
        <f aca="false">G42-D42</f>
        <v>0.0136687476025332</v>
      </c>
      <c r="I42" s="9" t="n">
        <f aca="false">H42^2</f>
        <v>0.000186834661021758</v>
      </c>
      <c r="J42" s="4" t="n">
        <f aca="false">D42*1000/2</f>
        <v>28</v>
      </c>
      <c r="K42" s="4" t="n">
        <f aca="false">E42*1000/2</f>
        <v>5.32187734448488E-050</v>
      </c>
      <c r="L42" s="4" t="n">
        <f aca="false">F42*1000/2</f>
        <v>0.334373801266615</v>
      </c>
      <c r="M42" s="4" t="n">
        <f aca="false">G42*1000/2</f>
        <v>34.8343738012666</v>
      </c>
      <c r="N42" s="9"/>
    </row>
    <row r="43" customFormat="false" ht="15" hidden="false" customHeight="false" outlineLevel="0" collapsed="false">
      <c r="A43" s="0" t="s">
        <v>12</v>
      </c>
      <c r="B43" s="1" t="n">
        <v>42991</v>
      </c>
      <c r="C43" s="0" t="n">
        <f aca="false">B43-B$2</f>
        <v>1058</v>
      </c>
      <c r="D43" s="0" t="n">
        <v>0.073</v>
      </c>
      <c r="E43" s="8" t="n">
        <f aca="false">$R$2*0.5^(C43/$R$3)</f>
        <v>3.32617334030305E-054</v>
      </c>
      <c r="F43" s="8" t="n">
        <f aca="false">$R$4*0.5^(C43/$R$5)</f>
        <v>0.000548597302603352</v>
      </c>
      <c r="G43" s="8" t="n">
        <f aca="false">E43+F43+$R$6</f>
        <v>0.0695485973026034</v>
      </c>
      <c r="H43" s="9" t="n">
        <f aca="false">G43-D43</f>
        <v>-0.00345140269739665</v>
      </c>
      <c r="I43" s="9" t="n">
        <f aca="false">H43^2</f>
        <v>1.19121805795968E-005</v>
      </c>
      <c r="J43" s="4" t="n">
        <f aca="false">D43*1000/2</f>
        <v>36.5</v>
      </c>
      <c r="K43" s="4" t="n">
        <f aca="false">E43*1000/2</f>
        <v>1.66308667015153E-051</v>
      </c>
      <c r="L43" s="4" t="n">
        <f aca="false">F43*1000/2</f>
        <v>0.274298651301676</v>
      </c>
      <c r="M43" s="4" t="n">
        <f aca="false">G43*1000/2</f>
        <v>34.7742986513017</v>
      </c>
      <c r="N43" s="9"/>
    </row>
    <row r="44" customFormat="false" ht="15" hidden="false" customHeight="false" outlineLevel="0" collapsed="false">
      <c r="A44" s="0" t="s">
        <v>12</v>
      </c>
      <c r="B44" s="1" t="n">
        <v>43020</v>
      </c>
      <c r="C44" s="0" t="n">
        <f aca="false">B44-B$2</f>
        <v>1087</v>
      </c>
      <c r="D44" s="0" t="n">
        <v>0.1</v>
      </c>
      <c r="E44" s="8" t="n">
        <f aca="false">$R$2*0.5^(C44/$R$3)</f>
        <v>1.16671979393395E-055</v>
      </c>
      <c r="F44" s="8" t="n">
        <f aca="false">$R$4*0.5^(C44/$R$5)</f>
        <v>0.000453014444708892</v>
      </c>
      <c r="G44" s="8" t="n">
        <f aca="false">E44+F44+$R$6</f>
        <v>0.0694530144447089</v>
      </c>
      <c r="H44" s="9" t="n">
        <f aca="false">G44-D44</f>
        <v>-0.0305469855552911</v>
      </c>
      <c r="I44" s="9" t="n">
        <f aca="false">H44^2</f>
        <v>0.000933118326515164</v>
      </c>
      <c r="J44" s="4" t="n">
        <f aca="false">D44*1000/2</f>
        <v>50</v>
      </c>
      <c r="K44" s="4" t="n">
        <f aca="false">E44*1000/2</f>
        <v>5.83359896966975E-053</v>
      </c>
      <c r="L44" s="4" t="n">
        <f aca="false">F44*1000/2</f>
        <v>0.226507222354446</v>
      </c>
      <c r="M44" s="4" t="n">
        <f aca="false">G44*1000/2</f>
        <v>34.7265072223544</v>
      </c>
      <c r="N44" s="9"/>
    </row>
    <row r="45" customFormat="false" ht="15" hidden="false" customHeight="false" outlineLevel="0" collapsed="false">
      <c r="A45" s="0" t="s">
        <v>12</v>
      </c>
      <c r="B45" s="1" t="n">
        <v>43052</v>
      </c>
      <c r="C45" s="0" t="n">
        <f aca="false">B45-B$2</f>
        <v>1119</v>
      </c>
      <c r="D45" s="0" t="n">
        <v>0.067</v>
      </c>
      <c r="E45" s="8" t="n">
        <f aca="false">$R$2*0.5^(C45/$R$3)</f>
        <v>2.89383160662947E-057</v>
      </c>
      <c r="F45" s="8" t="n">
        <f aca="false">$R$4*0.5^(C45/$R$5)</f>
        <v>0.00036674953778467</v>
      </c>
      <c r="G45" s="8" t="n">
        <f aca="false">E45+F45+$R$6</f>
        <v>0.0693667495377847</v>
      </c>
      <c r="H45" s="9" t="n">
        <f aca="false">G45-D45</f>
        <v>0.00236674953778465</v>
      </c>
      <c r="I45" s="9" t="n">
        <f aca="false">H45^2</f>
        <v>5.60150337460386E-006</v>
      </c>
      <c r="J45" s="4" t="n">
        <f aca="false">D45*1000/2</f>
        <v>33.5</v>
      </c>
      <c r="K45" s="4" t="n">
        <f aca="false">E45*1000/2</f>
        <v>1.44691580331474E-054</v>
      </c>
      <c r="L45" s="4" t="n">
        <f aca="false">F45*1000/2</f>
        <v>0.183374768892335</v>
      </c>
      <c r="M45" s="4" t="n">
        <f aca="false">G45*1000/2</f>
        <v>34.6833747688923</v>
      </c>
      <c r="N45" s="9"/>
    </row>
    <row r="46" customFormat="false" ht="15" hidden="false" customHeight="false" outlineLevel="0" collapsed="false">
      <c r="A46" s="0" t="s">
        <v>12</v>
      </c>
      <c r="B46" s="1" t="n">
        <v>43080</v>
      </c>
      <c r="C46" s="0" t="n">
        <f aca="false">B46-B$2</f>
        <v>1147</v>
      </c>
      <c r="D46" s="0" t="n">
        <v>0.067</v>
      </c>
      <c r="E46" s="8" t="n">
        <f aca="false">$R$2*0.5^(C46/$R$3)</f>
        <v>1.13937479876362E-058</v>
      </c>
      <c r="F46" s="8" t="n">
        <f aca="false">$R$4*0.5^(C46/$R$5)</f>
        <v>0.000304856114199469</v>
      </c>
      <c r="G46" s="8" t="n">
        <f aca="false">E46+F46+$R$6</f>
        <v>0.0693048561141995</v>
      </c>
      <c r="H46" s="9" t="n">
        <f aca="false">G46-D46</f>
        <v>0.00230485611419946</v>
      </c>
      <c r="I46" s="9" t="n">
        <f aca="false">H46^2</f>
        <v>5.31236170716265E-006</v>
      </c>
      <c r="J46" s="4" t="n">
        <f aca="false">D46*1000/2</f>
        <v>33.5</v>
      </c>
      <c r="K46" s="4" t="n">
        <f aca="false">E46*1000/2</f>
        <v>5.69687399381812E-056</v>
      </c>
      <c r="L46" s="4" t="n">
        <f aca="false">F46*1000/2</f>
        <v>0.152428057099735</v>
      </c>
      <c r="M46" s="4" t="n">
        <f aca="false">G46*1000/2</f>
        <v>34.6524280570997</v>
      </c>
      <c r="N46" s="9"/>
    </row>
    <row r="47" customFormat="false" ht="15" hidden="false" customHeight="false" outlineLevel="0" collapsed="false">
      <c r="A47" s="0" t="s">
        <v>12</v>
      </c>
      <c r="B47" s="1" t="n">
        <v>43115</v>
      </c>
      <c r="C47" s="0" t="n">
        <f aca="false">B47-B$2</f>
        <v>1182</v>
      </c>
      <c r="D47" s="0" t="n">
        <v>0.071</v>
      </c>
      <c r="E47" s="8" t="n">
        <f aca="false">$R$2*0.5^(C47/$R$3)</f>
        <v>1.9982890162692E-060</v>
      </c>
      <c r="F47" s="8" t="n">
        <f aca="false">$R$4*0.5^(C47/$R$5)</f>
        <v>0.000241964458189587</v>
      </c>
      <c r="G47" s="8" t="n">
        <f aca="false">E47+F47+$R$6</f>
        <v>0.0692419644581896</v>
      </c>
      <c r="H47" s="9" t="n">
        <f aca="false">G47-D47</f>
        <v>-0.00175803554181042</v>
      </c>
      <c r="I47" s="9" t="n">
        <f aca="false">H47^2</f>
        <v>3.09068896626866E-006</v>
      </c>
      <c r="J47" s="4" t="n">
        <f aca="false">D47*1000/2</f>
        <v>35.5</v>
      </c>
      <c r="K47" s="4" t="n">
        <f aca="false">E47*1000/2</f>
        <v>9.991445081346E-058</v>
      </c>
      <c r="L47" s="4" t="n">
        <f aca="false">F47*1000/2</f>
        <v>0.120982229094794</v>
      </c>
      <c r="M47" s="4" t="n">
        <f aca="false">G47*1000/2</f>
        <v>34.6209822290948</v>
      </c>
      <c r="N47" s="9"/>
    </row>
    <row r="48" customFormat="false" ht="15" hidden="false" customHeight="false" outlineLevel="0" collapsed="false">
      <c r="A48" s="0" t="s">
        <v>12</v>
      </c>
      <c r="B48" s="1" t="n">
        <v>43146</v>
      </c>
      <c r="C48" s="0" t="n">
        <f aca="false">B48-B$2</f>
        <v>1213</v>
      </c>
      <c r="D48" s="0" t="n">
        <v>0.06</v>
      </c>
      <c r="E48" s="8" t="n">
        <f aca="false">$R$2*0.5^(C48/$R$3)</f>
        <v>5.56335350958801E-062</v>
      </c>
      <c r="F48" s="8" t="n">
        <f aca="false">$R$4*0.5^(C48/$R$5)</f>
        <v>0.000197185990011304</v>
      </c>
      <c r="G48" s="8" t="n">
        <f aca="false">E48+F48+$R$6</f>
        <v>0.0691971859900113</v>
      </c>
      <c r="H48" s="9" t="n">
        <f aca="false">G48-D48</f>
        <v>0.00919718599001129</v>
      </c>
      <c r="I48" s="9" t="n">
        <f aca="false">H48^2</f>
        <v>8.458823013486E-005</v>
      </c>
      <c r="J48" s="4" t="n">
        <f aca="false">D48*1000/2</f>
        <v>30</v>
      </c>
      <c r="K48" s="4" t="n">
        <f aca="false">E48*1000/2</f>
        <v>2.781676754794E-059</v>
      </c>
      <c r="L48" s="4" t="n">
        <f aca="false">F48*1000/2</f>
        <v>0.0985929950056518</v>
      </c>
      <c r="M48" s="4" t="n">
        <f aca="false">G48*1000/2</f>
        <v>34.5985929950056</v>
      </c>
      <c r="N48" s="9"/>
    </row>
    <row r="49" customFormat="false" ht="15" hidden="false" customHeight="false" outlineLevel="0" collapsed="false">
      <c r="A49" s="0" t="s">
        <v>12</v>
      </c>
      <c r="B49" s="1" t="n">
        <v>43174</v>
      </c>
      <c r="C49" s="0" t="n">
        <f aca="false">B49-B$2</f>
        <v>1241</v>
      </c>
      <c r="D49" s="0" t="n">
        <v>0.052</v>
      </c>
      <c r="E49" s="8" t="n">
        <f aca="false">$R$2*0.5^(C49/$R$3)</f>
        <v>2.19043318585511E-063</v>
      </c>
      <c r="F49" s="8" t="n">
        <f aca="false">$R$4*0.5^(C49/$R$5)</f>
        <v>0.000163908467485829</v>
      </c>
      <c r="G49" s="8" t="n">
        <f aca="false">E49+F49+$R$6</f>
        <v>0.0691639084674858</v>
      </c>
      <c r="H49" s="9" t="n">
        <f aca="false">G49-D49</f>
        <v>0.0171639084674858</v>
      </c>
      <c r="I49" s="9" t="n">
        <f aca="false">H49^2</f>
        <v>0.000294599753880231</v>
      </c>
      <c r="J49" s="4" t="n">
        <f aca="false">D49*1000/2</f>
        <v>26</v>
      </c>
      <c r="K49" s="4" t="n">
        <f aca="false">E49*1000/2</f>
        <v>1.09521659292756E-060</v>
      </c>
      <c r="L49" s="4" t="n">
        <f aca="false">F49*1000/2</f>
        <v>0.0819542337429143</v>
      </c>
      <c r="M49" s="4" t="n">
        <f aca="false">G49*1000/2</f>
        <v>34.5819542337429</v>
      </c>
      <c r="N49" s="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4.57"/>
    <col collapsed="false" customWidth="true" hidden="false" outlineLevel="0" max="10" min="2" style="0" width="8.67"/>
    <col collapsed="false" customWidth="true" hidden="false" outlineLevel="0" max="11" min="11" style="0" width="10.71"/>
    <col collapsed="false" customWidth="true" hidden="false" outlineLevel="0" max="12" min="12" style="0" width="11.99"/>
    <col collapsed="false" customWidth="true" hidden="false" outlineLevel="0" max="14" min="13" style="0" width="10.71"/>
    <col collapsed="false" customWidth="true" hidden="false" outlineLevel="0" max="15" min="15" style="0" width="11.71"/>
    <col collapsed="false" customWidth="true" hidden="false" outlineLevel="0" max="1025" min="16" style="0" width="8.67"/>
  </cols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29</v>
      </c>
      <c r="E1" s="0" t="s">
        <v>30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31</v>
      </c>
      <c r="L1" s="0" t="s">
        <v>9</v>
      </c>
      <c r="M1" s="0" t="s">
        <v>10</v>
      </c>
      <c r="N1" s="0" t="s">
        <v>11</v>
      </c>
    </row>
    <row r="2" customFormat="false" ht="13.8" hidden="false" customHeight="false" outlineLevel="0" collapsed="false">
      <c r="A2" s="0" t="s">
        <v>12</v>
      </c>
      <c r="B2" s="1" t="n">
        <v>41666</v>
      </c>
      <c r="C2" s="1"/>
      <c r="D2" s="1"/>
      <c r="K2" s="4"/>
      <c r="L2" s="4"/>
      <c r="M2" s="4"/>
      <c r="N2" s="4"/>
    </row>
    <row r="3" customFormat="false" ht="13.8" hidden="false" customHeight="false" outlineLevel="0" collapsed="false">
      <c r="A3" s="0" t="s">
        <v>12</v>
      </c>
      <c r="B3" s="1" t="n">
        <v>41933</v>
      </c>
      <c r="C3" s="0" t="n">
        <v>0</v>
      </c>
      <c r="E3" s="12"/>
      <c r="F3" s="2"/>
      <c r="G3" s="2"/>
      <c r="H3" s="2"/>
      <c r="I3" s="4"/>
      <c r="J3" s="4"/>
      <c r="K3" s="4"/>
      <c r="L3" s="4"/>
      <c r="M3" s="4"/>
      <c r="N3" s="4"/>
      <c r="Q3" s="0" t="s">
        <v>13</v>
      </c>
      <c r="R3" s="5" t="n">
        <v>0.0342084952525734</v>
      </c>
    </row>
    <row r="4" customFormat="false" ht="13.8" hidden="false" customHeight="false" outlineLevel="0" collapsed="false">
      <c r="A4" s="0" t="s">
        <v>12</v>
      </c>
      <c r="B4" s="1" t="n">
        <v>41934</v>
      </c>
      <c r="C4" s="0" t="n">
        <f aca="false">B4-B$3</f>
        <v>1</v>
      </c>
      <c r="D4" s="0" t="n">
        <f aca="false">C4-1</f>
        <v>0</v>
      </c>
      <c r="E4" s="0" t="n">
        <v>0.139</v>
      </c>
      <c r="F4" s="2" t="n">
        <f aca="false">$R$3*0.5^(C4/$R$4)</f>
        <v>0.0312541619679906</v>
      </c>
      <c r="G4" s="2" t="n">
        <f aca="false">$R$5*0.5^(C4/$R$6)</f>
        <v>0.0832699784947254</v>
      </c>
      <c r="H4" s="2" t="n">
        <f aca="false">F4+G4+$R$7</f>
        <v>0.132274140462716</v>
      </c>
      <c r="I4" s="3" t="n">
        <f aca="false">H4-E4</f>
        <v>-0.006725859537284</v>
      </c>
      <c r="J4" s="4" t="n">
        <f aca="false">I4^2</f>
        <v>4.52371865152741E-005</v>
      </c>
      <c r="K4" s="4" t="n">
        <f aca="false">E4*1000</f>
        <v>139</v>
      </c>
      <c r="L4" s="4" t="n">
        <f aca="false">F4*1000</f>
        <v>31.2541619679906</v>
      </c>
      <c r="M4" s="4" t="n">
        <f aca="false">G4*1000</f>
        <v>83.2699784947254</v>
      </c>
      <c r="N4" s="4" t="n">
        <f aca="false">H4*1000</f>
        <v>132.274140462716</v>
      </c>
      <c r="Q4" s="0" t="s">
        <v>14</v>
      </c>
      <c r="R4" s="6" t="n">
        <v>7.67422453323159</v>
      </c>
    </row>
    <row r="5" customFormat="false" ht="13.8" hidden="false" customHeight="false" outlineLevel="0" collapsed="false">
      <c r="A5" s="0" t="s">
        <v>12</v>
      </c>
      <c r="B5" s="1" t="n">
        <v>41948</v>
      </c>
      <c r="C5" s="0" t="n">
        <f aca="false">B5-B$3</f>
        <v>15</v>
      </c>
      <c r="D5" s="0" t="n">
        <f aca="false">C5-1</f>
        <v>14</v>
      </c>
      <c r="E5" s="0" t="n">
        <v>0.113</v>
      </c>
      <c r="F5" s="2" t="n">
        <f aca="false">$R$3*0.5^(C5/$R$4)</f>
        <v>0.00882556020797417</v>
      </c>
      <c r="G5" s="2" t="n">
        <f aca="false">$R$5*0.5^(C5/$R$6)</f>
        <v>0.0782165482702437</v>
      </c>
      <c r="H5" s="2" t="n">
        <f aca="false">F5+G5+$R$7</f>
        <v>0.104792108478218</v>
      </c>
      <c r="I5" s="3" t="n">
        <f aca="false">H5-E5</f>
        <v>-0.00820789152178211</v>
      </c>
      <c r="J5" s="4" t="n">
        <f aca="false">I5^2</f>
        <v>6.73694832333427E-005</v>
      </c>
      <c r="K5" s="4" t="n">
        <f aca="false">E5*1000</f>
        <v>113</v>
      </c>
      <c r="L5" s="4" t="n">
        <f aca="false">F5*1000</f>
        <v>8.82556020797417</v>
      </c>
      <c r="M5" s="4" t="n">
        <f aca="false">G5*1000</f>
        <v>78.2165482702437</v>
      </c>
      <c r="N5" s="4" t="n">
        <f aca="false">H5*1000</f>
        <v>104.792108478218</v>
      </c>
      <c r="Q5" s="0" t="s">
        <v>15</v>
      </c>
      <c r="R5" s="5" t="n">
        <v>0.0836431888125026</v>
      </c>
    </row>
    <row r="6" customFormat="false" ht="13.8" hidden="false" customHeight="false" outlineLevel="0" collapsed="false">
      <c r="A6" s="0" t="s">
        <v>12</v>
      </c>
      <c r="B6" s="1" t="n">
        <v>41961</v>
      </c>
      <c r="C6" s="0" t="n">
        <f aca="false">B6-B$3</f>
        <v>28</v>
      </c>
      <c r="D6" s="0" t="n">
        <f aca="false">C6-1</f>
        <v>27</v>
      </c>
      <c r="E6" s="0" t="n">
        <v>0.0979</v>
      </c>
      <c r="F6" s="2" t="n">
        <f aca="false">$R$3*0.5^(C6/$R$4)</f>
        <v>0.00272773903231475</v>
      </c>
      <c r="G6" s="2" t="n">
        <f aca="false">$R$5*0.5^(C6/$R$6)</f>
        <v>0.0737990836639628</v>
      </c>
      <c r="H6" s="2" t="n">
        <f aca="false">F6+G6+$R$7</f>
        <v>0.0942768226962776</v>
      </c>
      <c r="I6" s="3" t="n">
        <f aca="false">H6-E6</f>
        <v>-0.00362317730372239</v>
      </c>
      <c r="J6" s="4" t="n">
        <f aca="false">I6^2</f>
        <v>1.3127413774209E-005</v>
      </c>
      <c r="K6" s="4" t="n">
        <f aca="false">E6*1000</f>
        <v>97.9</v>
      </c>
      <c r="L6" s="4" t="n">
        <f aca="false">F6*1000</f>
        <v>2.72773903231475</v>
      </c>
      <c r="M6" s="4" t="n">
        <f aca="false">G6*1000</f>
        <v>73.7990836639628</v>
      </c>
      <c r="N6" s="4" t="n">
        <f aca="false">H6*1000</f>
        <v>94.2768226962776</v>
      </c>
      <c r="Q6" s="0" t="s">
        <v>16</v>
      </c>
      <c r="R6" s="6" t="n">
        <v>155</v>
      </c>
    </row>
    <row r="7" customFormat="false" ht="13.8" hidden="false" customHeight="false" outlineLevel="0" collapsed="false">
      <c r="A7" s="0" t="s">
        <v>12</v>
      </c>
      <c r="B7" s="1" t="n">
        <v>41976</v>
      </c>
      <c r="C7" s="0" t="n">
        <f aca="false">B7-B$3</f>
        <v>43</v>
      </c>
      <c r="D7" s="0" t="n">
        <f aca="false">C7-1</f>
        <v>42</v>
      </c>
      <c r="E7" s="0" t="n">
        <v>0.0879</v>
      </c>
      <c r="F7" s="2" t="n">
        <f aca="false">$R$3*0.5^(C7/$R$4)</f>
        <v>0.000703738205483448</v>
      </c>
      <c r="G7" s="2" t="n">
        <f aca="false">$R$5*0.5^(C7/$R$6)</f>
        <v>0.0690111134170352</v>
      </c>
      <c r="H7" s="2" t="n">
        <f aca="false">F7+G7+$R$7</f>
        <v>0.0874648516225187</v>
      </c>
      <c r="I7" s="3" t="n">
        <f aca="false">H7-E7</f>
        <v>-0.000435148377481348</v>
      </c>
      <c r="J7" s="4" t="n">
        <f aca="false">I7^2</f>
        <v>1.8935411042465E-007</v>
      </c>
      <c r="K7" s="4" t="n">
        <f aca="false">E7*1000</f>
        <v>87.9</v>
      </c>
      <c r="L7" s="4" t="n">
        <f aca="false">F7*1000</f>
        <v>0.703738205483448</v>
      </c>
      <c r="M7" s="4" t="n">
        <f aca="false">G7*1000</f>
        <v>69.0111134170352</v>
      </c>
      <c r="N7" s="4" t="n">
        <f aca="false">H7*1000</f>
        <v>87.4648516225187</v>
      </c>
      <c r="Q7" s="0" t="s">
        <v>17</v>
      </c>
      <c r="R7" s="0" t="n">
        <f aca="false">AVERAGE(E33:E44)</f>
        <v>0.01775</v>
      </c>
    </row>
    <row r="8" customFormat="false" ht="13.8" hidden="false" customHeight="false" outlineLevel="0" collapsed="false">
      <c r="A8" s="0" t="s">
        <v>12</v>
      </c>
      <c r="B8" s="1" t="n">
        <v>41989</v>
      </c>
      <c r="C8" s="0" t="n">
        <f aca="false">B8-B$3</f>
        <v>56</v>
      </c>
      <c r="D8" s="0" t="n">
        <f aca="false">C8-1</f>
        <v>55</v>
      </c>
      <c r="E8" s="0" t="n">
        <v>0.0773</v>
      </c>
      <c r="F8" s="2" t="n">
        <f aca="false">$R$3*0.5^(C8/$R$4)</f>
        <v>0.000217506212228194</v>
      </c>
      <c r="G8" s="2" t="n">
        <f aca="false">$R$5*0.5^(C8/$R$6)</f>
        <v>0.0651135475220727</v>
      </c>
      <c r="H8" s="2" t="n">
        <f aca="false">F8+G8+$R$7</f>
        <v>0.0830810537343009</v>
      </c>
      <c r="I8" s="3" t="n">
        <f aca="false">H8-E8</f>
        <v>0.00578105373430093</v>
      </c>
      <c r="J8" s="4" t="n">
        <f aca="false">I8^2</f>
        <v>3.34205822788748E-005</v>
      </c>
      <c r="K8" s="4" t="n">
        <f aca="false">E8*1000</f>
        <v>77.3</v>
      </c>
      <c r="L8" s="4" t="n">
        <f aca="false">F8*1000</f>
        <v>0.217506212228194</v>
      </c>
      <c r="M8" s="4" t="n">
        <f aca="false">G8*1000</f>
        <v>65.1135475220727</v>
      </c>
      <c r="N8" s="4" t="n">
        <f aca="false">H8*1000</f>
        <v>83.0810537343009</v>
      </c>
    </row>
    <row r="9" customFormat="false" ht="13.8" hidden="false" customHeight="false" outlineLevel="0" collapsed="false">
      <c r="A9" s="0" t="s">
        <v>12</v>
      </c>
      <c r="B9" s="1" t="n">
        <v>42031</v>
      </c>
      <c r="C9" s="0" t="n">
        <f aca="false">B9-B$3</f>
        <v>98</v>
      </c>
      <c r="D9" s="0" t="n">
        <f aca="false">C9-1</f>
        <v>97</v>
      </c>
      <c r="E9" s="0" t="n">
        <v>0.07463</v>
      </c>
      <c r="F9" s="2" t="n">
        <f aca="false">$R$3*0.5^(C9/$R$4)</f>
        <v>4.89750554283739E-006</v>
      </c>
      <c r="G9" s="2" t="n">
        <f aca="false">$R$5*0.5^(C9/$R$6)</f>
        <v>0.0539637273151921</v>
      </c>
      <c r="H9" s="2" t="n">
        <f aca="false">F9+G9+$R$7</f>
        <v>0.071718624820735</v>
      </c>
      <c r="I9" s="3" t="n">
        <f aca="false">H9-E9</f>
        <v>-0.00291137517926505</v>
      </c>
      <c r="J9" s="4" t="n">
        <f aca="false">I9^2</f>
        <v>8.47610543444063E-006</v>
      </c>
      <c r="K9" s="4" t="n">
        <f aca="false">E9*1000</f>
        <v>74.63</v>
      </c>
      <c r="L9" s="4" t="n">
        <f aca="false">F9*1000</f>
        <v>0.00489750554283739</v>
      </c>
      <c r="M9" s="4" t="n">
        <f aca="false">G9*1000</f>
        <v>53.9637273151921</v>
      </c>
      <c r="N9" s="4" t="n">
        <f aca="false">H9*1000</f>
        <v>71.718624820735</v>
      </c>
      <c r="Q9" s="0" t="s">
        <v>19</v>
      </c>
      <c r="R9" s="7" t="n">
        <f aca="false">SQRT(AVERAGE(J3:J47))</f>
        <v>0.00502452195326866</v>
      </c>
    </row>
    <row r="10" customFormat="false" ht="13.8" hidden="false" customHeight="false" outlineLevel="0" collapsed="false">
      <c r="A10" s="0" t="s">
        <v>12</v>
      </c>
      <c r="B10" s="1" t="n">
        <v>42052</v>
      </c>
      <c r="C10" s="0" t="n">
        <f aca="false">B10-B$3</f>
        <v>119</v>
      </c>
      <c r="D10" s="0" t="n">
        <f aca="false">C10-1</f>
        <v>118</v>
      </c>
      <c r="E10" s="0" t="n">
        <v>0.06975</v>
      </c>
      <c r="F10" s="2" t="n">
        <f aca="false">$R$3*0.5^(C10/$R$4)</f>
        <v>7.34897164253832E-007</v>
      </c>
      <c r="G10" s="2" t="n">
        <f aca="false">$R$5*0.5^(C10/$R$6)</f>
        <v>0.0491266590340061</v>
      </c>
      <c r="H10" s="2" t="n">
        <f aca="false">F10+G10+$R$7</f>
        <v>0.0668773939311703</v>
      </c>
      <c r="I10" s="3" t="n">
        <f aca="false">H10-E10</f>
        <v>-0.00287260606882969</v>
      </c>
      <c r="J10" s="4" t="n">
        <f aca="false">I10^2</f>
        <v>8.25186562667718E-006</v>
      </c>
      <c r="K10" s="4" t="n">
        <f aca="false">E10*1000</f>
        <v>69.75</v>
      </c>
      <c r="L10" s="4" t="n">
        <f aca="false">F10*1000</f>
        <v>0.000734897164253832</v>
      </c>
      <c r="M10" s="4" t="n">
        <f aca="false">G10*1000</f>
        <v>49.1266590340061</v>
      </c>
      <c r="N10" s="4" t="n">
        <f aca="false">H10*1000</f>
        <v>66.8773939311703</v>
      </c>
      <c r="Q10" s="0" t="s">
        <v>21</v>
      </c>
      <c r="R10" s="5" t="n">
        <f aca="false">AVERAGE(I3:I24)</f>
        <v>-0.00136663330514397</v>
      </c>
    </row>
    <row r="11" customFormat="false" ht="13.8" hidden="false" customHeight="false" outlineLevel="0" collapsed="false">
      <c r="A11" s="0" t="s">
        <v>12</v>
      </c>
      <c r="B11" s="1" t="n">
        <v>42073</v>
      </c>
      <c r="C11" s="0" t="n">
        <f aca="false">B11-B$3</f>
        <v>140</v>
      </c>
      <c r="D11" s="0" t="n">
        <f aca="false">C11-1</f>
        <v>139</v>
      </c>
      <c r="E11" s="0" t="n">
        <v>0.06822</v>
      </c>
      <c r="F11" s="2" t="n">
        <f aca="false">$R$3*0.5^(C11/$R$4)</f>
        <v>1.10275289594758E-007</v>
      </c>
      <c r="G11" s="2" t="n">
        <f aca="false">$R$5*0.5^(C11/$R$6)</f>
        <v>0.0447231640199184</v>
      </c>
      <c r="H11" s="2" t="n">
        <f aca="false">F11+G11+$R$7</f>
        <v>0.062473274295208</v>
      </c>
      <c r="I11" s="3" t="n">
        <f aca="false">H11-E11</f>
        <v>-0.00574672570479198</v>
      </c>
      <c r="J11" s="4" t="n">
        <f aca="false">I11^2</f>
        <v>3.30248563261169E-005</v>
      </c>
      <c r="K11" s="4" t="n">
        <f aca="false">E11*1000</f>
        <v>68.22</v>
      </c>
      <c r="L11" s="4" t="n">
        <f aca="false">F11*1000</f>
        <v>0.000110275289594758</v>
      </c>
      <c r="M11" s="4" t="n">
        <f aca="false">G11*1000</f>
        <v>44.7231640199184</v>
      </c>
      <c r="N11" s="4" t="n">
        <f aca="false">H11*1000</f>
        <v>62.473274295208</v>
      </c>
      <c r="Q11" s="0" t="s">
        <v>22</v>
      </c>
      <c r="R11" s="5" t="n">
        <f aca="false">RSQ(H3:H24,E3:E24)</f>
        <v>0.96857079580742</v>
      </c>
    </row>
    <row r="12" customFormat="false" ht="13.8" hidden="false" customHeight="false" outlineLevel="0" collapsed="false">
      <c r="A12" s="0" t="s">
        <v>12</v>
      </c>
      <c r="B12" s="1" t="n">
        <v>42110</v>
      </c>
      <c r="C12" s="0" t="n">
        <f aca="false">B12-B$3</f>
        <v>177</v>
      </c>
      <c r="D12" s="0" t="n">
        <f aca="false">C12-1</f>
        <v>176</v>
      </c>
      <c r="E12" s="0" t="n">
        <v>0.06407</v>
      </c>
      <c r="F12" s="2" t="n">
        <f aca="false">$R$3*0.5^(C12/$R$4)</f>
        <v>3.9004259817864E-009</v>
      </c>
      <c r="G12" s="2" t="n">
        <f aca="false">$R$5*0.5^(C12/$R$6)</f>
        <v>0.0379030141615861</v>
      </c>
      <c r="H12" s="2" t="n">
        <f aca="false">F12+G12+$R$7</f>
        <v>0.055653018062012</v>
      </c>
      <c r="I12" s="3" t="n">
        <f aca="false">H12-E12</f>
        <v>-0.00841698193798796</v>
      </c>
      <c r="J12" s="4" t="n">
        <f aca="false">I12^2</f>
        <v>7.08455849444155E-005</v>
      </c>
      <c r="K12" s="4" t="n">
        <f aca="false">E12*1000</f>
        <v>64.07</v>
      </c>
      <c r="L12" s="4" t="n">
        <f aca="false">F12*1000</f>
        <v>3.9004259817864E-006</v>
      </c>
      <c r="M12" s="4" t="n">
        <f aca="false">G12*1000</f>
        <v>37.9030141615861</v>
      </c>
      <c r="N12" s="4" t="n">
        <f aca="false">H12*1000</f>
        <v>55.653018062012</v>
      </c>
    </row>
    <row r="13" customFormat="false" ht="13.8" hidden="false" customHeight="false" outlineLevel="0" collapsed="false">
      <c r="A13" s="0" t="s">
        <v>12</v>
      </c>
      <c r="B13" s="1" t="n">
        <v>42136</v>
      </c>
      <c r="C13" s="0" t="n">
        <f aca="false">B13-B$3</f>
        <v>203</v>
      </c>
      <c r="D13" s="0" t="n">
        <f aca="false">C13-1</f>
        <v>202</v>
      </c>
      <c r="E13" s="0" t="n">
        <v>0.06221</v>
      </c>
      <c r="F13" s="2" t="n">
        <f aca="false">$R$3*0.5^(C13/$R$4)</f>
        <v>3.7259164591324E-010</v>
      </c>
      <c r="G13" s="2" t="n">
        <f aca="false">$R$5*0.5^(C13/$R$6)</f>
        <v>0.0337425883451316</v>
      </c>
      <c r="H13" s="2" t="n">
        <f aca="false">F13+G13+$R$7</f>
        <v>0.0514925887177232</v>
      </c>
      <c r="I13" s="3" t="n">
        <f aca="false">H13-E13</f>
        <v>-0.0107174112822768</v>
      </c>
      <c r="J13" s="4" t="n">
        <f aca="false">I13^2</f>
        <v>0.000114862904593474</v>
      </c>
      <c r="K13" s="4" t="n">
        <f aca="false">E13*1000</f>
        <v>62.21</v>
      </c>
      <c r="L13" s="4" t="n">
        <f aca="false">F13*1000</f>
        <v>3.7259164591324E-007</v>
      </c>
      <c r="M13" s="4" t="n">
        <f aca="false">G13*1000</f>
        <v>33.7425883451316</v>
      </c>
      <c r="N13" s="4" t="n">
        <f aca="false">H13*1000</f>
        <v>51.4925887177232</v>
      </c>
    </row>
    <row r="14" customFormat="false" ht="13.8" hidden="false" customHeight="false" outlineLevel="0" collapsed="false">
      <c r="A14" s="0" t="s">
        <v>12</v>
      </c>
      <c r="B14" s="1" t="n">
        <v>42171</v>
      </c>
      <c r="C14" s="0" t="n">
        <f aca="false">B14-B$3</f>
        <v>238</v>
      </c>
      <c r="D14" s="0" t="n">
        <f aca="false">C14-1</f>
        <v>237</v>
      </c>
      <c r="E14" s="0" t="n">
        <v>0.05604</v>
      </c>
      <c r="F14" s="2" t="n">
        <f aca="false">$R$3*0.5^(C14/$R$4)</f>
        <v>1.57877111530562E-011</v>
      </c>
      <c r="G14" s="2" t="n">
        <f aca="false">$R$5*0.5^(C14/$R$6)</f>
        <v>0.0288538572250457</v>
      </c>
      <c r="H14" s="2" t="n">
        <f aca="false">F14+G14+$R$7</f>
        <v>0.0466038572408334</v>
      </c>
      <c r="I14" s="3" t="n">
        <f aca="false">H14-E14</f>
        <v>-0.00943614275916659</v>
      </c>
      <c r="J14" s="4" t="n">
        <f aca="false">I14^2</f>
        <v>8.9040790171372E-005</v>
      </c>
      <c r="K14" s="4" t="n">
        <f aca="false">E14*1000</f>
        <v>56.04</v>
      </c>
      <c r="L14" s="4" t="n">
        <f aca="false">F14*1000</f>
        <v>1.57877111530562E-008</v>
      </c>
      <c r="M14" s="4" t="n">
        <f aca="false">G14*1000</f>
        <v>28.8538572250457</v>
      </c>
      <c r="N14" s="4" t="n">
        <f aca="false">H14*1000</f>
        <v>46.6038572408334</v>
      </c>
    </row>
    <row r="15" customFormat="false" ht="13.8" hidden="false" customHeight="false" outlineLevel="0" collapsed="false">
      <c r="A15" s="0" t="s">
        <v>12</v>
      </c>
      <c r="B15" s="1" t="n">
        <v>42199</v>
      </c>
      <c r="C15" s="0" t="n">
        <f aca="false">B15-B$3</f>
        <v>266</v>
      </c>
      <c r="D15" s="0" t="n">
        <f aca="false">C15-1</f>
        <v>265</v>
      </c>
      <c r="E15" s="0" t="n">
        <v>0.04924</v>
      </c>
      <c r="F15" s="2" t="n">
        <f aca="false">$R$3*0.5^(C15/$R$4)</f>
        <v>1.25889068271317E-012</v>
      </c>
      <c r="G15" s="2" t="n">
        <f aca="false">$R$5*0.5^(C15/$R$6)</f>
        <v>0.0254579990745271</v>
      </c>
      <c r="H15" s="2" t="n">
        <f aca="false">F15+G15+$R$7</f>
        <v>0.043207999075786</v>
      </c>
      <c r="I15" s="3" t="n">
        <f aca="false">H15-E15</f>
        <v>-0.006032000924214</v>
      </c>
      <c r="J15" s="4" t="n">
        <f aca="false">I15^2</f>
        <v>3.63850351497185E-005</v>
      </c>
      <c r="K15" s="4" t="n">
        <f aca="false">E15*1000</f>
        <v>49.24</v>
      </c>
      <c r="L15" s="4" t="n">
        <f aca="false">F15*1000</f>
        <v>1.25889068271317E-009</v>
      </c>
      <c r="M15" s="4" t="n">
        <f aca="false">G15*1000</f>
        <v>25.4579990745271</v>
      </c>
      <c r="N15" s="4" t="n">
        <f aca="false">H15*1000</f>
        <v>43.207999075786</v>
      </c>
    </row>
    <row r="16" customFormat="false" ht="13.8" hidden="false" customHeight="false" outlineLevel="0" collapsed="false">
      <c r="A16" s="0" t="s">
        <v>12</v>
      </c>
      <c r="B16" s="1" t="n">
        <v>42234</v>
      </c>
      <c r="C16" s="0" t="n">
        <f aca="false">B16-B$3</f>
        <v>301</v>
      </c>
      <c r="D16" s="0" t="n">
        <f aca="false">C16-1</f>
        <v>300</v>
      </c>
      <c r="E16" s="0" t="n">
        <v>0.02698</v>
      </c>
      <c r="F16" s="2" t="n">
        <f aca="false">$R$3*0.5^(C16/$R$4)</f>
        <v>5.33425874947751E-014</v>
      </c>
      <c r="G16" s="2" t="n">
        <f aca="false">$R$5*0.5^(C16/$R$6)</f>
        <v>0.0217695650084216</v>
      </c>
      <c r="H16" s="2" t="n">
        <f aca="false">F16+G16+$R$7</f>
        <v>0.039519565008475</v>
      </c>
      <c r="I16" s="3" t="n">
        <f aca="false">H16-E16</f>
        <v>0.012539565008475</v>
      </c>
      <c r="J16" s="4" t="n">
        <f aca="false">I16^2</f>
        <v>0.00015724069060177</v>
      </c>
      <c r="K16" s="4" t="n">
        <f aca="false">E16*1000</f>
        <v>26.98</v>
      </c>
      <c r="L16" s="4" t="n">
        <f aca="false">F16*1000</f>
        <v>5.33425874947751E-011</v>
      </c>
      <c r="M16" s="4" t="n">
        <f aca="false">G16*1000</f>
        <v>21.7695650084216</v>
      </c>
      <c r="N16" s="4" t="n">
        <f aca="false">H16*1000</f>
        <v>39.519565008475</v>
      </c>
    </row>
    <row r="17" customFormat="false" ht="13.8" hidden="false" customHeight="false" outlineLevel="0" collapsed="false">
      <c r="A17" s="0" t="s">
        <v>12</v>
      </c>
      <c r="B17" s="1" t="n">
        <v>42263</v>
      </c>
      <c r="C17" s="0" t="n">
        <f aca="false">B17-B$3</f>
        <v>330</v>
      </c>
      <c r="D17" s="0" t="n">
        <f aca="false">C17-1</f>
        <v>329</v>
      </c>
      <c r="E17" s="0" t="n">
        <v>0.02893</v>
      </c>
      <c r="F17" s="2" t="n">
        <f aca="false">$R$3*0.5^(C17/$R$4)</f>
        <v>3.88612541994681E-015</v>
      </c>
      <c r="G17" s="2" t="n">
        <f aca="false">$R$5*0.5^(C17/$R$6)</f>
        <v>0.0191217664762996</v>
      </c>
      <c r="H17" s="2" t="n">
        <f aca="false">F17+G17+$R$7</f>
        <v>0.0368717664763035</v>
      </c>
      <c r="I17" s="3" t="n">
        <f aca="false">H17-E17</f>
        <v>0.00794176647630346</v>
      </c>
      <c r="J17" s="4" t="n">
        <f aca="false">I17^2</f>
        <v>6.30716547641376E-005</v>
      </c>
      <c r="K17" s="4" t="n">
        <f aca="false">E17*1000</f>
        <v>28.93</v>
      </c>
      <c r="L17" s="4" t="n">
        <f aca="false">F17*1000</f>
        <v>3.88612541994681E-012</v>
      </c>
      <c r="M17" s="4" t="n">
        <f aca="false">G17*1000</f>
        <v>19.1217664762996</v>
      </c>
      <c r="N17" s="4" t="n">
        <f aca="false">H17*1000</f>
        <v>36.8717664763035</v>
      </c>
    </row>
    <row r="18" customFormat="false" ht="13.8" hidden="false" customHeight="false" outlineLevel="0" collapsed="false">
      <c r="A18" s="0" t="s">
        <v>12</v>
      </c>
      <c r="B18" s="1" t="n">
        <v>42291</v>
      </c>
      <c r="C18" s="0" t="n">
        <f aca="false">B18-B$3</f>
        <v>358</v>
      </c>
      <c r="D18" s="0" t="n">
        <f aca="false">C18-1</f>
        <v>357</v>
      </c>
      <c r="E18" s="0" t="n">
        <v>0.03035</v>
      </c>
      <c r="F18" s="2" t="n">
        <f aca="false">$R$3*0.5^(C18/$R$4)</f>
        <v>3.09874372263189E-016</v>
      </c>
      <c r="G18" s="2" t="n">
        <f aca="false">$R$5*0.5^(C18/$R$6)</f>
        <v>0.0168712941725658</v>
      </c>
      <c r="H18" s="2" t="n">
        <f aca="false">F18+G18+$R$7</f>
        <v>0.0346212941725661</v>
      </c>
      <c r="I18" s="3" t="n">
        <f aca="false">H18-E18</f>
        <v>0.00427129417256609</v>
      </c>
      <c r="J18" s="4" t="n">
        <f aca="false">I18^2</f>
        <v>1.8243953908597E-005</v>
      </c>
      <c r="K18" s="4" t="n">
        <f aca="false">E18*1000</f>
        <v>30.35</v>
      </c>
      <c r="L18" s="4" t="n">
        <f aca="false">F18*1000</f>
        <v>3.09874372263189E-013</v>
      </c>
      <c r="M18" s="4" t="n">
        <f aca="false">G18*1000</f>
        <v>16.8712941725658</v>
      </c>
      <c r="N18" s="4" t="n">
        <f aca="false">H18*1000</f>
        <v>34.6212941725661</v>
      </c>
    </row>
    <row r="19" customFormat="false" ht="13.8" hidden="false" customHeight="false" outlineLevel="0" collapsed="false">
      <c r="A19" s="0" t="s">
        <v>12</v>
      </c>
      <c r="B19" s="1" t="n">
        <v>42326</v>
      </c>
      <c r="C19" s="0" t="n">
        <f aca="false">B19-B$3</f>
        <v>393</v>
      </c>
      <c r="D19" s="0" t="n">
        <f aca="false">C19-1</f>
        <v>392</v>
      </c>
      <c r="E19" s="0" t="n">
        <v>0.03048</v>
      </c>
      <c r="F19" s="2" t="n">
        <f aca="false">$R$3*0.5^(C19/$R$4)</f>
        <v>1.31302114169383E-017</v>
      </c>
      <c r="G19" s="2" t="n">
        <f aca="false">$R$5*0.5^(C19/$R$6)</f>
        <v>0.0144269286125229</v>
      </c>
      <c r="H19" s="2" t="n">
        <f aca="false">F19+G19+$R$7</f>
        <v>0.0321769286125229</v>
      </c>
      <c r="I19" s="3" t="n">
        <f aca="false">H19-E19</f>
        <v>0.00169692861252286</v>
      </c>
      <c r="J19" s="4" t="n">
        <f aca="false">I19^2</f>
        <v>2.87956671599876E-006</v>
      </c>
      <c r="K19" s="4" t="n">
        <f aca="false">E19*1000</f>
        <v>30.48</v>
      </c>
      <c r="L19" s="4" t="n">
        <f aca="false">F19*1000</f>
        <v>1.31302114169383E-014</v>
      </c>
      <c r="M19" s="4" t="n">
        <f aca="false">G19*1000</f>
        <v>14.4269286125229</v>
      </c>
      <c r="N19" s="4" t="n">
        <f aca="false">H19*1000</f>
        <v>32.1769286125229</v>
      </c>
    </row>
    <row r="20" customFormat="false" ht="13.8" hidden="false" customHeight="false" outlineLevel="0" collapsed="false">
      <c r="A20" s="0" t="s">
        <v>12</v>
      </c>
      <c r="B20" s="1" t="n">
        <v>42352</v>
      </c>
      <c r="C20" s="0" t="n">
        <f aca="false">B20-B$3</f>
        <v>419</v>
      </c>
      <c r="D20" s="0" t="n">
        <f aca="false">C20-1</f>
        <v>418</v>
      </c>
      <c r="E20" s="0" t="n">
        <v>0.02634</v>
      </c>
      <c r="F20" s="2" t="n">
        <f aca="false">$R$3*0.5^(C20/$R$4)</f>
        <v>1.25427507299734E-018</v>
      </c>
      <c r="G20" s="2" t="n">
        <f aca="false">$R$5*0.5^(C20/$R$6)</f>
        <v>0.0128433562349857</v>
      </c>
      <c r="H20" s="2" t="n">
        <f aca="false">F20+G20+$R$7</f>
        <v>0.0305933562349857</v>
      </c>
      <c r="I20" s="3" t="n">
        <f aca="false">H20-E20</f>
        <v>0.00425335623498572</v>
      </c>
      <c r="J20" s="4" t="n">
        <f aca="false">I20^2</f>
        <v>1.80910392616919E-005</v>
      </c>
      <c r="K20" s="4" t="n">
        <f aca="false">E20*1000</f>
        <v>26.34</v>
      </c>
      <c r="L20" s="4" t="n">
        <f aca="false">F20*1000</f>
        <v>1.25427507299734E-015</v>
      </c>
      <c r="M20" s="4" t="n">
        <f aca="false">G20*1000</f>
        <v>12.8433562349857</v>
      </c>
      <c r="N20" s="4" t="n">
        <f aca="false">H20*1000</f>
        <v>30.5933562349857</v>
      </c>
    </row>
    <row r="21" customFormat="false" ht="13.8" hidden="false" customHeight="false" outlineLevel="0" collapsed="false">
      <c r="A21" s="0" t="s">
        <v>12</v>
      </c>
      <c r="B21" s="1" t="n">
        <v>42382</v>
      </c>
      <c r="C21" s="0" t="n">
        <f aca="false">B21-B$3</f>
        <v>449</v>
      </c>
      <c r="D21" s="0" t="n">
        <f aca="false">C21-1</f>
        <v>448</v>
      </c>
      <c r="E21" s="0" t="n">
        <v>0.024</v>
      </c>
      <c r="F21" s="2" t="n">
        <f aca="false">$R$3*0.5^(C21/$R$4)</f>
        <v>8.34851848924516E-020</v>
      </c>
      <c r="G21" s="2" t="n">
        <f aca="false">$R$5*0.5^(C21/$R$6)</f>
        <v>0.0112309025414469</v>
      </c>
      <c r="H21" s="2" t="n">
        <f aca="false">F21+G21+$R$7</f>
        <v>0.0289809025414469</v>
      </c>
      <c r="I21" s="3" t="n">
        <f aca="false">H21-E21</f>
        <v>0.00498090254144689</v>
      </c>
      <c r="J21" s="4" t="n">
        <f aca="false">I21^2</f>
        <v>2.48093901273921E-005</v>
      </c>
      <c r="K21" s="4" t="n">
        <f aca="false">E21*1000</f>
        <v>24</v>
      </c>
      <c r="L21" s="4" t="n">
        <f aca="false">F21*1000</f>
        <v>8.34851848924516E-017</v>
      </c>
      <c r="M21" s="4" t="n">
        <f aca="false">G21*1000</f>
        <v>11.2309025414469</v>
      </c>
      <c r="N21" s="4" t="n">
        <f aca="false">H21*1000</f>
        <v>28.9809025414469</v>
      </c>
    </row>
    <row r="22" customFormat="false" ht="13.8" hidden="false" customHeight="false" outlineLevel="0" collapsed="false">
      <c r="A22" s="0" t="s">
        <v>12</v>
      </c>
      <c r="B22" s="1" t="n">
        <v>42415</v>
      </c>
      <c r="C22" s="0" t="n">
        <f aca="false">B22-B$3</f>
        <v>482</v>
      </c>
      <c r="D22" s="0" t="n">
        <f aca="false">C22-1</f>
        <v>481</v>
      </c>
      <c r="E22" s="0" t="n">
        <v>0.028</v>
      </c>
      <c r="F22" s="2" t="n">
        <f aca="false">$R$3*0.5^(C22/$R$4)</f>
        <v>4.23787065618592E-021</v>
      </c>
      <c r="G22" s="2" t="n">
        <f aca="false">$R$5*0.5^(C22/$R$6)</f>
        <v>0.00969001393134868</v>
      </c>
      <c r="H22" s="2" t="n">
        <f aca="false">F22+G22+$R$7</f>
        <v>0.0274400139313487</v>
      </c>
      <c r="I22" s="3" t="n">
        <f aca="false">H22-E22</f>
        <v>-0.000559986068651316</v>
      </c>
      <c r="J22" s="4" t="n">
        <f aca="false">I22^2</f>
        <v>3.13584397083556E-007</v>
      </c>
      <c r="K22" s="4" t="n">
        <f aca="false">E22*1000</f>
        <v>28</v>
      </c>
      <c r="L22" s="4" t="n">
        <f aca="false">F22*1000</f>
        <v>4.23787065618592E-018</v>
      </c>
      <c r="M22" s="4" t="n">
        <f aca="false">G22*1000</f>
        <v>9.69001393134868</v>
      </c>
      <c r="N22" s="4" t="n">
        <f aca="false">H22*1000</f>
        <v>27.4400139313487</v>
      </c>
    </row>
    <row r="23" customFormat="false" ht="13.8" hidden="false" customHeight="false" outlineLevel="0" collapsed="false">
      <c r="A23" s="0" t="s">
        <v>12</v>
      </c>
      <c r="B23" s="1" t="n">
        <v>42444</v>
      </c>
      <c r="C23" s="0" t="n">
        <f aca="false">B23-B$3</f>
        <v>511</v>
      </c>
      <c r="D23" s="0" t="n">
        <f aca="false">C23-1</f>
        <v>510</v>
      </c>
      <c r="E23" s="0" t="n">
        <v>0.028</v>
      </c>
      <c r="F23" s="2" t="n">
        <f aca="false">$R$3*0.5^(C23/$R$4)</f>
        <v>3.08738245685288E-022</v>
      </c>
      <c r="G23" s="2" t="n">
        <f aca="false">$R$5*0.5^(C23/$R$6)</f>
        <v>0.00851143251946739</v>
      </c>
      <c r="H23" s="2" t="n">
        <f aca="false">F23+G23+$R$7</f>
        <v>0.0262614325194674</v>
      </c>
      <c r="I23" s="3" t="n">
        <f aca="false">H23-E23</f>
        <v>-0.0017385674805326</v>
      </c>
      <c r="J23" s="4" t="n">
        <f aca="false">I23^2</f>
        <v>3.02261688436548E-006</v>
      </c>
      <c r="K23" s="4" t="n">
        <f aca="false">E23*1000</f>
        <v>28</v>
      </c>
      <c r="L23" s="4" t="n">
        <f aca="false">F23*1000</f>
        <v>3.08738245685288E-019</v>
      </c>
      <c r="M23" s="4" t="n">
        <f aca="false">G23*1000</f>
        <v>8.51143251946739</v>
      </c>
      <c r="N23" s="4" t="n">
        <f aca="false">H23*1000</f>
        <v>26.2614325194674</v>
      </c>
    </row>
    <row r="24" customFormat="false" ht="13.8" hidden="false" customHeight="false" outlineLevel="0" collapsed="false">
      <c r="A24" s="0" t="s">
        <v>12</v>
      </c>
      <c r="B24" s="1" t="n">
        <v>42472</v>
      </c>
      <c r="C24" s="0" t="n">
        <f aca="false">B24-B$3</f>
        <v>539</v>
      </c>
      <c r="D24" s="0" t="n">
        <f aca="false">C24-1</f>
        <v>538</v>
      </c>
      <c r="E24" s="0" t="n">
        <v>0.028</v>
      </c>
      <c r="F24" s="2" t="n">
        <f aca="false">$R$3*0.5^(C24/$R$4)</f>
        <v>2.4618369130422E-023</v>
      </c>
      <c r="G24" s="2" t="n">
        <f aca="false">$R$5*0.5^(C24/$R$6)</f>
        <v>0.00750970795736159</v>
      </c>
      <c r="H24" s="2" t="n">
        <f aca="false">F24+G24+$R$7</f>
        <v>0.0252597079573616</v>
      </c>
      <c r="I24" s="3" t="n">
        <f aca="false">H24-E24</f>
        <v>-0.00274029204263841</v>
      </c>
      <c r="J24" s="4" t="n">
        <f aca="false">I24^2</f>
        <v>7.5092004789474E-006</v>
      </c>
      <c r="K24" s="4" t="n">
        <f aca="false">E24*1000</f>
        <v>28</v>
      </c>
      <c r="L24" s="4" t="n">
        <f aca="false">F24*1000</f>
        <v>2.4618369130422E-020</v>
      </c>
      <c r="M24" s="4" t="n">
        <f aca="false">G24*1000</f>
        <v>7.50970795736159</v>
      </c>
      <c r="N24" s="4" t="n">
        <f aca="false">H24*1000</f>
        <v>25.2597079573616</v>
      </c>
    </row>
    <row r="25" customFormat="false" ht="13.8" hidden="false" customHeight="false" outlineLevel="0" collapsed="false">
      <c r="A25" s="0" t="s">
        <v>12</v>
      </c>
      <c r="B25" s="1" t="n">
        <v>42501</v>
      </c>
      <c r="C25" s="0" t="n">
        <f aca="false">B25-B$3</f>
        <v>568</v>
      </c>
      <c r="D25" s="0" t="n">
        <f aca="false">C25-1</f>
        <v>567</v>
      </c>
      <c r="E25" s="0" t="n">
        <v>0.024</v>
      </c>
      <c r="F25" s="2" t="n">
        <f aca="false">$R$3*0.5^(C25/$R$4)</f>
        <v>1.79350261336194E-024</v>
      </c>
      <c r="G25" s="2" t="n">
        <f aca="false">$R$5*0.5^(C25/$R$6)</f>
        <v>0.0065963137899322</v>
      </c>
      <c r="H25" s="2" t="n">
        <f aca="false">F25+G25+$R$7</f>
        <v>0.0243463137899322</v>
      </c>
      <c r="I25" s="3" t="n">
        <f aca="false">H25-E25</f>
        <v>0.0003463137899322</v>
      </c>
      <c r="J25" s="4" t="n">
        <f aca="false">I25^2</f>
        <v>1.19933241097204E-007</v>
      </c>
      <c r="K25" s="4" t="n">
        <f aca="false">E25*1000</f>
        <v>24</v>
      </c>
      <c r="L25" s="4" t="n">
        <f aca="false">F25*1000</f>
        <v>1.79350261336194E-021</v>
      </c>
      <c r="M25" s="4" t="n">
        <f aca="false">G25*1000</f>
        <v>6.5963137899322</v>
      </c>
      <c r="N25" s="4" t="n">
        <f aca="false">H25*1000</f>
        <v>24.3463137899322</v>
      </c>
    </row>
    <row r="26" customFormat="false" ht="13.8" hidden="false" customHeight="false" outlineLevel="0" collapsed="false">
      <c r="A26" s="0" t="s">
        <v>12</v>
      </c>
      <c r="B26" s="1" t="n">
        <v>42535</v>
      </c>
      <c r="C26" s="0" t="n">
        <f aca="false">B26-B$3</f>
        <v>602</v>
      </c>
      <c r="D26" s="0" t="n">
        <f aca="false">C26-1</f>
        <v>601</v>
      </c>
      <c r="E26" s="0" t="n">
        <v>0.019</v>
      </c>
      <c r="F26" s="2" t="n">
        <f aca="false">$R$3*0.5^(C26/$R$4)</f>
        <v>8.317909395397E-026</v>
      </c>
      <c r="G26" s="2" t="n">
        <f aca="false">$R$5*0.5^(C26/$R$6)</f>
        <v>0.00566590020519467</v>
      </c>
      <c r="H26" s="2" t="n">
        <f aca="false">F26+G26+$R$7</f>
        <v>0.0234159002051947</v>
      </c>
      <c r="I26" s="3" t="n">
        <f aca="false">H26-E26</f>
        <v>0.00441590020519467</v>
      </c>
      <c r="J26" s="4" t="n">
        <f aca="false">I26^2</f>
        <v>1.95001746222383E-005</v>
      </c>
      <c r="K26" s="4" t="n">
        <f aca="false">E26*1000</f>
        <v>19</v>
      </c>
      <c r="L26" s="4" t="n">
        <f aca="false">F26*1000</f>
        <v>8.317909395397E-023</v>
      </c>
      <c r="M26" s="4" t="n">
        <f aca="false">G26*1000</f>
        <v>5.66590020519467</v>
      </c>
      <c r="N26" s="4" t="n">
        <f aca="false">H26*1000</f>
        <v>23.4159002051947</v>
      </c>
    </row>
    <row r="27" customFormat="false" ht="13.8" hidden="false" customHeight="false" outlineLevel="0" collapsed="false">
      <c r="A27" s="0" t="s">
        <v>12</v>
      </c>
      <c r="B27" s="1" t="n">
        <v>42551</v>
      </c>
      <c r="C27" s="0" t="n">
        <f aca="false">B27-B$3</f>
        <v>618</v>
      </c>
      <c r="D27" s="0" t="n">
        <f aca="false">C27-1</f>
        <v>617</v>
      </c>
      <c r="E27" s="0" t="n">
        <v>0.018</v>
      </c>
      <c r="F27" s="2" t="n">
        <f aca="false">$R$3*0.5^(C27/$R$4)</f>
        <v>1.96063334172104E-026</v>
      </c>
      <c r="G27" s="2" t="n">
        <f aca="false">$R$5*0.5^(C27/$R$6)</f>
        <v>0.00527466469087132</v>
      </c>
      <c r="H27" s="2" t="n">
        <f aca="false">F27+G27+$R$7</f>
        <v>0.0230246646908713</v>
      </c>
      <c r="I27" s="3" t="n">
        <f aca="false">H27-E27</f>
        <v>0.00502466469087131</v>
      </c>
      <c r="J27" s="4" t="n">
        <f aca="false">I27^2</f>
        <v>2.52472552556889E-005</v>
      </c>
      <c r="K27" s="4" t="n">
        <f aca="false">E27*1000</f>
        <v>18</v>
      </c>
      <c r="L27" s="4" t="n">
        <f aca="false">F27*1000</f>
        <v>1.96063334172104E-023</v>
      </c>
      <c r="M27" s="4" t="n">
        <f aca="false">G27*1000</f>
        <v>5.27466469087132</v>
      </c>
      <c r="N27" s="4" t="n">
        <f aca="false">H27*1000</f>
        <v>23.0246646908713</v>
      </c>
    </row>
    <row r="28" customFormat="false" ht="13.8" hidden="false" customHeight="false" outlineLevel="0" collapsed="false">
      <c r="A28" s="0" t="s">
        <v>12</v>
      </c>
      <c r="B28" s="1" t="n">
        <v>42563</v>
      </c>
      <c r="C28" s="0" t="n">
        <f aca="false">B28-B$3</f>
        <v>630</v>
      </c>
      <c r="D28" s="0" t="n">
        <f aca="false">C28-1</f>
        <v>629</v>
      </c>
      <c r="E28" s="0" t="n">
        <v>0.017</v>
      </c>
      <c r="F28" s="2" t="n">
        <f aca="false">$R$3*0.5^(C28/$R$4)</f>
        <v>6.63258817950354E-027</v>
      </c>
      <c r="G28" s="2" t="n">
        <f aca="false">$R$5*0.5^(C28/$R$6)</f>
        <v>0.00499907104465062</v>
      </c>
      <c r="H28" s="2" t="n">
        <f aca="false">F28+G28+$R$7</f>
        <v>0.0227490710446506</v>
      </c>
      <c r="I28" s="3" t="n">
        <f aca="false">H28-E28</f>
        <v>0.00574907104465061</v>
      </c>
      <c r="J28" s="4" t="n">
        <f aca="false">I28^2</f>
        <v>3.30518178764401E-005</v>
      </c>
      <c r="K28" s="4" t="n">
        <f aca="false">E28*1000</f>
        <v>17</v>
      </c>
      <c r="L28" s="4" t="n">
        <f aca="false">F28*1000</f>
        <v>6.63258817950354E-024</v>
      </c>
      <c r="M28" s="4" t="n">
        <f aca="false">G28*1000</f>
        <v>4.99907104465062</v>
      </c>
      <c r="N28" s="4" t="n">
        <f aca="false">H28*1000</f>
        <v>22.7490710446506</v>
      </c>
    </row>
    <row r="29" customFormat="false" ht="13.8" hidden="false" customHeight="false" outlineLevel="0" collapsed="false">
      <c r="A29" s="0" t="s">
        <v>12</v>
      </c>
      <c r="B29" s="1" t="n">
        <v>42598</v>
      </c>
      <c r="C29" s="0" t="n">
        <f aca="false">B29-B$3</f>
        <v>665</v>
      </c>
      <c r="D29" s="0" t="n">
        <f aca="false">C29-1</f>
        <v>664</v>
      </c>
      <c r="E29" s="0" t="n">
        <v>0.017</v>
      </c>
      <c r="F29" s="2" t="n">
        <f aca="false">$R$3*0.5^(C29/$R$4)</f>
        <v>2.8104061785529E-028</v>
      </c>
      <c r="G29" s="2" t="n">
        <f aca="false">$R$5*0.5^(C29/$R$6)</f>
        <v>0.00427479008737694</v>
      </c>
      <c r="H29" s="2" t="n">
        <f aca="false">F29+G29+$R$7</f>
        <v>0.0220247900873769</v>
      </c>
      <c r="I29" s="3" t="n">
        <f aca="false">H29-E29</f>
        <v>0.00502479008737693</v>
      </c>
      <c r="J29" s="4" t="n">
        <f aca="false">I29^2</f>
        <v>2.52485154222015E-005</v>
      </c>
      <c r="K29" s="4" t="n">
        <f aca="false">E29*1000</f>
        <v>17</v>
      </c>
      <c r="L29" s="4" t="n">
        <f aca="false">F29*1000</f>
        <v>2.8104061785529E-025</v>
      </c>
      <c r="M29" s="4" t="n">
        <f aca="false">G29*1000</f>
        <v>4.27479008737694</v>
      </c>
      <c r="N29" s="4" t="n">
        <f aca="false">H29*1000</f>
        <v>22.0247900873769</v>
      </c>
    </row>
    <row r="30" customFormat="false" ht="13.8" hidden="false" customHeight="false" outlineLevel="0" collapsed="false">
      <c r="A30" s="0" t="s">
        <v>12</v>
      </c>
      <c r="B30" s="1" t="n">
        <v>42627</v>
      </c>
      <c r="C30" s="0" t="n">
        <f aca="false">B30-B$3</f>
        <v>694</v>
      </c>
      <c r="D30" s="0" t="n">
        <f aca="false">C30-1</f>
        <v>693</v>
      </c>
      <c r="E30" s="0" t="n">
        <v>0.02</v>
      </c>
      <c r="F30" s="2" t="n">
        <f aca="false">$R$3*0.5^(C30/$R$4)</f>
        <v>2.04744302887815E-029</v>
      </c>
      <c r="G30" s="2" t="n">
        <f aca="false">$R$5*0.5^(C30/$R$6)</f>
        <v>0.00375485397868079</v>
      </c>
      <c r="H30" s="2" t="n">
        <f aca="false">F30+G30+$R$7</f>
        <v>0.0215048539786808</v>
      </c>
      <c r="I30" s="3" t="n">
        <f aca="false">H30-E30</f>
        <v>0.00150485397868079</v>
      </c>
      <c r="J30" s="4" t="n">
        <f aca="false">I30^2</f>
        <v>2.26458549715141E-006</v>
      </c>
      <c r="K30" s="4" t="n">
        <f aca="false">E30*1000</f>
        <v>20</v>
      </c>
      <c r="L30" s="4" t="n">
        <f aca="false">F30*1000</f>
        <v>2.04744302887815E-026</v>
      </c>
      <c r="M30" s="4" t="n">
        <f aca="false">G30*1000</f>
        <v>3.75485397868079</v>
      </c>
      <c r="N30" s="4" t="n">
        <f aca="false">H30*1000</f>
        <v>21.5048539786808</v>
      </c>
    </row>
    <row r="31" customFormat="false" ht="13.8" hidden="false" customHeight="false" outlineLevel="0" collapsed="false">
      <c r="A31" s="0" t="s">
        <v>12</v>
      </c>
      <c r="B31" s="1" t="n">
        <v>42654</v>
      </c>
      <c r="C31" s="0" t="n">
        <f aca="false">B31-B$3</f>
        <v>721</v>
      </c>
      <c r="D31" s="0" t="n">
        <f aca="false">C31-1</f>
        <v>720</v>
      </c>
      <c r="E31" s="0" t="n">
        <v>0.018</v>
      </c>
      <c r="F31" s="2" t="n">
        <f aca="false">$R$3*0.5^(C31/$R$4)</f>
        <v>1.78692689697824E-030</v>
      </c>
      <c r="G31" s="2" t="n">
        <f aca="false">$R$5*0.5^(C31/$R$6)</f>
        <v>0.00332778737220618</v>
      </c>
      <c r="H31" s="2" t="n">
        <f aca="false">F31+G31+$R$7</f>
        <v>0.0210777873722062</v>
      </c>
      <c r="I31" s="3" t="n">
        <f aca="false">H31-E31</f>
        <v>0.00307778737220618</v>
      </c>
      <c r="J31" s="4" t="n">
        <f aca="false">I31^2</f>
        <v>9.47277510851183E-006</v>
      </c>
      <c r="K31" s="4" t="n">
        <f aca="false">E31*1000</f>
        <v>18</v>
      </c>
      <c r="L31" s="4" t="n">
        <f aca="false">F31*1000</f>
        <v>1.78692689697824E-027</v>
      </c>
      <c r="M31" s="4" t="n">
        <f aca="false">G31*1000</f>
        <v>3.32778737220618</v>
      </c>
      <c r="N31" s="4" t="n">
        <f aca="false">H31*1000</f>
        <v>21.0777873722062</v>
      </c>
    </row>
    <row r="32" customFormat="false" ht="13.8" hidden="false" customHeight="false" outlineLevel="0" collapsed="false">
      <c r="A32" s="0" t="s">
        <v>12</v>
      </c>
      <c r="B32" s="1" t="n">
        <v>42690</v>
      </c>
      <c r="C32" s="0" t="n">
        <f aca="false">B32-B$3</f>
        <v>757</v>
      </c>
      <c r="D32" s="0" t="n">
        <f aca="false">C32-1</f>
        <v>756</v>
      </c>
      <c r="E32" s="0" t="n">
        <v>0.019</v>
      </c>
      <c r="F32" s="2" t="n">
        <f aca="false">$R$3*0.5^(C32/$R$4)</f>
        <v>6.91777977502192E-032</v>
      </c>
      <c r="G32" s="2" t="n">
        <f aca="false">$R$5*0.5^(C32/$R$6)</f>
        <v>0.00283295010259734</v>
      </c>
      <c r="H32" s="2" t="n">
        <f aca="false">F32+G32+$R$7</f>
        <v>0.0205829501025973</v>
      </c>
      <c r="I32" s="3" t="n">
        <f aca="false">H32-E32</f>
        <v>0.00158295010259734</v>
      </c>
      <c r="J32" s="4" t="n">
        <f aca="false">I32^2</f>
        <v>2.50573102731292E-006</v>
      </c>
      <c r="K32" s="4" t="n">
        <f aca="false">E32*1000</f>
        <v>19</v>
      </c>
      <c r="L32" s="4" t="n">
        <f aca="false">F32*1000</f>
        <v>6.91777977502192E-029</v>
      </c>
      <c r="M32" s="4" t="n">
        <f aca="false">G32*1000</f>
        <v>2.83295010259734</v>
      </c>
      <c r="N32" s="4" t="n">
        <f aca="false">H32*1000</f>
        <v>20.5829501025973</v>
      </c>
    </row>
    <row r="33" customFormat="false" ht="13.8" hidden="false" customHeight="false" outlineLevel="0" collapsed="false">
      <c r="A33" s="0" t="s">
        <v>12</v>
      </c>
      <c r="B33" s="1" t="n">
        <v>42747</v>
      </c>
      <c r="C33" s="0" t="n">
        <f aca="false">B33-B$3</f>
        <v>814</v>
      </c>
      <c r="D33" s="0" t="n">
        <f aca="false">C33-1</f>
        <v>813</v>
      </c>
      <c r="E33" s="0" t="n">
        <v>0.013</v>
      </c>
      <c r="F33" s="2" t="n">
        <f aca="false">$R$3*0.5^(C33/$R$4)</f>
        <v>4.01863270215356E-034</v>
      </c>
      <c r="G33" s="2" t="n">
        <f aca="false">$R$5*0.5^(C33/$R$6)</f>
        <v>0.0021955208814981</v>
      </c>
      <c r="H33" s="2" t="n">
        <f aca="false">F33+G33+$R$7</f>
        <v>0.0199455208814981</v>
      </c>
      <c r="I33" s="3" t="n">
        <f aca="false">H33-E33</f>
        <v>0.0069455208814981</v>
      </c>
      <c r="J33" s="4" t="n">
        <f aca="false">I33^2</f>
        <v>4.82402603153261E-005</v>
      </c>
      <c r="K33" s="4" t="n">
        <f aca="false">E33*1000</f>
        <v>13</v>
      </c>
      <c r="L33" s="4" t="n">
        <f aca="false">F33*1000</f>
        <v>4.01863270215356E-031</v>
      </c>
      <c r="M33" s="4" t="n">
        <f aca="false">G33*1000</f>
        <v>2.1955208814981</v>
      </c>
      <c r="N33" s="4" t="n">
        <f aca="false">H33*1000</f>
        <v>19.9455208814981</v>
      </c>
    </row>
    <row r="34" customFormat="false" ht="13.8" hidden="false" customHeight="false" outlineLevel="0" collapsed="false">
      <c r="A34" s="0" t="s">
        <v>12</v>
      </c>
      <c r="B34" s="1" t="n">
        <v>42780</v>
      </c>
      <c r="C34" s="0" t="n">
        <f aca="false">B34-B$3</f>
        <v>847</v>
      </c>
      <c r="D34" s="0" t="n">
        <f aca="false">C34-1</f>
        <v>846</v>
      </c>
      <c r="E34" s="0" t="n">
        <v>0.016</v>
      </c>
      <c r="F34" s="2" t="n">
        <f aca="false">$R$3*0.5^(C34/$R$4)</f>
        <v>2.03993626274949E-035</v>
      </c>
      <c r="G34" s="2" t="n">
        <f aca="false">$R$5*0.5^(C34/$R$6)</f>
        <v>0.00189429369988484</v>
      </c>
      <c r="H34" s="2" t="n">
        <f aca="false">F34+G34+$R$7</f>
        <v>0.0196442936998848</v>
      </c>
      <c r="I34" s="3" t="n">
        <f aca="false">H34-E34</f>
        <v>0.00364429369988484</v>
      </c>
      <c r="J34" s="4" t="n">
        <f aca="false">I34^2</f>
        <v>1.32808765710203E-005</v>
      </c>
      <c r="K34" s="4" t="n">
        <f aca="false">E34*1000</f>
        <v>16</v>
      </c>
      <c r="L34" s="4" t="n">
        <f aca="false">F34*1000</f>
        <v>2.03993626274949E-032</v>
      </c>
      <c r="M34" s="4" t="n">
        <f aca="false">G34*1000</f>
        <v>1.89429369988484</v>
      </c>
      <c r="N34" s="4" t="n">
        <f aca="false">H34*1000</f>
        <v>19.6442936998848</v>
      </c>
    </row>
    <row r="35" customFormat="false" ht="13.8" hidden="false" customHeight="false" outlineLevel="0" collapsed="false">
      <c r="A35" s="0" t="s">
        <v>12</v>
      </c>
      <c r="B35" s="1" t="n">
        <v>42809</v>
      </c>
      <c r="C35" s="0" t="n">
        <f aca="false">B35-B$3</f>
        <v>876</v>
      </c>
      <c r="D35" s="0" t="n">
        <f aca="false">C35-1</f>
        <v>875</v>
      </c>
      <c r="E35" s="0" t="n">
        <v>0.019</v>
      </c>
      <c r="F35" s="2" t="n">
        <f aca="false">$R$3*0.5^(C35/$R$4)</f>
        <v>1.48613866294329E-036</v>
      </c>
      <c r="G35" s="2" t="n">
        <f aca="false">$R$5*0.5^(C35/$R$6)</f>
        <v>0.00166389368610309</v>
      </c>
      <c r="H35" s="2" t="n">
        <f aca="false">F35+G35+$R$7</f>
        <v>0.0194138936861031</v>
      </c>
      <c r="I35" s="3" t="n">
        <f aca="false">H35-E35</f>
        <v>0.000413893686103093</v>
      </c>
      <c r="J35" s="4" t="n">
        <f aca="false">I35^2</f>
        <v>1.71307983396006E-007</v>
      </c>
      <c r="K35" s="4" t="n">
        <f aca="false">E35*1000</f>
        <v>19</v>
      </c>
      <c r="L35" s="4" t="n">
        <f aca="false">F35*1000</f>
        <v>1.48613866294329E-033</v>
      </c>
      <c r="M35" s="4" t="n">
        <f aca="false">G35*1000</f>
        <v>1.66389368610309</v>
      </c>
      <c r="N35" s="4" t="n">
        <f aca="false">H35*1000</f>
        <v>19.4138936861031</v>
      </c>
    </row>
    <row r="36" customFormat="false" ht="13.8" hidden="false" customHeight="false" outlineLevel="0" collapsed="false">
      <c r="A36" s="0" t="s">
        <v>12</v>
      </c>
      <c r="B36" s="1" t="n">
        <v>42836</v>
      </c>
      <c r="C36" s="0" t="n">
        <f aca="false">B36-B$3</f>
        <v>903</v>
      </c>
      <c r="D36" s="0" t="n">
        <f aca="false">C36-1</f>
        <v>902</v>
      </c>
      <c r="E36" s="0" t="n">
        <v>0.019</v>
      </c>
      <c r="F36" s="2" t="n">
        <f aca="false">$R$3*0.5^(C36/$R$4)</f>
        <v>1.2970427562557E-037</v>
      </c>
      <c r="G36" s="2" t="n">
        <f aca="false">$R$5*0.5^(C36/$R$6)</f>
        <v>0.00147464706450524</v>
      </c>
      <c r="H36" s="2" t="n">
        <f aca="false">F36+G36+$R$7</f>
        <v>0.0192246470645052</v>
      </c>
      <c r="I36" s="3" t="n">
        <f aca="false">H36-E36</f>
        <v>0.000224647064505243</v>
      </c>
      <c r="J36" s="4" t="n">
        <f aca="false">I36^2</f>
        <v>5.04663035908227E-008</v>
      </c>
      <c r="K36" s="4" t="n">
        <f aca="false">E36*1000</f>
        <v>19</v>
      </c>
      <c r="L36" s="4" t="n">
        <f aca="false">F36*1000</f>
        <v>1.2970427562557E-034</v>
      </c>
      <c r="M36" s="4" t="n">
        <f aca="false">G36*1000</f>
        <v>1.47464706450524</v>
      </c>
      <c r="N36" s="4" t="n">
        <f aca="false">H36*1000</f>
        <v>19.2246470645052</v>
      </c>
    </row>
    <row r="37" customFormat="false" ht="13.8" hidden="false" customHeight="false" outlineLevel="0" collapsed="false">
      <c r="A37" s="0" t="s">
        <v>12</v>
      </c>
      <c r="B37" s="1" t="n">
        <v>42870</v>
      </c>
      <c r="C37" s="0" t="n">
        <f aca="false">B37-B$3</f>
        <v>937</v>
      </c>
      <c r="D37" s="0" t="n">
        <f aca="false">C37-1</f>
        <v>936</v>
      </c>
      <c r="E37" s="0" t="n">
        <v>0.017</v>
      </c>
      <c r="F37" s="2" t="n">
        <f aca="false">$R$3*0.5^(C37/$R$4)</f>
        <v>6.01542704655862E-039</v>
      </c>
      <c r="G37" s="2" t="n">
        <f aca="false">$R$5*0.5^(C37/$R$6)</f>
        <v>0.00126664730809537</v>
      </c>
      <c r="H37" s="2" t="n">
        <f aca="false">F37+G37+$R$7</f>
        <v>0.0190166473080954</v>
      </c>
      <c r="I37" s="3" t="n">
        <f aca="false">H37-E37</f>
        <v>0.00201664730809536</v>
      </c>
      <c r="J37" s="4" t="n">
        <f aca="false">I37^2</f>
        <v>4.06686636524828E-006</v>
      </c>
      <c r="K37" s="4" t="n">
        <f aca="false">E37*1000</f>
        <v>17</v>
      </c>
      <c r="L37" s="4" t="n">
        <f aca="false">F37*1000</f>
        <v>6.01542704655862E-036</v>
      </c>
      <c r="M37" s="4" t="n">
        <f aca="false">G37*1000</f>
        <v>1.26664730809537</v>
      </c>
      <c r="N37" s="4" t="n">
        <f aca="false">H37*1000</f>
        <v>19.0166473080954</v>
      </c>
    </row>
    <row r="38" customFormat="false" ht="13.8" hidden="false" customHeight="false" outlineLevel="0" collapsed="false">
      <c r="A38" s="0" t="s">
        <v>12</v>
      </c>
      <c r="B38" s="1" t="n">
        <v>42900</v>
      </c>
      <c r="C38" s="0" t="n">
        <f aca="false">B38-B$3</f>
        <v>967</v>
      </c>
      <c r="D38" s="0" t="n">
        <f aca="false">C38-1</f>
        <v>966</v>
      </c>
      <c r="E38" s="0" t="n">
        <v>0.018</v>
      </c>
      <c r="F38" s="2" t="n">
        <f aca="false">$R$3*0.5^(C38/$R$4)</f>
        <v>4.0038987459816E-040</v>
      </c>
      <c r="G38" s="2" t="n">
        <f aca="false">$R$5*0.5^(C38/$R$6)</f>
        <v>0.0011076226658616</v>
      </c>
      <c r="H38" s="2" t="n">
        <f aca="false">F38+G38+$R$7</f>
        <v>0.0188576226658616</v>
      </c>
      <c r="I38" s="3" t="n">
        <f aca="false">H38-E38</f>
        <v>0.000857622665861604</v>
      </c>
      <c r="J38" s="4" t="n">
        <f aca="false">I38^2</f>
        <v>7.35516636999565E-007</v>
      </c>
      <c r="K38" s="4" t="n">
        <f aca="false">E38*1000</f>
        <v>18</v>
      </c>
      <c r="L38" s="4" t="n">
        <f aca="false">F38*1000</f>
        <v>4.0038987459816E-037</v>
      </c>
      <c r="M38" s="4" t="n">
        <f aca="false">G38*1000</f>
        <v>1.1076226658616</v>
      </c>
      <c r="N38" s="4" t="n">
        <f aca="false">H38*1000</f>
        <v>18.8576226658616</v>
      </c>
    </row>
    <row r="39" customFormat="false" ht="13.8" hidden="false" customHeight="false" outlineLevel="0" collapsed="false">
      <c r="A39" s="0" t="s">
        <v>12</v>
      </c>
      <c r="B39" s="1" t="n">
        <v>42928</v>
      </c>
      <c r="C39" s="0" t="n">
        <f aca="false">B39-B$3</f>
        <v>995</v>
      </c>
      <c r="D39" s="0" t="n">
        <f aca="false">C39-1</f>
        <v>994</v>
      </c>
      <c r="E39" s="0" t="n">
        <v>0.018</v>
      </c>
      <c r="F39" s="2" t="n">
        <f aca="false">$R$3*0.5^(C39/$R$4)</f>
        <v>3.1926545760672E-041</v>
      </c>
      <c r="G39" s="2" t="n">
        <f aca="false">$R$5*0.5^(C39/$R$6)</f>
        <v>0.000977264723482228</v>
      </c>
      <c r="H39" s="2" t="n">
        <f aca="false">F39+G39+$R$7</f>
        <v>0.0187272647234822</v>
      </c>
      <c r="I39" s="3" t="n">
        <f aca="false">H39-E39</f>
        <v>0.000727264723482227</v>
      </c>
      <c r="J39" s="4" t="n">
        <f aca="false">I39^2</f>
        <v>5.28913978021681E-007</v>
      </c>
      <c r="K39" s="4" t="n">
        <f aca="false">E39*1000</f>
        <v>18</v>
      </c>
      <c r="L39" s="4" t="n">
        <f aca="false">F39*1000</f>
        <v>3.1926545760672E-038</v>
      </c>
      <c r="M39" s="4" t="n">
        <f aca="false">G39*1000</f>
        <v>0.977264723482228</v>
      </c>
      <c r="N39" s="4" t="n">
        <f aca="false">H39*1000</f>
        <v>18.7272647234822</v>
      </c>
    </row>
    <row r="40" customFormat="false" ht="13.8" hidden="false" customHeight="false" outlineLevel="0" collapsed="false">
      <c r="A40" s="0" t="s">
        <v>12</v>
      </c>
      <c r="B40" s="1" t="n">
        <v>42961</v>
      </c>
      <c r="C40" s="0" t="n">
        <f aca="false">B40-B$3</f>
        <v>1028</v>
      </c>
      <c r="D40" s="0" t="n">
        <f aca="false">C40-1</f>
        <v>1027</v>
      </c>
      <c r="E40" s="0" t="n">
        <v>0.016</v>
      </c>
      <c r="F40" s="2" t="n">
        <f aca="false">$R$3*0.5^(C40/$R$4)</f>
        <v>1.62065367174817E-042</v>
      </c>
      <c r="G40" s="2" t="n">
        <f aca="false">$R$5*0.5^(C40/$R$6)</f>
        <v>0.000843183239299877</v>
      </c>
      <c r="H40" s="2" t="n">
        <f aca="false">F40+G40+$R$7</f>
        <v>0.0185931832392999</v>
      </c>
      <c r="I40" s="3" t="n">
        <f aca="false">H40-E40</f>
        <v>0.00259318323929987</v>
      </c>
      <c r="J40" s="4" t="n">
        <f aca="false">I40^2</f>
        <v>6.72459931258579E-006</v>
      </c>
      <c r="K40" s="4" t="n">
        <f aca="false">E40*1000</f>
        <v>16</v>
      </c>
      <c r="L40" s="4" t="n">
        <f aca="false">F40*1000</f>
        <v>1.62065367174817E-039</v>
      </c>
      <c r="M40" s="4" t="n">
        <f aca="false">G40*1000</f>
        <v>0.843183239299877</v>
      </c>
      <c r="N40" s="4" t="n">
        <f aca="false">H40*1000</f>
        <v>18.5931832392999</v>
      </c>
    </row>
    <row r="41" customFormat="false" ht="13.8" hidden="false" customHeight="false" outlineLevel="0" collapsed="false">
      <c r="A41" s="0" t="s">
        <v>12</v>
      </c>
      <c r="B41" s="1" t="n">
        <v>42991</v>
      </c>
      <c r="C41" s="0" t="n">
        <f aca="false">B41-B$3</f>
        <v>1058</v>
      </c>
      <c r="D41" s="0" t="n">
        <f aca="false">C41-1</f>
        <v>1057</v>
      </c>
      <c r="E41" s="0" t="n">
        <v>0.018</v>
      </c>
      <c r="F41" s="2" t="n">
        <f aca="false">$R$3*0.5^(C41/$R$4)</f>
        <v>1.07871530213225E-043</v>
      </c>
      <c r="G41" s="2" t="n">
        <f aca="false">$R$5*0.5^(C41/$R$6)</f>
        <v>0.000737323532252622</v>
      </c>
      <c r="H41" s="2" t="n">
        <f aca="false">F41+G41+$R$7</f>
        <v>0.0184873235322526</v>
      </c>
      <c r="I41" s="3" t="n">
        <f aca="false">H41-E41</f>
        <v>0.000487323532252622</v>
      </c>
      <c r="J41" s="4" t="n">
        <f aca="false">I41^2</f>
        <v>2.37484225087172E-007</v>
      </c>
      <c r="K41" s="4" t="n">
        <f aca="false">E41*1000</f>
        <v>18</v>
      </c>
      <c r="L41" s="4" t="n">
        <f aca="false">F41*1000</f>
        <v>1.07871530213225E-040</v>
      </c>
      <c r="M41" s="4" t="n">
        <f aca="false">G41*1000</f>
        <v>0.737323532252622</v>
      </c>
      <c r="N41" s="4" t="n">
        <f aca="false">H41*1000</f>
        <v>18.4873235322526</v>
      </c>
    </row>
    <row r="42" customFormat="false" ht="13.8" hidden="false" customHeight="false" outlineLevel="0" collapsed="false">
      <c r="A42" s="0" t="s">
        <v>12</v>
      </c>
      <c r="B42" s="1" t="n">
        <v>43020</v>
      </c>
      <c r="C42" s="0" t="n">
        <f aca="false">B42-B$3</f>
        <v>1087</v>
      </c>
      <c r="D42" s="0" t="n">
        <f aca="false">C42-1</f>
        <v>1086</v>
      </c>
      <c r="E42" s="0" t="n">
        <v>0.024</v>
      </c>
      <c r="F42" s="2" t="n">
        <f aca="false">$R$3*0.5^(C42/$R$4)</f>
        <v>7.8586794405358E-045</v>
      </c>
      <c r="G42" s="2" t="n">
        <f aca="false">$R$5*0.5^(C42/$R$6)</f>
        <v>0.000647644011065944</v>
      </c>
      <c r="H42" s="2" t="n">
        <f aca="false">F42+G42+$R$7</f>
        <v>0.0183976440110659</v>
      </c>
      <c r="I42" s="3" t="n">
        <f aca="false">H42-E42</f>
        <v>-0.00560235598893406</v>
      </c>
      <c r="J42" s="4" t="n">
        <f aca="false">I42^2</f>
        <v>3.13863926267453E-005</v>
      </c>
      <c r="K42" s="4" t="n">
        <f aca="false">E42*1000</f>
        <v>24</v>
      </c>
      <c r="L42" s="4" t="n">
        <f aca="false">F42*1000</f>
        <v>7.85867944053579E-042</v>
      </c>
      <c r="M42" s="4" t="n">
        <f aca="false">G42*1000</f>
        <v>0.647644011065944</v>
      </c>
      <c r="N42" s="4" t="n">
        <f aca="false">H42*1000</f>
        <v>18.3976440110659</v>
      </c>
    </row>
    <row r="43" customFormat="false" ht="13.8" hidden="false" customHeight="false" outlineLevel="0" collapsed="false">
      <c r="A43" s="0" t="s">
        <v>12</v>
      </c>
      <c r="B43" s="1" t="n">
        <v>43052</v>
      </c>
      <c r="C43" s="0" t="n">
        <f aca="false">B43-B$3</f>
        <v>1119</v>
      </c>
      <c r="D43" s="0" t="n">
        <f aca="false">C43-1</f>
        <v>1118</v>
      </c>
      <c r="E43" s="0" t="n">
        <v>0.022</v>
      </c>
      <c r="F43" s="2" t="n">
        <f aca="false">$R$3*0.5^(C43/$R$4)</f>
        <v>4.36630401037529E-046</v>
      </c>
      <c r="G43" s="2" t="n">
        <f aca="false">$R$5*0.5^(C43/$R$6)</f>
        <v>0.000561291190130334</v>
      </c>
      <c r="H43" s="2" t="n">
        <f aca="false">F43+G43+$R$7</f>
        <v>0.0183112911901303</v>
      </c>
      <c r="I43" s="3" t="n">
        <f aca="false">H43-E43</f>
        <v>-0.00368870880986967</v>
      </c>
      <c r="J43" s="4" t="n">
        <f aca="false">I43^2</f>
        <v>1.36065726840101E-005</v>
      </c>
      <c r="K43" s="4" t="n">
        <f aca="false">E43*1000</f>
        <v>22</v>
      </c>
      <c r="L43" s="4" t="n">
        <f aca="false">F43*1000</f>
        <v>4.36630401037529E-043</v>
      </c>
      <c r="M43" s="4" t="n">
        <f aca="false">G43*1000</f>
        <v>0.561291190130334</v>
      </c>
      <c r="N43" s="4" t="n">
        <f aca="false">H43*1000</f>
        <v>18.3112911901303</v>
      </c>
    </row>
    <row r="44" customFormat="false" ht="13.8" hidden="false" customHeight="false" outlineLevel="0" collapsed="false">
      <c r="A44" s="0" t="s">
        <v>12</v>
      </c>
      <c r="B44" s="1" t="n">
        <v>43080</v>
      </c>
      <c r="C44" s="0" t="n">
        <f aca="false">B44-B$3</f>
        <v>1147</v>
      </c>
      <c r="D44" s="0" t="n">
        <f aca="false">C44-1</f>
        <v>1146</v>
      </c>
      <c r="E44" s="0" t="n">
        <v>0.013</v>
      </c>
      <c r="F44" s="2" t="n">
        <f aca="false">$R$3*0.5^(C44/$R$4)</f>
        <v>3.4816316204838E-047</v>
      </c>
      <c r="G44" s="2" t="n">
        <f aca="false">$R$5*0.5^(C44/$R$6)</f>
        <v>0.000495231902183075</v>
      </c>
      <c r="H44" s="2" t="n">
        <f aca="false">F44+G44+$R$7</f>
        <v>0.0182452319021831</v>
      </c>
      <c r="I44" s="3" t="n">
        <f aca="false">H44-E44</f>
        <v>0.00524523190218308</v>
      </c>
      <c r="J44" s="4" t="n">
        <f aca="false">I44^2</f>
        <v>2.75124577076791E-005</v>
      </c>
      <c r="K44" s="4" t="n">
        <f aca="false">E44*1000</f>
        <v>13</v>
      </c>
      <c r="L44" s="4" t="n">
        <f aca="false">F44*1000</f>
        <v>3.4816316204838E-044</v>
      </c>
      <c r="M44" s="4" t="n">
        <f aca="false">G44*1000</f>
        <v>0.495231902183075</v>
      </c>
      <c r="N44" s="4" t="n">
        <f aca="false">H44*1000</f>
        <v>18.2452319021831</v>
      </c>
    </row>
    <row r="45" customFormat="false" ht="13.8" hidden="false" customHeight="false" outlineLevel="0" collapsed="false">
      <c r="A45" s="0" t="s">
        <v>12</v>
      </c>
      <c r="B45" s="1" t="n">
        <v>43115</v>
      </c>
      <c r="C45" s="0" t="n">
        <f aca="false">B45-B$3</f>
        <v>1182</v>
      </c>
      <c r="D45" s="0" t="n">
        <f aca="false">C45-1</f>
        <v>1181</v>
      </c>
      <c r="E45" s="0" t="n">
        <v>0.014</v>
      </c>
      <c r="F45" s="2" t="n">
        <f aca="false">$R$3*0.5^(C45/$R$4)</f>
        <v>1.47526105237327E-048</v>
      </c>
      <c r="G45" s="2" t="n">
        <f aca="false">$R$5*0.5^(C45/$R$6)</f>
        <v>0.000423481164299595</v>
      </c>
      <c r="H45" s="2" t="n">
        <f aca="false">F45+G45+$R$7</f>
        <v>0.0181734811642996</v>
      </c>
      <c r="I45" s="3" t="n">
        <f aca="false">H45-E45</f>
        <v>0.00417348116429959</v>
      </c>
      <c r="J45" s="4" t="n">
        <f aca="false">I45^2</f>
        <v>1.74179450287635E-005</v>
      </c>
      <c r="K45" s="4" t="n">
        <f aca="false">E45*1000</f>
        <v>14</v>
      </c>
      <c r="L45" s="4" t="n">
        <f aca="false">F45*1000</f>
        <v>1.47526105237327E-045</v>
      </c>
      <c r="M45" s="4" t="n">
        <f aca="false">G45*1000</f>
        <v>0.423481164299595</v>
      </c>
      <c r="N45" s="4" t="n">
        <f aca="false">H45*1000</f>
        <v>18.1734811642996</v>
      </c>
    </row>
    <row r="46" customFormat="false" ht="13.8" hidden="false" customHeight="false" outlineLevel="0" collapsed="false">
      <c r="A46" s="0" t="s">
        <v>12</v>
      </c>
      <c r="B46" s="1" t="n">
        <v>43146</v>
      </c>
      <c r="C46" s="0" t="n">
        <f aca="false">B46-B$3</f>
        <v>1213</v>
      </c>
      <c r="D46" s="0" t="n">
        <f aca="false">C46-1</f>
        <v>1212</v>
      </c>
      <c r="E46" s="0" t="n">
        <v>0.015</v>
      </c>
      <c r="F46" s="2" t="n">
        <f aca="false">$R$3*0.5^(C46/$R$4)</f>
        <v>8.97138276623537E-050</v>
      </c>
      <c r="G46" s="2" t="n">
        <f aca="false">$R$5*0.5^(C46/$R$6)</f>
        <v>0.000368661766126311</v>
      </c>
      <c r="H46" s="2" t="n">
        <f aca="false">F46+G46+$R$7</f>
        <v>0.0181186617661263</v>
      </c>
      <c r="I46" s="3" t="n">
        <f aca="false">H46-E46</f>
        <v>0.00311866176612631</v>
      </c>
      <c r="J46" s="4" t="n">
        <f aca="false">I46^2</f>
        <v>9.72605121149808E-006</v>
      </c>
      <c r="K46" s="4"/>
      <c r="L46" s="4"/>
      <c r="M46" s="4"/>
      <c r="N46" s="4"/>
    </row>
    <row r="47" customFormat="false" ht="13.8" hidden="false" customHeight="false" outlineLevel="0" collapsed="false">
      <c r="A47" s="0" t="s">
        <v>12</v>
      </c>
      <c r="B47" s="1" t="n">
        <v>43174</v>
      </c>
      <c r="C47" s="0" t="n">
        <f aca="false">B47-B$3</f>
        <v>1241</v>
      </c>
      <c r="D47" s="0" t="n">
        <f aca="false">C47-1</f>
        <v>1240</v>
      </c>
      <c r="E47" s="0" t="n">
        <v>0.016</v>
      </c>
      <c r="F47" s="2" t="n">
        <f aca="false">$R$3*0.5^(C47/$R$4)</f>
        <v>7.15365898576169E-051</v>
      </c>
      <c r="G47" s="2" t="n">
        <f aca="false">$R$5*0.5^(C47/$R$6)</f>
        <v>0.000325273353495021</v>
      </c>
      <c r="H47" s="2" t="n">
        <f aca="false">F47+G47+$R$7</f>
        <v>0.018075273353495</v>
      </c>
      <c r="I47" s="3" t="n">
        <f aca="false">H47-E47</f>
        <v>0.00207527335349502</v>
      </c>
      <c r="J47" s="4" t="n">
        <f aca="false">I47^2</f>
        <v>4.30675949172647E-006</v>
      </c>
      <c r="K47" s="4"/>
      <c r="L47" s="4"/>
      <c r="M47" s="4"/>
      <c r="N47" s="4"/>
    </row>
    <row r="48" customFormat="false" ht="13.8" hidden="false" customHeight="false" outlineLevel="0" collapsed="false">
      <c r="K48" s="4"/>
      <c r="L48" s="4"/>
      <c r="M48" s="4"/>
      <c r="N48" s="4"/>
    </row>
    <row r="49" customFormat="false" ht="13.8" hidden="false" customHeight="false" outlineLevel="0" collapsed="false">
      <c r="K49" s="4"/>
      <c r="L49" s="4"/>
      <c r="M49" s="4"/>
      <c r="N49" s="4"/>
    </row>
    <row r="50" customFormat="false" ht="13.8" hidden="false" customHeight="false" outlineLevel="0" collapsed="false">
      <c r="K50" s="4"/>
      <c r="L50" s="4"/>
      <c r="M50" s="4"/>
      <c r="N5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7" activeCellId="0" sqref="E47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9" min="2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32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12</v>
      </c>
      <c r="B2" s="1" t="n">
        <v>41934</v>
      </c>
      <c r="C2" s="0" t="n">
        <v>0</v>
      </c>
      <c r="D2" s="0" t="n">
        <v>3120</v>
      </c>
      <c r="E2" s="2" t="n">
        <f aca="false">$M$3*0.5^(C2/$M$4)</f>
        <v>1282.44174630749</v>
      </c>
      <c r="F2" s="2" t="n">
        <f aca="false">$M$5*0.5^(C2/$M$6)</f>
        <v>1828.7116476537</v>
      </c>
      <c r="G2" s="2" t="n">
        <f aca="false">E2+F2+$M$7</f>
        <v>3133.32006062785</v>
      </c>
      <c r="H2" s="3" t="n">
        <f aca="false">G2-D2</f>
        <v>13.3200606278501</v>
      </c>
      <c r="I2" s="4" t="n">
        <f aca="false">H2^2</f>
        <v>177.424015129603</v>
      </c>
    </row>
    <row r="3" customFormat="false" ht="15" hidden="false" customHeight="false" outlineLevel="0" collapsed="false">
      <c r="A3" s="0" t="s">
        <v>12</v>
      </c>
      <c r="B3" s="1" t="n">
        <v>41948</v>
      </c>
      <c r="C3" s="0" t="n">
        <f aca="false">B3-B$2</f>
        <v>14</v>
      </c>
      <c r="D3" s="0" t="n">
        <v>1790</v>
      </c>
      <c r="E3" s="2" t="n">
        <f aca="false">$M$3*0.5^(C3/$M$4)</f>
        <v>108.379233802449</v>
      </c>
      <c r="F3" s="2" t="n">
        <f aca="false">$M$5*0.5^(C3/$M$6)</f>
        <v>1639.80496877821</v>
      </c>
      <c r="G3" s="2" t="n">
        <f aca="false">E3+F3+$M$7</f>
        <v>1770.35086924733</v>
      </c>
      <c r="H3" s="3" t="n">
        <f aca="false">G3-D3</f>
        <v>-19.6491307526735</v>
      </c>
      <c r="I3" s="4" t="n">
        <f aca="false">H3^2</f>
        <v>386.088339335659</v>
      </c>
      <c r="L3" s="0" t="s">
        <v>13</v>
      </c>
      <c r="M3" s="5" t="n">
        <v>1282.44174630749</v>
      </c>
    </row>
    <row r="4" customFormat="false" ht="15" hidden="false" customHeight="false" outlineLevel="0" collapsed="false">
      <c r="A4" s="0" t="s">
        <v>12</v>
      </c>
      <c r="B4" s="1" t="n">
        <v>41961</v>
      </c>
      <c r="C4" s="0" t="n">
        <f aca="false">B4-B$2</f>
        <v>27</v>
      </c>
      <c r="D4" s="0" t="n">
        <v>1390</v>
      </c>
      <c r="E4" s="2" t="n">
        <f aca="false">$M$3*0.5^(C4/$M$4)</f>
        <v>10.9270744947863</v>
      </c>
      <c r="F4" s="2" t="n">
        <f aca="false">$M$5*0.5^(C4/$M$6)</f>
        <v>1481.90896209673</v>
      </c>
      <c r="G4" s="2" t="n">
        <f aca="false">E4+F4+$M$7</f>
        <v>1515.00270325819</v>
      </c>
      <c r="H4" s="3" t="n">
        <f aca="false">G4-D4</f>
        <v>125.002703258186</v>
      </c>
      <c r="I4" s="4" t="n">
        <f aca="false">H4^2</f>
        <v>15625.6758218541</v>
      </c>
      <c r="L4" s="0" t="s">
        <v>14</v>
      </c>
      <c r="M4" s="5" t="n">
        <v>3.92736282295887</v>
      </c>
    </row>
    <row r="5" customFormat="false" ht="15" hidden="false" customHeight="false" outlineLevel="0" collapsed="false">
      <c r="A5" s="0" t="s">
        <v>12</v>
      </c>
      <c r="B5" s="1" t="n">
        <v>41976</v>
      </c>
      <c r="C5" s="0" t="n">
        <f aca="false">B5-B$2</f>
        <v>42</v>
      </c>
      <c r="D5" s="0" t="n">
        <v>1170</v>
      </c>
      <c r="E5" s="2" t="n">
        <f aca="false">$M$3*0.5^(C5/$M$4)</f>
        <v>0.774039164638011</v>
      </c>
      <c r="F5" s="2" t="n">
        <f aca="false">$M$5*0.5^(C5/$M$6)</f>
        <v>1318.51820936226</v>
      </c>
      <c r="G5" s="2" t="n">
        <f aca="false">E5+F5+$M$7</f>
        <v>1341.45891519357</v>
      </c>
      <c r="H5" s="3" t="n">
        <f aca="false">G5-D5</f>
        <v>171.458915193567</v>
      </c>
      <c r="I5" s="4" t="n">
        <f aca="false">H5^2</f>
        <v>29398.159599355</v>
      </c>
      <c r="L5" s="0" t="s">
        <v>15</v>
      </c>
      <c r="M5" s="5" t="n">
        <v>1828.7116476537</v>
      </c>
    </row>
    <row r="6" customFormat="false" ht="15" hidden="false" customHeight="false" outlineLevel="0" collapsed="false">
      <c r="A6" s="0" t="s">
        <v>12</v>
      </c>
      <c r="B6" s="1" t="n">
        <v>41989</v>
      </c>
      <c r="C6" s="0" t="n">
        <f aca="false">B6-B$2</f>
        <v>55</v>
      </c>
      <c r="D6" s="0" t="n">
        <v>1270</v>
      </c>
      <c r="E6" s="2" t="n">
        <f aca="false">$M$3*0.5^(C6/$M$4)</f>
        <v>0.0780406293450889</v>
      </c>
      <c r="F6" s="2" t="n">
        <f aca="false">$M$5*0.5^(C6/$M$6)</f>
        <v>1191.55874530464</v>
      </c>
      <c r="G6" s="2" t="n">
        <f aca="false">E6+F6+$M$7</f>
        <v>1213.80345260065</v>
      </c>
      <c r="H6" s="3" t="n">
        <f aca="false">G6-D6</f>
        <v>-56.1965473993512</v>
      </c>
      <c r="I6" s="4" t="n">
        <f aca="false">H6^2</f>
        <v>3158.05193960752</v>
      </c>
      <c r="L6" s="0" t="s">
        <v>16</v>
      </c>
      <c r="M6" s="6" t="n">
        <v>89</v>
      </c>
    </row>
    <row r="7" customFormat="false" ht="15" hidden="false" customHeight="false" outlineLevel="0" collapsed="false">
      <c r="A7" s="0" t="s">
        <v>12</v>
      </c>
      <c r="B7" s="1" t="n">
        <v>42031</v>
      </c>
      <c r="C7" s="0" t="n">
        <f aca="false">B7-B$2</f>
        <v>97</v>
      </c>
      <c r="D7" s="0" t="n">
        <v>1108</v>
      </c>
      <c r="E7" s="2" t="n">
        <f aca="false">$M$3*0.5^(C7/$M$4)</f>
        <v>4.71027270595525E-005</v>
      </c>
      <c r="F7" s="2" t="n">
        <f aca="false">$M$5*0.5^(C7/$M$6)</f>
        <v>859.125004876947</v>
      </c>
      <c r="G7" s="2" t="n">
        <f aca="false">E7+F7+$M$7</f>
        <v>881.291718646341</v>
      </c>
      <c r="H7" s="3" t="n">
        <f aca="false">G7-D7</f>
        <v>-226.708281353659</v>
      </c>
      <c r="I7" s="4" t="n">
        <f aca="false">H7^2</f>
        <v>51396.6448343298</v>
      </c>
      <c r="L7" s="0" t="s">
        <v>17</v>
      </c>
      <c r="M7" s="5" t="n">
        <f aca="false">AVERAGE(D34:D45)</f>
        <v>22.1666666666667</v>
      </c>
    </row>
    <row r="8" customFormat="false" ht="15" hidden="false" customHeight="false" outlineLevel="0" collapsed="false">
      <c r="A8" s="0" t="s">
        <v>12</v>
      </c>
      <c r="B8" s="1" t="n">
        <v>42052</v>
      </c>
      <c r="C8" s="0" t="n">
        <f aca="false">B8-B$2</f>
        <v>118</v>
      </c>
      <c r="D8" s="0" t="n">
        <v>1038</v>
      </c>
      <c r="E8" s="2" t="n">
        <f aca="false">$M$3*0.5^(C8/$M$4)</f>
        <v>1.15720072253511E-006</v>
      </c>
      <c r="F8" s="2" t="n">
        <f aca="false">$M$5*0.5^(C8/$M$6)</f>
        <v>729.502542476578</v>
      </c>
      <c r="G8" s="2" t="n">
        <f aca="false">E8+F8+$M$7</f>
        <v>751.669210300445</v>
      </c>
      <c r="H8" s="3" t="n">
        <f aca="false">G8-D8</f>
        <v>-286.330789699555</v>
      </c>
      <c r="I8" s="4" t="n">
        <f aca="false">H8^2</f>
        <v>81985.3211299706</v>
      </c>
    </row>
    <row r="9" customFormat="false" ht="15" hidden="false" customHeight="false" outlineLevel="0" collapsed="false">
      <c r="A9" s="0" t="s">
        <v>12</v>
      </c>
      <c r="B9" s="1" t="n">
        <v>42073</v>
      </c>
      <c r="C9" s="0" t="n">
        <f aca="false">B9-B$2</f>
        <v>139</v>
      </c>
      <c r="D9" s="0" t="n">
        <v>768.6</v>
      </c>
      <c r="E9" s="2" t="n">
        <f aca="false">$M$3*0.5^(C9/$M$4)</f>
        <v>2.8429638703142E-008</v>
      </c>
      <c r="F9" s="2" t="n">
        <f aca="false">$M$5*0.5^(C9/$M$6)</f>
        <v>619.437167418977</v>
      </c>
      <c r="G9" s="2" t="n">
        <f aca="false">E9+F9+$M$7</f>
        <v>641.603834114074</v>
      </c>
      <c r="H9" s="3" t="n">
        <f aca="false">G9-D9</f>
        <v>-126.996165885926</v>
      </c>
      <c r="I9" s="4" t="n">
        <f aca="false">H9^2</f>
        <v>16128.0261497257</v>
      </c>
      <c r="L9" s="0" t="s">
        <v>19</v>
      </c>
      <c r="M9" s="9" t="n">
        <f aca="false">SQRT(AVERAGE(I2:I24))</f>
        <v>117.530229670307</v>
      </c>
    </row>
    <row r="10" customFormat="false" ht="15" hidden="false" customHeight="false" outlineLevel="0" collapsed="false">
      <c r="A10" s="0" t="s">
        <v>12</v>
      </c>
      <c r="B10" s="1" t="n">
        <v>42110</v>
      </c>
      <c r="C10" s="0" t="n">
        <f aca="false">B10-B$2</f>
        <v>176</v>
      </c>
      <c r="D10" s="0" t="n">
        <v>504.5</v>
      </c>
      <c r="E10" s="2" t="n">
        <f aca="false">$M$3*0.5^(C10/$M$4)</f>
        <v>4.14709151046599E-011</v>
      </c>
      <c r="F10" s="2" t="n">
        <f aca="false">$M$5*0.5^(C10/$M$6)</f>
        <v>464.354820914779</v>
      </c>
      <c r="G10" s="2" t="n">
        <f aca="false">E10+F10+$M$7</f>
        <v>486.521487581487</v>
      </c>
      <c r="H10" s="3" t="n">
        <f aca="false">G10-D10</f>
        <v>-17.9785124185128</v>
      </c>
      <c r="I10" s="4" t="n">
        <f aca="false">H10^2</f>
        <v>323.226908782618</v>
      </c>
      <c r="L10" s="0" t="s">
        <v>21</v>
      </c>
      <c r="M10" s="5" t="n">
        <f aca="false">AVERAGE(H2:H24)</f>
        <v>14.7531997552371</v>
      </c>
    </row>
    <row r="11" customFormat="false" ht="15" hidden="false" customHeight="false" outlineLevel="0" collapsed="false">
      <c r="A11" s="0" t="s">
        <v>12</v>
      </c>
      <c r="B11" s="1" t="n">
        <v>42136</v>
      </c>
      <c r="C11" s="0" t="n">
        <f aca="false">B11-B$2</f>
        <v>202</v>
      </c>
      <c r="D11" s="0" t="n">
        <v>257.5</v>
      </c>
      <c r="E11" s="2" t="n">
        <f aca="false">$M$3*0.5^(C11/$M$4)</f>
        <v>4.21559881369132E-013</v>
      </c>
      <c r="F11" s="2" t="n">
        <f aca="false">$M$5*0.5^(C11/$M$6)</f>
        <v>379.235174360711</v>
      </c>
      <c r="G11" s="2" t="n">
        <f aca="false">E11+F11+$M$7</f>
        <v>401.401841027378</v>
      </c>
      <c r="H11" s="3" t="n">
        <f aca="false">G11-D11</f>
        <v>143.901841027378</v>
      </c>
      <c r="I11" s="4" t="n">
        <f aca="false">H11^2</f>
        <v>20707.7398510687</v>
      </c>
      <c r="L11" s="0" t="s">
        <v>22</v>
      </c>
      <c r="M11" s="5" t="n">
        <f aca="false">RSQ(G2:G24,D2:D24)</f>
        <v>0.976758532011751</v>
      </c>
    </row>
    <row r="12" customFormat="false" ht="15" hidden="false" customHeight="false" outlineLevel="0" collapsed="false">
      <c r="A12" s="0" t="s">
        <v>12</v>
      </c>
      <c r="B12" s="1" t="n">
        <v>42171</v>
      </c>
      <c r="C12" s="0" t="n">
        <f aca="false">B12-B$2</f>
        <v>237</v>
      </c>
      <c r="D12" s="0" t="n">
        <v>36.9</v>
      </c>
      <c r="E12" s="2" t="n">
        <f aca="false">$M$3*0.5^(C12/$M$4)</f>
        <v>8.75246429110339E-016</v>
      </c>
      <c r="F12" s="2" t="n">
        <f aca="false">$M$5*0.5^(C12/$M$6)</f>
        <v>288.752683582757</v>
      </c>
      <c r="G12" s="2" t="n">
        <f aca="false">E12+F12+$M$7</f>
        <v>310.919350249424</v>
      </c>
      <c r="H12" s="3" t="n">
        <f aca="false">G12-D12</f>
        <v>274.019350249424</v>
      </c>
      <c r="I12" s="4" t="n">
        <f aca="false">H12^2</f>
        <v>75086.6043111166</v>
      </c>
    </row>
    <row r="13" customFormat="false" ht="15" hidden="false" customHeight="false" outlineLevel="0" collapsed="false">
      <c r="A13" s="0" t="s">
        <v>12</v>
      </c>
      <c r="B13" s="1" t="n">
        <v>42199</v>
      </c>
      <c r="C13" s="0" t="n">
        <f aca="false">B13-B$2</f>
        <v>265</v>
      </c>
      <c r="D13" s="0" t="n">
        <v>122.8</v>
      </c>
      <c r="E13" s="2" t="n">
        <f aca="false">$M$3*0.5^(C13/$M$4)</f>
        <v>6.25096700790346E-018</v>
      </c>
      <c r="F13" s="2" t="n">
        <f aca="false">$M$5*0.5^(C13/$M$6)</f>
        <v>232.17741045739</v>
      </c>
      <c r="G13" s="2" t="n">
        <f aca="false">E13+F13+$M$7</f>
        <v>254.344077124056</v>
      </c>
      <c r="H13" s="3" t="n">
        <f aca="false">G13-D13</f>
        <v>131.544077124056</v>
      </c>
      <c r="I13" s="4" t="n">
        <f aca="false">H13^2</f>
        <v>17303.8442264196</v>
      </c>
    </row>
    <row r="14" customFormat="false" ht="15" hidden="false" customHeight="false" outlineLevel="0" collapsed="false">
      <c r="A14" s="0" t="s">
        <v>12</v>
      </c>
      <c r="B14" s="1" t="n">
        <v>42234</v>
      </c>
      <c r="C14" s="0" t="n">
        <f aca="false">B14-B$2</f>
        <v>300</v>
      </c>
      <c r="D14" s="0" t="n">
        <v>199.3</v>
      </c>
      <c r="E14" s="2" t="n">
        <f aca="false">$M$3*0.5^(C14/$M$4)</f>
        <v>1.2978314099494E-020</v>
      </c>
      <c r="F14" s="2" t="n">
        <f aca="false">$M$5*0.5^(C14/$M$6)</f>
        <v>176.78173036001</v>
      </c>
      <c r="G14" s="2" t="n">
        <f aca="false">E14+F14+$M$7</f>
        <v>198.948397026677</v>
      </c>
      <c r="H14" s="3" t="n">
        <f aca="false">G14-D14</f>
        <v>-0.351602973323111</v>
      </c>
      <c r="I14" s="4" t="n">
        <f aca="false">H14^2</f>
        <v>0.123624650849652</v>
      </c>
    </row>
    <row r="15" customFormat="false" ht="15" hidden="false" customHeight="false" outlineLevel="0" collapsed="false">
      <c r="A15" s="0" t="s">
        <v>12</v>
      </c>
      <c r="B15" s="1" t="n">
        <v>42263</v>
      </c>
      <c r="C15" s="0" t="n">
        <f aca="false">B15-B$2</f>
        <v>329</v>
      </c>
      <c r="D15" s="0" t="n">
        <v>127.2</v>
      </c>
      <c r="E15" s="2" t="n">
        <f aca="false">$M$3*0.5^(C15/$M$4)</f>
        <v>7.76936888469234E-023</v>
      </c>
      <c r="F15" s="2" t="n">
        <f aca="false">$M$5*0.5^(C15/$M$6)</f>
        <v>141.042161487296</v>
      </c>
      <c r="G15" s="2" t="n">
        <f aca="false">E15+F15+$M$7</f>
        <v>163.208828153963</v>
      </c>
      <c r="H15" s="3" t="n">
        <f aca="false">G15-D15</f>
        <v>36.0088281539629</v>
      </c>
      <c r="I15" s="4" t="n">
        <f aca="false">H15^2</f>
        <v>1296.63570502163</v>
      </c>
    </row>
    <row r="16" customFormat="false" ht="15" hidden="false" customHeight="false" outlineLevel="0" collapsed="false">
      <c r="A16" s="0" t="s">
        <v>12</v>
      </c>
      <c r="B16" s="1" t="n">
        <v>42291</v>
      </c>
      <c r="C16" s="0" t="n">
        <f aca="false">B16-B$2</f>
        <v>357</v>
      </c>
      <c r="D16" s="0" t="n">
        <v>107.1</v>
      </c>
      <c r="E16" s="2" t="n">
        <f aca="false">$M$3*0.5^(C16/$M$4)</f>
        <v>5.54884509723846E-025</v>
      </c>
      <c r="F16" s="2" t="n">
        <f aca="false">$M$5*0.5^(C16/$M$6)</f>
        <v>113.407790407766</v>
      </c>
      <c r="G16" s="2" t="n">
        <f aca="false">E16+F16+$M$7</f>
        <v>135.574457074433</v>
      </c>
      <c r="H16" s="3" t="n">
        <f aca="false">G16-D16</f>
        <v>28.4744570744329</v>
      </c>
      <c r="I16" s="4" t="n">
        <f aca="false">H16^2</f>
        <v>810.794705683722</v>
      </c>
    </row>
    <row r="17" customFormat="false" ht="15" hidden="false" customHeight="false" outlineLevel="0" collapsed="false">
      <c r="A17" s="0" t="s">
        <v>12</v>
      </c>
      <c r="B17" s="1" t="n">
        <v>42326</v>
      </c>
      <c r="C17" s="0" t="n">
        <f aca="false">B17-B$2</f>
        <v>392</v>
      </c>
      <c r="D17" s="0" t="n">
        <v>80.7</v>
      </c>
      <c r="E17" s="2" t="n">
        <f aca="false">$M$3*0.5^(C17/$M$4)</f>
        <v>1.15205622538634E-027</v>
      </c>
      <c r="F17" s="2" t="n">
        <f aca="false">$M$5*0.5^(C17/$M$6)</f>
        <v>86.3495952732649</v>
      </c>
      <c r="G17" s="2" t="n">
        <f aca="false">E17+F17+$M$7</f>
        <v>108.516261939932</v>
      </c>
      <c r="H17" s="3" t="n">
        <f aca="false">G17-D17</f>
        <v>27.8162619399315</v>
      </c>
      <c r="I17" s="4" t="n">
        <f aca="false">H17^2</f>
        <v>773.744428310885</v>
      </c>
    </row>
    <row r="18" customFormat="false" ht="15" hidden="false" customHeight="false" outlineLevel="0" collapsed="false">
      <c r="A18" s="0" t="s">
        <v>12</v>
      </c>
      <c r="B18" s="1" t="n">
        <v>42352</v>
      </c>
      <c r="C18" s="0" t="n">
        <f aca="false">B18-B$2</f>
        <v>418</v>
      </c>
      <c r="D18" s="0" t="n">
        <v>65.9</v>
      </c>
      <c r="E18" s="2" t="n">
        <f aca="false">$M$3*0.5^(C18/$M$4)</f>
        <v>1.17108745847246E-029</v>
      </c>
      <c r="F18" s="2" t="n">
        <f aca="false">$M$5*0.5^(C18/$M$6)</f>
        <v>70.5210807436481</v>
      </c>
      <c r="G18" s="2" t="n">
        <f aca="false">E18+F18+$M$7</f>
        <v>92.6877474103148</v>
      </c>
      <c r="H18" s="3" t="n">
        <f aca="false">G18-D18</f>
        <v>26.7877474103148</v>
      </c>
      <c r="I18" s="4" t="n">
        <f aca="false">H18^2</f>
        <v>717.583411318827</v>
      </c>
    </row>
    <row r="19" customFormat="false" ht="15" hidden="false" customHeight="false" outlineLevel="0" collapsed="false">
      <c r="A19" s="0" t="s">
        <v>12</v>
      </c>
      <c r="B19" s="1" t="n">
        <v>42382</v>
      </c>
      <c r="C19" s="0" t="n">
        <f aca="false">B19-B$2</f>
        <v>448</v>
      </c>
      <c r="D19" s="0" t="n">
        <v>72</v>
      </c>
      <c r="E19" s="2" t="n">
        <f aca="false">$M$3*0.5^(C19/$M$4)</f>
        <v>5.87634646292888E-032</v>
      </c>
      <c r="F19" s="2" t="n">
        <f aca="false">$M$5*0.5^(C19/$M$6)</f>
        <v>55.8274992291436</v>
      </c>
      <c r="G19" s="2" t="n">
        <f aca="false">E19+F19+$M$7</f>
        <v>77.9941658958103</v>
      </c>
      <c r="H19" s="3" t="n">
        <f aca="false">G19-D19</f>
        <v>5.99416589581027</v>
      </c>
      <c r="I19" s="4" t="n">
        <f aca="false">H19^2</f>
        <v>35.9300247864949</v>
      </c>
    </row>
    <row r="20" customFormat="false" ht="15" hidden="false" customHeight="false" outlineLevel="0" collapsed="false">
      <c r="A20" s="0" t="s">
        <v>12</v>
      </c>
      <c r="B20" s="1" t="n">
        <v>42415</v>
      </c>
      <c r="C20" s="0" t="n">
        <f aca="false">B20-B$2</f>
        <v>481</v>
      </c>
      <c r="D20" s="0" t="n">
        <v>43</v>
      </c>
      <c r="E20" s="2" t="n">
        <f aca="false">$M$3*0.5^(C20/$M$4)</f>
        <v>1.73650989807327E-034</v>
      </c>
      <c r="F20" s="2" t="n">
        <f aca="false">$M$5*0.5^(C20/$M$6)</f>
        <v>43.1747976366324</v>
      </c>
      <c r="G20" s="2" t="n">
        <f aca="false">E20+F20+$M$7</f>
        <v>65.3414643032991</v>
      </c>
      <c r="H20" s="3" t="n">
        <f aca="false">G20-D20</f>
        <v>22.3414643032991</v>
      </c>
      <c r="I20" s="4" t="n">
        <f aca="false">H20^2</f>
        <v>499.141027215588</v>
      </c>
    </row>
    <row r="21" customFormat="false" ht="15" hidden="false" customHeight="false" outlineLevel="0" collapsed="false">
      <c r="A21" s="0" t="s">
        <v>12</v>
      </c>
      <c r="B21" s="1" t="n">
        <v>42444</v>
      </c>
      <c r="C21" s="0" t="n">
        <f aca="false">B21-B$2</f>
        <v>510</v>
      </c>
      <c r="D21" s="0" t="n">
        <v>60</v>
      </c>
      <c r="E21" s="2" t="n">
        <f aca="false">$M$3*0.5^(C21/$M$4)</f>
        <v>1.03954842413442E-036</v>
      </c>
      <c r="F21" s="2" t="n">
        <f aca="false">$M$5*0.5^(C21/$M$6)</f>
        <v>34.4462449148238</v>
      </c>
      <c r="G21" s="2" t="n">
        <f aca="false">E21+F21+$M$7</f>
        <v>56.6129115814905</v>
      </c>
      <c r="H21" s="3" t="n">
        <f aca="false">G21-D21</f>
        <v>-3.38708841850955</v>
      </c>
      <c r="I21" s="4" t="n">
        <f aca="false">H21^2</f>
        <v>11.4723679548015</v>
      </c>
    </row>
    <row r="22" customFormat="false" ht="15" hidden="false" customHeight="false" outlineLevel="0" collapsed="false">
      <c r="A22" s="0" t="s">
        <v>12</v>
      </c>
      <c r="B22" s="1" t="n">
        <v>42472</v>
      </c>
      <c r="C22" s="0" t="n">
        <f aca="false">B22-B$2</f>
        <v>538</v>
      </c>
      <c r="D22" s="0" t="n">
        <v>14</v>
      </c>
      <c r="E22" s="2" t="n">
        <f aca="false">$M$3*0.5^(C22/$M$4)</f>
        <v>7.42440378647137E-039</v>
      </c>
      <c r="F22" s="2" t="n">
        <f aca="false">$M$5*0.5^(C22/$M$6)</f>
        <v>27.697196940553</v>
      </c>
      <c r="G22" s="2" t="n">
        <f aca="false">E22+F22+$M$7</f>
        <v>49.8638636072196</v>
      </c>
      <c r="H22" s="3" t="n">
        <f aca="false">G22-D22</f>
        <v>35.8638636072196</v>
      </c>
      <c r="I22" s="4" t="n">
        <f aca="false">H22^2</f>
        <v>1286.21671283725</v>
      </c>
    </row>
    <row r="23" customFormat="false" ht="15" hidden="false" customHeight="false" outlineLevel="0" collapsed="false">
      <c r="A23" s="0" t="s">
        <v>12</v>
      </c>
      <c r="B23" s="1" t="n">
        <v>42501</v>
      </c>
      <c r="C23" s="0" t="n">
        <f aca="false">B23-B$2</f>
        <v>567</v>
      </c>
      <c r="D23" s="0" t="n">
        <v>29</v>
      </c>
      <c r="E23" s="2" t="n">
        <f aca="false">$M$3*0.5^(C23/$M$4)</f>
        <v>4.44456277786122E-041</v>
      </c>
      <c r="F23" s="2" t="n">
        <f aca="false">$M$5*0.5^(C23/$M$6)</f>
        <v>22.0977162950013</v>
      </c>
      <c r="G23" s="2" t="n">
        <f aca="false">E23+F23+$M$7</f>
        <v>44.2643829616679</v>
      </c>
      <c r="H23" s="3" t="n">
        <f aca="false">G23-D23</f>
        <v>15.2643829616679</v>
      </c>
      <c r="I23" s="4" t="n">
        <f aca="false">H23^2</f>
        <v>233.001387200459</v>
      </c>
    </row>
    <row r="24" customFormat="false" ht="15" hidden="false" customHeight="false" outlineLevel="0" collapsed="false">
      <c r="A24" s="0" t="s">
        <v>12</v>
      </c>
      <c r="B24" s="1" t="n">
        <v>42535</v>
      </c>
      <c r="C24" s="0" t="n">
        <f aca="false">B24-B$2</f>
        <v>601</v>
      </c>
      <c r="D24" s="0" t="n">
        <v>20</v>
      </c>
      <c r="E24" s="2" t="n">
        <f aca="false">$M$3*0.5^(C24/$M$4)</f>
        <v>1.10090416981469E-043</v>
      </c>
      <c r="F24" s="2" t="n">
        <f aca="false">$M$5*0.5^(C24/$M$6)</f>
        <v>16.9569277781954</v>
      </c>
      <c r="G24" s="2" t="n">
        <f aca="false">E24+F24+$M$7</f>
        <v>39.1235944448621</v>
      </c>
      <c r="H24" s="3" t="n">
        <f aca="false">G24-D24</f>
        <v>19.1235944448621</v>
      </c>
      <c r="I24" s="4" t="n">
        <f aca="false">H24^2</f>
        <v>365.71186449156</v>
      </c>
    </row>
    <row r="25" customFormat="false" ht="15" hidden="false" customHeight="false" outlineLevel="0" collapsed="false">
      <c r="A25" s="0" t="s">
        <v>12</v>
      </c>
      <c r="B25" s="1" t="n">
        <v>42501</v>
      </c>
      <c r="C25" s="0" t="n">
        <f aca="false">B25-B$2</f>
        <v>567</v>
      </c>
      <c r="D25" s="0" t="n">
        <v>64</v>
      </c>
      <c r="E25" s="2" t="n">
        <f aca="false">$M$3*0.5^(C25/$M$4)</f>
        <v>4.44456277786122E-041</v>
      </c>
      <c r="F25" s="2" t="n">
        <f aca="false">$M$5*0.5^(C25/$M$6)</f>
        <v>22.0977162950013</v>
      </c>
      <c r="G25" s="2" t="n">
        <f aca="false">E25+F25+$M$7</f>
        <v>44.2643829616679</v>
      </c>
      <c r="H25" s="3" t="n">
        <f aca="false">G25-D25</f>
        <v>-19.7356170383321</v>
      </c>
      <c r="I25" s="4" t="n">
        <f aca="false">H25^2</f>
        <v>389.494579883703</v>
      </c>
    </row>
    <row r="26" customFormat="false" ht="15" hidden="false" customHeight="false" outlineLevel="0" collapsed="false">
      <c r="A26" s="0" t="s">
        <v>12</v>
      </c>
      <c r="B26" s="1" t="n">
        <v>42535</v>
      </c>
      <c r="C26" s="0" t="n">
        <f aca="false">B26-B$2</f>
        <v>601</v>
      </c>
      <c r="D26" s="0" t="n">
        <v>53</v>
      </c>
      <c r="E26" s="2" t="n">
        <f aca="false">$M$3*0.5^(C26/$M$4)</f>
        <v>1.10090416981469E-043</v>
      </c>
      <c r="F26" s="2" t="n">
        <f aca="false">$M$5*0.5^(C26/$M$6)</f>
        <v>16.9569277781954</v>
      </c>
      <c r="G26" s="2" t="n">
        <f aca="false">E26+F26+$M$7</f>
        <v>39.1235944448621</v>
      </c>
      <c r="H26" s="3" t="n">
        <f aca="false">G26-D26</f>
        <v>-13.8764055551379</v>
      </c>
      <c r="I26" s="4" t="n">
        <f aca="false">H26^2</f>
        <v>192.554631130662</v>
      </c>
    </row>
    <row r="27" customFormat="false" ht="15" hidden="false" customHeight="false" outlineLevel="0" collapsed="false">
      <c r="A27" s="0" t="s">
        <v>12</v>
      </c>
      <c r="B27" s="1" t="n">
        <v>42551</v>
      </c>
      <c r="C27" s="0" t="n">
        <f aca="false">B27-B$2</f>
        <v>617</v>
      </c>
      <c r="D27" s="0" t="n">
        <v>23</v>
      </c>
      <c r="E27" s="2" t="n">
        <f aca="false">$M$3*0.5^(C27/$M$4)</f>
        <v>6.53670898379602E-045</v>
      </c>
      <c r="F27" s="2" t="n">
        <f aca="false">$M$5*0.5^(C27/$M$6)</f>
        <v>14.9702625952715</v>
      </c>
      <c r="G27" s="2" t="n">
        <f aca="false">E27+F27+$M$7</f>
        <v>37.1369292619382</v>
      </c>
      <c r="H27" s="3" t="n">
        <f aca="false">G27-D27</f>
        <v>14.1369292619382</v>
      </c>
      <c r="I27" s="4" t="n">
        <f aca="false">H27^2</f>
        <v>199.852768957045</v>
      </c>
    </row>
    <row r="28" customFormat="false" ht="15" hidden="false" customHeight="false" outlineLevel="0" collapsed="false">
      <c r="A28" s="0" t="s">
        <v>12</v>
      </c>
      <c r="B28" s="1" t="n">
        <v>42563</v>
      </c>
      <c r="C28" s="0" t="n">
        <f aca="false">B28-B$2</f>
        <v>629</v>
      </c>
      <c r="D28" s="0" t="n">
        <v>26</v>
      </c>
      <c r="E28" s="2" t="n">
        <f aca="false">$M$3*0.5^(C28/$M$4)</f>
        <v>7.86260350855707E-046</v>
      </c>
      <c r="F28" s="2" t="n">
        <f aca="false">$M$5*0.5^(C28/$M$6)</f>
        <v>13.634559277528</v>
      </c>
      <c r="G28" s="2" t="n">
        <f aca="false">E28+F28+$M$7</f>
        <v>35.8012259441947</v>
      </c>
      <c r="H28" s="3" t="n">
        <f aca="false">G28-D28</f>
        <v>9.80122594419466</v>
      </c>
      <c r="I28" s="4" t="n">
        <f aca="false">H28^2</f>
        <v>96.0640300091544</v>
      </c>
    </row>
    <row r="29" customFormat="false" ht="15" hidden="false" customHeight="false" outlineLevel="0" collapsed="false">
      <c r="A29" s="0" t="s">
        <v>12</v>
      </c>
      <c r="B29" s="1" t="n">
        <v>42598</v>
      </c>
      <c r="C29" s="0" t="n">
        <f aca="false">B29-B$2</f>
        <v>664</v>
      </c>
      <c r="D29" s="0" t="n">
        <v>37</v>
      </c>
      <c r="E29" s="2" t="n">
        <f aca="false">$M$3*0.5^(C29/$M$4)</f>
        <v>1.63244083427121E-048</v>
      </c>
      <c r="F29" s="2" t="n">
        <f aca="false">$M$5*0.5^(C29/$M$6)</f>
        <v>10.3814620769056</v>
      </c>
      <c r="G29" s="2" t="n">
        <f aca="false">E29+F29+$M$7</f>
        <v>32.5481287435722</v>
      </c>
      <c r="H29" s="3" t="n">
        <f aca="false">G29-D29</f>
        <v>-4.45187125642776</v>
      </c>
      <c r="I29" s="4" t="n">
        <f aca="false">H29^2</f>
        <v>19.8191576838077</v>
      </c>
    </row>
    <row r="30" customFormat="false" ht="15" hidden="false" customHeight="false" outlineLevel="0" collapsed="false">
      <c r="A30" s="0" t="s">
        <v>12</v>
      </c>
      <c r="B30" s="1" t="n">
        <v>42627</v>
      </c>
      <c r="C30" s="0" t="n">
        <f aca="false">B30-B$2</f>
        <v>693</v>
      </c>
      <c r="D30" s="0" t="n">
        <v>34</v>
      </c>
      <c r="E30" s="2" t="n">
        <f aca="false">$M$3*0.5^(C30/$M$4)</f>
        <v>9.77248271744511E-051</v>
      </c>
      <c r="F30" s="2" t="n">
        <f aca="false">$M$5*0.5^(C30/$M$6)</f>
        <v>8.2826650001859</v>
      </c>
      <c r="G30" s="2" t="n">
        <f aca="false">E30+F30+$M$7</f>
        <v>30.4493316668526</v>
      </c>
      <c r="H30" s="3" t="n">
        <f aca="false">G30-D30</f>
        <v>-3.55066833314743</v>
      </c>
      <c r="I30" s="4" t="n">
        <f aca="false">H30^2</f>
        <v>12.607245612016</v>
      </c>
    </row>
    <row r="31" customFormat="false" ht="15" hidden="false" customHeight="false" outlineLevel="0" collapsed="false">
      <c r="A31" s="0" t="s">
        <v>12</v>
      </c>
      <c r="B31" s="1" t="n">
        <v>42654</v>
      </c>
      <c r="C31" s="0" t="n">
        <f aca="false">B31-B$2</f>
        <v>720</v>
      </c>
      <c r="D31" s="0" t="n">
        <v>35</v>
      </c>
      <c r="E31" s="2" t="n">
        <f aca="false">$M$3*0.5^(C31/$M$4)</f>
        <v>8.32666645171189E-053</v>
      </c>
      <c r="F31" s="2" t="n">
        <f aca="false">$M$5*0.5^(C31/$M$6)</f>
        <v>6.71191410060115</v>
      </c>
      <c r="G31" s="2" t="n">
        <f aca="false">E31+F31+$M$7</f>
        <v>28.8785807672678</v>
      </c>
      <c r="H31" s="3" t="n">
        <f aca="false">G31-D31</f>
        <v>-6.12141923273218</v>
      </c>
      <c r="I31" s="4" t="n">
        <f aca="false">H31^2</f>
        <v>37.4717734228634</v>
      </c>
    </row>
    <row r="32" customFormat="false" ht="15" hidden="false" customHeight="false" outlineLevel="0" collapsed="false">
      <c r="A32" s="0" t="s">
        <v>12</v>
      </c>
      <c r="B32" s="1" t="n">
        <v>42690</v>
      </c>
      <c r="C32" s="0" t="n">
        <f aca="false">B32-B$2</f>
        <v>756</v>
      </c>
      <c r="D32" s="0" t="n">
        <v>34</v>
      </c>
      <c r="E32" s="2" t="n">
        <f aca="false">$M$3*0.5^(C32/$M$4)</f>
        <v>1.44908160742569E-055</v>
      </c>
      <c r="F32" s="2" t="n">
        <f aca="false">$M$5*0.5^(C32/$M$6)</f>
        <v>5.07085798323154</v>
      </c>
      <c r="G32" s="2" t="n">
        <f aca="false">E32+F32+$M$7</f>
        <v>27.2375246498982</v>
      </c>
      <c r="H32" s="3" t="n">
        <f aca="false">G32-D32</f>
        <v>-6.76247535010179</v>
      </c>
      <c r="I32" s="4" t="n">
        <f aca="false">H32^2</f>
        <v>45.7310728607343</v>
      </c>
    </row>
    <row r="33" customFormat="false" ht="15" hidden="false" customHeight="false" outlineLevel="0" collapsed="false">
      <c r="A33" s="0" t="s">
        <v>12</v>
      </c>
      <c r="B33" s="1" t="n">
        <v>42718</v>
      </c>
      <c r="C33" s="0" t="n">
        <f aca="false">B33-B$2</f>
        <v>784</v>
      </c>
      <c r="D33" s="0" t="n">
        <v>12</v>
      </c>
      <c r="E33" s="2" t="n">
        <f aca="false">$M$3*0.5^(C33/$M$4)</f>
        <v>1.03492696668127E-057</v>
      </c>
      <c r="F33" s="2" t="n">
        <f aca="false">$M$5*0.5^(C33/$M$6)</f>
        <v>4.07732548399486</v>
      </c>
      <c r="G33" s="2" t="n">
        <f aca="false">E33+F33+$M$7</f>
        <v>26.2439921506615</v>
      </c>
      <c r="H33" s="3" t="n">
        <f aca="false">G33-D33</f>
        <v>14.2439921506615</v>
      </c>
      <c r="I33" s="4" t="n">
        <f aca="false">H33^2</f>
        <v>202.891312388107</v>
      </c>
    </row>
    <row r="34" customFormat="false" ht="15" hidden="false" customHeight="false" outlineLevel="0" collapsed="false">
      <c r="A34" s="0" t="s">
        <v>12</v>
      </c>
      <c r="B34" s="1" t="n">
        <v>42747</v>
      </c>
      <c r="C34" s="0" t="n">
        <f aca="false">B34-B$2</f>
        <v>813</v>
      </c>
      <c r="D34" s="0" t="n">
        <v>9</v>
      </c>
      <c r="E34" s="2" t="n">
        <f aca="false">$M$3*0.5^(C34/$M$4)</f>
        <v>6.19551145951674E-060</v>
      </c>
      <c r="F34" s="2" t="n">
        <f aca="false">$M$5*0.5^(C34/$M$6)</f>
        <v>3.25302166789945</v>
      </c>
      <c r="G34" s="2" t="n">
        <f aca="false">E34+F34+$M$7</f>
        <v>25.4196883345661</v>
      </c>
      <c r="H34" s="3" t="n">
        <f aca="false">G34-D34</f>
        <v>16.4196883345661</v>
      </c>
      <c r="I34" s="4" t="n">
        <f aca="false">H34^2</f>
        <v>269.606165004287</v>
      </c>
    </row>
    <row r="35" customFormat="false" ht="15" hidden="false" customHeight="false" outlineLevel="0" collapsed="false">
      <c r="A35" s="0" t="s">
        <v>12</v>
      </c>
      <c r="B35" s="1" t="n">
        <v>42780</v>
      </c>
      <c r="C35" s="0" t="n">
        <f aca="false">B35-B$2</f>
        <v>846</v>
      </c>
      <c r="D35" s="0" t="n">
        <v>10</v>
      </c>
      <c r="E35" s="2" t="n">
        <f aca="false">$M$3*0.5^(C35/$M$4)</f>
        <v>1.83082584407643E-062</v>
      </c>
      <c r="F35" s="2" t="n">
        <f aca="false">$M$5*0.5^(C35/$M$6)</f>
        <v>2.51575933291708</v>
      </c>
      <c r="G35" s="2" t="n">
        <f aca="false">E35+F35+$M$7</f>
        <v>24.6824259995838</v>
      </c>
      <c r="H35" s="3" t="n">
        <f aca="false">G35-D35</f>
        <v>14.6824259995838</v>
      </c>
      <c r="I35" s="4" t="n">
        <f aca="false">H35^2</f>
        <v>215.573633233253</v>
      </c>
    </row>
    <row r="36" customFormat="false" ht="15" hidden="false" customHeight="false" outlineLevel="0" collapsed="false">
      <c r="A36" s="0" t="s">
        <v>12</v>
      </c>
      <c r="B36" s="1" t="n">
        <v>42809</v>
      </c>
      <c r="C36" s="0" t="n">
        <f aca="false">B36-B$2</f>
        <v>875</v>
      </c>
      <c r="D36" s="0" t="n">
        <v>46</v>
      </c>
      <c r="E36" s="2" t="n">
        <f aca="false">$M$3*0.5^(C36/$M$4)</f>
        <v>1.0960099468399E-064</v>
      </c>
      <c r="F36" s="2" t="n">
        <f aca="false">$M$5*0.5^(C36/$M$6)</f>
        <v>2.00715386920282</v>
      </c>
      <c r="G36" s="2" t="n">
        <f aca="false">E36+F36+$M$7</f>
        <v>24.1738205358695</v>
      </c>
      <c r="H36" s="3" t="n">
        <f aca="false">G36-D36</f>
        <v>-21.8261794641305</v>
      </c>
      <c r="I36" s="4" t="n">
        <f aca="false">H36^2</f>
        <v>476.382110000433</v>
      </c>
    </row>
    <row r="37" customFormat="false" ht="15" hidden="false" customHeight="false" outlineLevel="0" collapsed="false">
      <c r="A37" s="0" t="s">
        <v>12</v>
      </c>
      <c r="B37" s="1" t="n">
        <v>42836</v>
      </c>
      <c r="C37" s="0" t="n">
        <f aca="false">B37-B$2</f>
        <v>902</v>
      </c>
      <c r="D37" s="0" t="n">
        <v>38</v>
      </c>
      <c r="E37" s="2" t="n">
        <f aca="false">$M$3*0.5^(C37/$M$4)</f>
        <v>9.33857804506841E-067</v>
      </c>
      <c r="F37" s="2" t="n">
        <f aca="false">$M$5*0.5^(C37/$M$6)</f>
        <v>1.62651083394973</v>
      </c>
      <c r="G37" s="2" t="n">
        <f aca="false">E37+F37+$M$7</f>
        <v>23.7931775006164</v>
      </c>
      <c r="H37" s="3" t="n">
        <f aca="false">G37-D37</f>
        <v>-14.2068224993836</v>
      </c>
      <c r="I37" s="4" t="n">
        <f aca="false">H37^2</f>
        <v>201.833805528992</v>
      </c>
    </row>
    <row r="38" customFormat="false" ht="15" hidden="false" customHeight="false" outlineLevel="0" collapsed="false">
      <c r="A38" s="0" t="s">
        <v>12</v>
      </c>
      <c r="B38" s="1" t="n">
        <v>42870</v>
      </c>
      <c r="C38" s="0" t="n">
        <f aca="false">B38-B$2</f>
        <v>936</v>
      </c>
      <c r="D38" s="0" t="n">
        <v>39</v>
      </c>
      <c r="E38" s="2" t="n">
        <f aca="false">$M$3*0.5^(C38/$M$4)</f>
        <v>2.31313630244256E-069</v>
      </c>
      <c r="F38" s="2" t="n">
        <f aca="false">$M$5*0.5^(C38/$M$6)</f>
        <v>1.24812113494175</v>
      </c>
      <c r="G38" s="2" t="n">
        <f aca="false">E38+F38+$M$7</f>
        <v>23.4147878016084</v>
      </c>
      <c r="H38" s="3" t="n">
        <f aca="false">G38-D38</f>
        <v>-15.5852121983916</v>
      </c>
      <c r="I38" s="4" t="n">
        <f aca="false">H38^2</f>
        <v>242.898839268894</v>
      </c>
    </row>
    <row r="39" customFormat="false" ht="15" hidden="false" customHeight="false" outlineLevel="0" collapsed="false">
      <c r="A39" s="0" t="s">
        <v>12</v>
      </c>
      <c r="B39" s="1" t="n">
        <v>42900</v>
      </c>
      <c r="C39" s="0" t="n">
        <f aca="false">B39-B$2</f>
        <v>966</v>
      </c>
      <c r="D39" s="0" t="n">
        <v>20</v>
      </c>
      <c r="E39" s="2" t="n">
        <f aca="false">$M$3*0.5^(C39/$M$4)</f>
        <v>1.16069813836625E-071</v>
      </c>
      <c r="F39" s="2" t="n">
        <f aca="false">$M$5*0.5^(C39/$M$6)</f>
        <v>0.988065993374821</v>
      </c>
      <c r="G39" s="2" t="n">
        <f aca="false">E39+F39+$M$7</f>
        <v>23.1547326600415</v>
      </c>
      <c r="H39" s="3" t="n">
        <f aca="false">G39-D39</f>
        <v>3.15473266004149</v>
      </c>
      <c r="I39" s="4" t="n">
        <f aca="false">H39^2</f>
        <v>9.95233815633245</v>
      </c>
    </row>
    <row r="40" customFormat="false" ht="15" hidden="false" customHeight="false" outlineLevel="0" collapsed="false">
      <c r="A40" s="0" t="s">
        <v>12</v>
      </c>
      <c r="B40" s="1" t="n">
        <v>42928</v>
      </c>
      <c r="C40" s="0" t="n">
        <f aca="false">B40-B$2</f>
        <v>994</v>
      </c>
      <c r="D40" s="0" t="n">
        <v>7</v>
      </c>
      <c r="E40" s="2" t="n">
        <f aca="false">$M$3*0.5^(C40/$M$4)</f>
        <v>8.2896490950982E-074</v>
      </c>
      <c r="F40" s="2" t="n">
        <f aca="false">$M$5*0.5^(C40/$M$6)</f>
        <v>0.79447436074486</v>
      </c>
      <c r="G40" s="2" t="n">
        <f aca="false">E40+F40+$M$7</f>
        <v>22.9611410274115</v>
      </c>
      <c r="H40" s="3" t="n">
        <f aca="false">G40-D40</f>
        <v>15.9611410274115</v>
      </c>
      <c r="I40" s="4" t="n">
        <f aca="false">H40^2</f>
        <v>254.75802289692</v>
      </c>
    </row>
    <row r="41" customFormat="false" ht="15" hidden="false" customHeight="false" outlineLevel="0" collapsed="false">
      <c r="A41" s="0" t="s">
        <v>12</v>
      </c>
      <c r="B41" s="1" t="n">
        <v>42961</v>
      </c>
      <c r="C41" s="0" t="n">
        <f aca="false">B41-B$2</f>
        <v>1027</v>
      </c>
      <c r="D41" s="0" t="n">
        <v>29</v>
      </c>
      <c r="E41" s="2" t="n">
        <f aca="false">$M$3*0.5^(C41/$M$4)</f>
        <v>2.44966116208498E-076</v>
      </c>
      <c r="F41" s="2" t="n">
        <f aca="false">$M$5*0.5^(C41/$M$6)</f>
        <v>0.614415301173763</v>
      </c>
      <c r="G41" s="2" t="n">
        <f aca="false">E41+F41+$M$7</f>
        <v>22.7810819678404</v>
      </c>
      <c r="H41" s="3" t="n">
        <f aca="false">G41-D41</f>
        <v>-6.21891803215957</v>
      </c>
      <c r="I41" s="4" t="n">
        <f aca="false">H41^2</f>
        <v>38.6749414907195</v>
      </c>
    </row>
    <row r="42" customFormat="false" ht="15" hidden="false" customHeight="false" outlineLevel="0" collapsed="false">
      <c r="A42" s="0" t="s">
        <v>12</v>
      </c>
      <c r="B42" s="1" t="n">
        <v>42991</v>
      </c>
      <c r="C42" s="0" t="n">
        <f aca="false">B42-B$2</f>
        <v>1057</v>
      </c>
      <c r="D42" s="0" t="n">
        <v>20</v>
      </c>
      <c r="E42" s="2" t="n">
        <f aca="false">$M$3*0.5^(C42/$M$4)</f>
        <v>1.22920432637619E-078</v>
      </c>
      <c r="F42" s="2" t="n">
        <f aca="false">$M$5*0.5^(C42/$M$6)</f>
        <v>0.486397391970511</v>
      </c>
      <c r="G42" s="2" t="n">
        <f aca="false">E42+F42+$M$7</f>
        <v>22.6530640586372</v>
      </c>
      <c r="H42" s="3" t="n">
        <f aca="false">G42-D42</f>
        <v>2.65306405863718</v>
      </c>
      <c r="I42" s="4" t="n">
        <f aca="false">H42^2</f>
        <v>7.03874889923237</v>
      </c>
    </row>
    <row r="43" customFormat="false" ht="15" hidden="false" customHeight="false" outlineLevel="0" collapsed="false">
      <c r="A43" s="0" t="s">
        <v>12</v>
      </c>
      <c r="B43" s="1" t="n">
        <v>43020</v>
      </c>
      <c r="C43" s="0" t="n">
        <f aca="false">B43-B$2</f>
        <v>1086</v>
      </c>
      <c r="D43" s="0" t="n">
        <v>15</v>
      </c>
      <c r="E43" s="2" t="n">
        <f aca="false">$M$3*0.5^(C43/$M$4)</f>
        <v>7.35853807594983E-081</v>
      </c>
      <c r="F43" s="2" t="n">
        <f aca="false">$M$5*0.5^(C43/$M$6)</f>
        <v>0.388063514061084</v>
      </c>
      <c r="G43" s="2" t="n">
        <f aca="false">E43+F43+$M$7</f>
        <v>22.5547301807278</v>
      </c>
      <c r="H43" s="3" t="n">
        <f aca="false">G43-D43</f>
        <v>7.55473018072775</v>
      </c>
      <c r="I43" s="4" t="n">
        <f aca="false">H43^2</f>
        <v>57.0739481035988</v>
      </c>
    </row>
    <row r="44" customFormat="false" ht="15" hidden="false" customHeight="false" outlineLevel="0" collapsed="false">
      <c r="A44" s="0" t="s">
        <v>12</v>
      </c>
      <c r="B44" s="1" t="n">
        <v>43052</v>
      </c>
      <c r="C44" s="0" t="n">
        <f aca="false">B44-B$2</f>
        <v>1118</v>
      </c>
      <c r="D44" s="0" t="n">
        <v>14</v>
      </c>
      <c r="E44" s="2" t="n">
        <f aca="false">$M$3*0.5^(C44/$M$4)</f>
        <v>2.59424392876932E-083</v>
      </c>
      <c r="F44" s="2" t="n">
        <f aca="false">$M$5*0.5^(C44/$M$6)</f>
        <v>0.302459554403797</v>
      </c>
      <c r="G44" s="2" t="n">
        <f aca="false">E44+F44+$M$7</f>
        <v>22.4691262210705</v>
      </c>
      <c r="H44" s="3" t="n">
        <f aca="false">G44-D44</f>
        <v>8.46912622107046</v>
      </c>
      <c r="I44" s="4" t="n">
        <f aca="false">H44^2</f>
        <v>71.7260989484233</v>
      </c>
    </row>
    <row r="45" customFormat="false" ht="15" hidden="false" customHeight="false" outlineLevel="0" collapsed="false">
      <c r="A45" s="0" t="s">
        <v>12</v>
      </c>
      <c r="B45" s="1" t="n">
        <v>43080</v>
      </c>
      <c r="C45" s="0" t="n">
        <f aca="false">B45-B$2</f>
        <v>1146</v>
      </c>
      <c r="D45" s="0" t="n">
        <v>19</v>
      </c>
      <c r="E45" s="2" t="n">
        <f aca="false">$M$3*0.5^(C45/$M$4)</f>
        <v>1.8527962719796E-085</v>
      </c>
      <c r="F45" s="2" t="n">
        <f aca="false">$M$5*0.5^(C45/$M$6)</f>
        <v>0.243198695985255</v>
      </c>
      <c r="G45" s="2" t="n">
        <f aca="false">E45+F45+$M$7</f>
        <v>22.4098653626519</v>
      </c>
      <c r="H45" s="3" t="n">
        <f aca="false">G45-D45</f>
        <v>3.40986536265192</v>
      </c>
      <c r="I45" s="4" t="n">
        <f aca="false">H45^2</f>
        <v>11.6271817914133</v>
      </c>
    </row>
    <row r="46" customFormat="false" ht="15" hidden="false" customHeight="false" outlineLevel="0" collapsed="false">
      <c r="A46" s="0" t="s">
        <v>12</v>
      </c>
      <c r="B46" s="1" t="n">
        <v>43115</v>
      </c>
      <c r="C46" s="0" t="n">
        <f aca="false">B46-B$2</f>
        <v>1181</v>
      </c>
      <c r="D46" s="0" t="n">
        <v>29</v>
      </c>
      <c r="E46" s="2" t="n">
        <f aca="false">$M$3*0.5^(C46/$M$4)</f>
        <v>3.84679233624492E-088</v>
      </c>
      <c r="F46" s="2" t="n">
        <f aca="false">$M$5*0.5^(C46/$M$6)</f>
        <v>0.185173424980816</v>
      </c>
      <c r="G46" s="2" t="n">
        <f aca="false">E46+F46+$M$7</f>
        <v>22.3518400916475</v>
      </c>
      <c r="H46" s="3" t="n">
        <f aca="false">G46-D46</f>
        <v>-6.64815990835252</v>
      </c>
      <c r="I46" s="4" t="n">
        <f aca="false">H46^2</f>
        <v>44.1980301670258</v>
      </c>
    </row>
    <row r="47" customFormat="false" ht="15" hidden="false" customHeight="false" outlineLevel="0" collapsed="false">
      <c r="A47" s="0" t="s">
        <v>12</v>
      </c>
      <c r="B47" s="1" t="n">
        <v>43146</v>
      </c>
      <c r="C47" s="0" t="n">
        <f aca="false">B47-B$2</f>
        <v>1212</v>
      </c>
      <c r="E47" s="2" t="n">
        <f aca="false">$M$3*0.5^(C47/$M$4)</f>
        <v>1.61795861071145E-090</v>
      </c>
      <c r="F47" s="2" t="n">
        <f aca="false">$M$5*0.5^(C47/$M$6)</f>
        <v>0.145453948401445</v>
      </c>
      <c r="G47" s="2" t="n">
        <f aca="false">E47+F47+$M$7</f>
        <v>22.3121206150681</v>
      </c>
      <c r="H47" s="3" t="n">
        <f aca="false">G47-D47</f>
        <v>22.3121206150681</v>
      </c>
      <c r="I47" s="4" t="n">
        <f aca="false">H47^2</f>
        <v>497.830726341348</v>
      </c>
    </row>
    <row r="48" customFormat="false" ht="15" hidden="false" customHeight="false" outlineLevel="0" collapsed="false">
      <c r="A48" s="0" t="s">
        <v>12</v>
      </c>
      <c r="B48" s="1" t="n">
        <v>43174</v>
      </c>
      <c r="C48" s="0" t="n">
        <f aca="false">B48-B$2</f>
        <v>1240</v>
      </c>
      <c r="E48" s="2" t="n">
        <f aca="false">$M$3*0.5^(C48/$M$4)</f>
        <v>1.15553809296783E-092</v>
      </c>
      <c r="F48" s="2" t="n">
        <f aca="false">$M$5*0.5^(C48/$M$6)</f>
        <v>0.116955176525559</v>
      </c>
      <c r="G48" s="2" t="n">
        <f aca="false">E48+F48+$M$7</f>
        <v>22.2836218431922</v>
      </c>
      <c r="H48" s="3" t="n">
        <f aca="false">G48-D48</f>
        <v>22.2836218431922</v>
      </c>
      <c r="I48" s="4" t="n">
        <f aca="false">H48^2</f>
        <v>496.559802450394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9" min="2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33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5" hidden="false" customHeight="false" outlineLevel="0" collapsed="false">
      <c r="A2" s="0" t="s">
        <v>12</v>
      </c>
      <c r="B2" s="1" t="n">
        <v>41933</v>
      </c>
      <c r="C2" s="0" t="n">
        <v>0</v>
      </c>
      <c r="D2" s="12" t="n">
        <v>4120</v>
      </c>
      <c r="E2" s="2" t="n">
        <f aca="false">$M$2*0.5^(C2/$M$3)</f>
        <v>1724.27775727164</v>
      </c>
      <c r="F2" s="2" t="n">
        <f aca="false">$M$4*0.5^(C2/$M$5)</f>
        <v>1477.58030918113</v>
      </c>
      <c r="G2" s="2" t="n">
        <f aca="false">E2+F2+$M$6</f>
        <v>3807.85806645277</v>
      </c>
      <c r="H2" s="4" t="n">
        <f aca="false">G2-D2</f>
        <v>-312.14193354723</v>
      </c>
      <c r="I2" s="4" t="n">
        <f aca="false">H2^2</f>
        <v>97432.5866786034</v>
      </c>
      <c r="L2" s="0" t="s">
        <v>13</v>
      </c>
      <c r="M2" s="6" t="n">
        <v>1724.27775727164</v>
      </c>
    </row>
    <row r="3" customFormat="false" ht="15" hidden="false" customHeight="false" outlineLevel="0" collapsed="false">
      <c r="A3" s="0" t="s">
        <v>12</v>
      </c>
      <c r="B3" s="1" t="n">
        <v>41934</v>
      </c>
      <c r="C3" s="0" t="n">
        <f aca="false">B3-B$2</f>
        <v>1</v>
      </c>
      <c r="D3" s="0" t="n">
        <v>4090</v>
      </c>
      <c r="E3" s="2" t="n">
        <f aca="false">$M$2*0.5^(C3/$M$3)</f>
        <v>1535.12839927761</v>
      </c>
      <c r="F3" s="2" t="n">
        <f aca="false">$M$4*0.5^(C3/$M$5)</f>
        <v>1472.19970541079</v>
      </c>
      <c r="G3" s="2" t="n">
        <f aca="false">E3+F3+$M$6</f>
        <v>3613.3281046884</v>
      </c>
      <c r="H3" s="4" t="n">
        <f aca="false">G3-D3</f>
        <v>-476.671895311601</v>
      </c>
      <c r="I3" s="4" t="n">
        <f aca="false">H3^2</f>
        <v>227216.095779954</v>
      </c>
      <c r="L3" s="0" t="s">
        <v>14</v>
      </c>
      <c r="M3" s="6" t="n">
        <v>5.96541742704222</v>
      </c>
    </row>
    <row r="4" customFormat="false" ht="15" hidden="false" customHeight="false" outlineLevel="0" collapsed="false">
      <c r="A4" s="0" t="s">
        <v>12</v>
      </c>
      <c r="B4" s="1" t="n">
        <v>41948</v>
      </c>
      <c r="C4" s="0" t="n">
        <f aca="false">B4-B$2</f>
        <v>15</v>
      </c>
      <c r="D4" s="0" t="n">
        <v>2640</v>
      </c>
      <c r="E4" s="2" t="n">
        <f aca="false">$M$2*0.5^(C4/$M$3)</f>
        <v>301.765389338736</v>
      </c>
      <c r="F4" s="2" t="n">
        <f aca="false">$M$4*0.5^(C4/$M$5)</f>
        <v>1398.89645276165</v>
      </c>
      <c r="G4" s="2" t="n">
        <f aca="false">E4+F4+$M$6</f>
        <v>2306.66184210039</v>
      </c>
      <c r="H4" s="4" t="n">
        <f aca="false">G4-D4</f>
        <v>-333.33815789961</v>
      </c>
      <c r="I4" s="4" t="n">
        <f aca="false">H4^2</f>
        <v>111114.327511906</v>
      </c>
      <c r="L4" s="0" t="s">
        <v>15</v>
      </c>
      <c r="M4" s="6" t="n">
        <v>1477.58030918113</v>
      </c>
    </row>
    <row r="5" customFormat="false" ht="15" hidden="false" customHeight="false" outlineLevel="0" collapsed="false">
      <c r="A5" s="0" t="s">
        <v>12</v>
      </c>
      <c r="B5" s="1" t="n">
        <v>41961</v>
      </c>
      <c r="C5" s="0" t="n">
        <f aca="false">B5-B$2</f>
        <v>28</v>
      </c>
      <c r="D5" s="0" t="n">
        <v>2070</v>
      </c>
      <c r="E5" s="2" t="n">
        <f aca="false">$M$2*0.5^(C5/$M$3)</f>
        <v>66.6279833535868</v>
      </c>
      <c r="F5" s="2" t="n">
        <f aca="false">$M$4*0.5^(C5/$M$5)</f>
        <v>1334.10121514933</v>
      </c>
      <c r="G5" s="2" t="n">
        <f aca="false">E5+F5+$M$6</f>
        <v>2006.72919850291</v>
      </c>
      <c r="H5" s="4" t="n">
        <f aca="false">G5-D5</f>
        <v>-63.2708014970865</v>
      </c>
      <c r="I5" s="4" t="n">
        <f aca="false">H5^2</f>
        <v>4003.19432208372</v>
      </c>
      <c r="L5" s="0" t="s">
        <v>16</v>
      </c>
      <c r="M5" s="6" t="n">
        <v>190</v>
      </c>
    </row>
    <row r="6" customFormat="false" ht="15" hidden="false" customHeight="false" outlineLevel="0" collapsed="false">
      <c r="A6" s="0" t="s">
        <v>12</v>
      </c>
      <c r="B6" s="1" t="n">
        <v>41976</v>
      </c>
      <c r="C6" s="0" t="n">
        <f aca="false">B6-B$2</f>
        <v>43</v>
      </c>
      <c r="D6" s="0" t="n">
        <v>1910</v>
      </c>
      <c r="E6" s="2" t="n">
        <f aca="false">$M$2*0.5^(C6/$M$3)</f>
        <v>11.6605455546583</v>
      </c>
      <c r="F6" s="2" t="n">
        <f aca="false">$M$4*0.5^(C6/$M$5)</f>
        <v>1263.0578831493</v>
      </c>
      <c r="G6" s="2" t="n">
        <f aca="false">E6+F6+$M$6</f>
        <v>1880.71842870395</v>
      </c>
      <c r="H6" s="4" t="n">
        <f aca="false">G6-D6</f>
        <v>-29.2815712960464</v>
      </c>
      <c r="I6" s="4" t="n">
        <f aca="false">H6^2</f>
        <v>857.41041756545</v>
      </c>
      <c r="L6" s="0" t="s">
        <v>17</v>
      </c>
      <c r="M6" s="6" t="n">
        <f aca="false">AVERAGE(D42:D53)</f>
        <v>606</v>
      </c>
    </row>
    <row r="7" customFormat="false" ht="15" hidden="false" customHeight="false" outlineLevel="0" collapsed="false">
      <c r="A7" s="0" t="s">
        <v>12</v>
      </c>
      <c r="B7" s="1" t="n">
        <v>41989</v>
      </c>
      <c r="C7" s="0" t="n">
        <f aca="false">B7-B$2</f>
        <v>56</v>
      </c>
      <c r="D7" s="0" t="n">
        <v>1790</v>
      </c>
      <c r="E7" s="2" t="n">
        <f aca="false">$M$2*0.5^(C7/$M$3)</f>
        <v>2.57457833985531</v>
      </c>
      <c r="F7" s="2" t="n">
        <f aca="false">$M$4*0.5^(C7/$M$5)</f>
        <v>1204.55452824035</v>
      </c>
      <c r="G7" s="2" t="n">
        <f aca="false">E7+F7+$M$6</f>
        <v>1813.1291065802</v>
      </c>
      <c r="H7" s="4" t="n">
        <f aca="false">G7-D7</f>
        <v>23.1291065802045</v>
      </c>
      <c r="I7" s="4" t="n">
        <f aca="false">H7^2</f>
        <v>534.955571198459</v>
      </c>
    </row>
    <row r="8" customFormat="false" ht="15" hidden="false" customHeight="false" outlineLevel="0" collapsed="false">
      <c r="A8" s="0" t="s">
        <v>12</v>
      </c>
      <c r="B8" s="1" t="n">
        <v>42031</v>
      </c>
      <c r="C8" s="0" t="n">
        <f aca="false">B8-B$2</f>
        <v>98</v>
      </c>
      <c r="D8" s="0" t="n">
        <v>2060</v>
      </c>
      <c r="E8" s="2" t="n">
        <f aca="false">$M$2*0.5^(C8/$M$3)</f>
        <v>0.0195560110998184</v>
      </c>
      <c r="F8" s="2" t="n">
        <f aca="false">$M$4*0.5^(C8/$M$5)</f>
        <v>1033.43458566488</v>
      </c>
      <c r="G8" s="2" t="n">
        <f aca="false">E8+F8+$M$6</f>
        <v>1639.45414167598</v>
      </c>
      <c r="H8" s="4" t="n">
        <f aca="false">G8-D8</f>
        <v>-420.545858324022</v>
      </c>
      <c r="I8" s="4" t="n">
        <f aca="false">H8^2</f>
        <v>176858.818953488</v>
      </c>
      <c r="L8" s="0" t="s">
        <v>19</v>
      </c>
      <c r="M8" s="4" t="n">
        <f aca="false">SQRT(AVERAGE(I2:I56))</f>
        <v>177.446976026331</v>
      </c>
    </row>
    <row r="9" customFormat="false" ht="15" hidden="false" customHeight="false" outlineLevel="0" collapsed="false">
      <c r="A9" s="0" t="s">
        <v>12</v>
      </c>
      <c r="B9" s="1" t="n">
        <v>42052</v>
      </c>
      <c r="C9" s="0" t="n">
        <f aca="false">B9-B$2</f>
        <v>119</v>
      </c>
      <c r="D9" s="0" t="n">
        <v>1904</v>
      </c>
      <c r="E9" s="2" t="n">
        <f aca="false">$M$2*0.5^(C9/$M$3)</f>
        <v>0.00170438364078647</v>
      </c>
      <c r="F9" s="2" t="n">
        <f aca="false">$M$4*0.5^(C9/$M$5)</f>
        <v>957.218878975471</v>
      </c>
      <c r="G9" s="2" t="n">
        <f aca="false">E9+F9+$M$6</f>
        <v>1563.22058335911</v>
      </c>
      <c r="H9" s="4" t="n">
        <f aca="false">G9-D9</f>
        <v>-340.779416640888</v>
      </c>
      <c r="I9" s="4" t="n">
        <f aca="false">H9^2</f>
        <v>116130.610806104</v>
      </c>
      <c r="L9" s="0" t="s">
        <v>21</v>
      </c>
      <c r="M9" s="5" t="n">
        <f aca="false">AVERAGE(H2:H34)</f>
        <v>-13.8719195253836</v>
      </c>
    </row>
    <row r="10" customFormat="false" ht="15" hidden="false" customHeight="false" outlineLevel="0" collapsed="false">
      <c r="A10" s="0" t="s">
        <v>12</v>
      </c>
      <c r="B10" s="1" t="n">
        <v>42073</v>
      </c>
      <c r="C10" s="0" t="n">
        <f aca="false">B10-B$2</f>
        <v>140</v>
      </c>
      <c r="D10" s="0" t="n">
        <v>1422</v>
      </c>
      <c r="E10" s="2" t="n">
        <f aca="false">$M$2*0.5^(C10/$M$3)</f>
        <v>0.000148543768979938</v>
      </c>
      <c r="F10" s="2" t="n">
        <f aca="false">$M$4*0.5^(C10/$M$5)</f>
        <v>886.624073721666</v>
      </c>
      <c r="G10" s="2" t="n">
        <f aca="false">E10+F10+$M$6</f>
        <v>1492.62422226544</v>
      </c>
      <c r="H10" s="4" t="n">
        <f aca="false">G10-D10</f>
        <v>70.6242222654355</v>
      </c>
      <c r="I10" s="4" t="n">
        <f aca="false">H10^2</f>
        <v>4987.78077059763</v>
      </c>
      <c r="L10" s="0" t="s">
        <v>22</v>
      </c>
      <c r="M10" s="5" t="n">
        <f aca="false">RSQ(G2:G34,D2:D34)</f>
        <v>0.963367090887953</v>
      </c>
    </row>
    <row r="11" customFormat="false" ht="15" hidden="false" customHeight="false" outlineLevel="0" collapsed="false">
      <c r="A11" s="0" t="s">
        <v>12</v>
      </c>
      <c r="B11" s="1" t="n">
        <v>42080</v>
      </c>
      <c r="C11" s="0" t="n">
        <f aca="false">B11-B$2</f>
        <v>147</v>
      </c>
      <c r="D11" s="0" t="n">
        <v>1227</v>
      </c>
      <c r="E11" s="2" t="n">
        <f aca="false">$M$2*0.5^(C11/$M$3)</f>
        <v>6.58592528770622E-005</v>
      </c>
      <c r="F11" s="2" t="n">
        <f aca="false">$M$4*0.5^(C11/$M$5)</f>
        <v>864.269009048159</v>
      </c>
      <c r="G11" s="2" t="n">
        <f aca="false">E11+F11+$M$6</f>
        <v>1470.26907490741</v>
      </c>
      <c r="H11" s="4" t="n">
        <f aca="false">G11-D11</f>
        <v>243.269074907412</v>
      </c>
      <c r="I11" s="4" t="n">
        <f aca="false">H11^2</f>
        <v>59179.8428063081</v>
      </c>
    </row>
    <row r="12" customFormat="false" ht="15" hidden="false" customHeight="false" outlineLevel="0" collapsed="false">
      <c r="A12" s="0" t="s">
        <v>12</v>
      </c>
      <c r="B12" s="1" t="n">
        <v>42110</v>
      </c>
      <c r="C12" s="0" t="n">
        <f aca="false">B12-B$2</f>
        <v>177</v>
      </c>
      <c r="D12" s="0" t="n">
        <v>1220</v>
      </c>
      <c r="E12" s="2" t="n">
        <f aca="false">$M$2*0.5^(C12/$M$3)</f>
        <v>2.01716397069332E-006</v>
      </c>
      <c r="F12" s="2" t="n">
        <f aca="false">$M$4*0.5^(C12/$M$5)</f>
        <v>774.672052507124</v>
      </c>
      <c r="G12" s="2" t="n">
        <f aca="false">E12+F12+$M$6</f>
        <v>1380.67205452429</v>
      </c>
      <c r="H12" s="4" t="n">
        <f aca="false">G12-D12</f>
        <v>160.672054524288</v>
      </c>
      <c r="I12" s="4" t="n">
        <f aca="false">H12^2</f>
        <v>25815.5091050559</v>
      </c>
    </row>
    <row r="13" customFormat="false" ht="15" hidden="false" customHeight="false" outlineLevel="0" collapsed="false">
      <c r="A13" s="0" t="s">
        <v>12</v>
      </c>
      <c r="B13" s="1" t="n">
        <v>42115</v>
      </c>
      <c r="C13" s="0" t="n">
        <f aca="false">B13-B$2</f>
        <v>182</v>
      </c>
      <c r="D13" s="0" t="n">
        <v>1256</v>
      </c>
      <c r="E13" s="2" t="n">
        <f aca="false">$M$2*0.5^(C13/$M$3)</f>
        <v>1.12831043049317E-006</v>
      </c>
      <c r="F13" s="2" t="n">
        <f aca="false">$M$4*0.5^(C13/$M$5)</f>
        <v>760.66957600132</v>
      </c>
      <c r="G13" s="2" t="n">
        <f aca="false">E13+F13+$M$6</f>
        <v>1366.66957712963</v>
      </c>
      <c r="H13" s="4" t="n">
        <f aca="false">G13-D13</f>
        <v>110.669577129631</v>
      </c>
      <c r="I13" s="4" t="n">
        <f aca="false">H13^2</f>
        <v>12247.7553020513</v>
      </c>
    </row>
    <row r="14" customFormat="false" ht="15" hidden="false" customHeight="false" outlineLevel="0" collapsed="false">
      <c r="A14" s="0" t="s">
        <v>12</v>
      </c>
      <c r="B14" s="1" t="n">
        <v>42136</v>
      </c>
      <c r="C14" s="0" t="n">
        <f aca="false">B14-B$2</f>
        <v>203</v>
      </c>
      <c r="D14" s="0" t="n">
        <v>1203</v>
      </c>
      <c r="E14" s="2" t="n">
        <f aca="false">$M$2*0.5^(C14/$M$3)</f>
        <v>9.83367124126428E-008</v>
      </c>
      <c r="F14" s="2" t="n">
        <f aca="false">$M$4*0.5^(C14/$M$5)</f>
        <v>704.570263963323</v>
      </c>
      <c r="G14" s="2" t="n">
        <f aca="false">E14+F14+$M$6</f>
        <v>1310.57026406166</v>
      </c>
      <c r="H14" s="4" t="n">
        <f aca="false">G14-D14</f>
        <v>107.57026406166</v>
      </c>
      <c r="I14" s="4" t="n">
        <f aca="false">H14^2</f>
        <v>11571.3617102952</v>
      </c>
    </row>
    <row r="15" customFormat="false" ht="15" hidden="false" customHeight="false" outlineLevel="0" collapsed="false">
      <c r="A15" s="0" t="s">
        <v>12</v>
      </c>
      <c r="B15" s="1" t="n">
        <v>42143</v>
      </c>
      <c r="C15" s="0" t="n">
        <f aca="false">B15-B$2</f>
        <v>210</v>
      </c>
      <c r="D15" s="0" t="n">
        <v>1086</v>
      </c>
      <c r="E15" s="2" t="n">
        <f aca="false">$M$2*0.5^(C15/$M$3)</f>
        <v>4.35991523195959E-008</v>
      </c>
      <c r="F15" s="2" t="n">
        <f aca="false">$M$4*0.5^(C15/$M$5)</f>
        <v>686.805447639517</v>
      </c>
      <c r="G15" s="2" t="n">
        <f aca="false">E15+F15+$M$6</f>
        <v>1292.80544768312</v>
      </c>
      <c r="H15" s="4" t="n">
        <f aca="false">G15-D15</f>
        <v>206.805447683116</v>
      </c>
      <c r="I15" s="4" t="n">
        <f aca="false">H15^2</f>
        <v>42768.4931914141</v>
      </c>
    </row>
    <row r="16" customFormat="false" ht="15" hidden="false" customHeight="false" outlineLevel="0" collapsed="false">
      <c r="A16" s="0" t="s">
        <v>12</v>
      </c>
      <c r="B16" s="1" t="n">
        <v>42166</v>
      </c>
      <c r="C16" s="0" t="n">
        <f aca="false">B16-B$2</f>
        <v>233</v>
      </c>
      <c r="D16" s="0" t="n">
        <v>1092</v>
      </c>
      <c r="E16" s="2" t="n">
        <f aca="false">$M$2*0.5^(C16/$M$3)</f>
        <v>3.01189680431829E-009</v>
      </c>
      <c r="F16" s="2" t="n">
        <f aca="false">$M$4*0.5^(C16/$M$5)</f>
        <v>631.528941574648</v>
      </c>
      <c r="G16" s="2" t="n">
        <f aca="false">E16+F16+$M$6</f>
        <v>1237.52894157766</v>
      </c>
      <c r="H16" s="4" t="n">
        <f aca="false">G16-D16</f>
        <v>145.52894157766</v>
      </c>
      <c r="I16" s="4" t="n">
        <f aca="false">H16^2</f>
        <v>21178.6728367139</v>
      </c>
    </row>
    <row r="17" customFormat="false" ht="15" hidden="false" customHeight="false" outlineLevel="0" collapsed="false">
      <c r="A17" s="0" t="s">
        <v>12</v>
      </c>
      <c r="B17" s="1" t="n">
        <v>42171</v>
      </c>
      <c r="C17" s="0" t="n">
        <f aca="false">B17-B$2</f>
        <v>238</v>
      </c>
      <c r="D17" s="0" t="n">
        <v>1073</v>
      </c>
      <c r="E17" s="2" t="n">
        <f aca="false">$M$2*0.5^(C17/$M$3)</f>
        <v>1.6847190556915E-009</v>
      </c>
      <c r="F17" s="2" t="n">
        <f aca="false">$M$4*0.5^(C17/$M$5)</f>
        <v>620.113828381245</v>
      </c>
      <c r="G17" s="2" t="n">
        <f aca="false">E17+F17+$M$6</f>
        <v>1226.11382838293</v>
      </c>
      <c r="H17" s="4" t="n">
        <f aca="false">G17-D17</f>
        <v>153.11382838293</v>
      </c>
      <c r="I17" s="4" t="n">
        <f aca="false">H17^2</f>
        <v>23443.8444420773</v>
      </c>
    </row>
    <row r="18" customFormat="false" ht="15" hidden="false" customHeight="false" outlineLevel="0" collapsed="false">
      <c r="A18" s="0" t="s">
        <v>12</v>
      </c>
      <c r="B18" s="1" t="n">
        <v>42191</v>
      </c>
      <c r="C18" s="0" t="n">
        <f aca="false">B18-B$2</f>
        <v>258</v>
      </c>
      <c r="D18" s="0" t="n">
        <v>1211</v>
      </c>
      <c r="E18" s="2" t="n">
        <f aca="false">$M$2*0.5^(C18/$M$3)</f>
        <v>1.64921429314518E-010</v>
      </c>
      <c r="F18" s="2" t="n">
        <f aca="false">$M$4*0.5^(C18/$M$5)</f>
        <v>576.479738992821</v>
      </c>
      <c r="G18" s="2" t="n">
        <f aca="false">E18+F18+$M$6</f>
        <v>1182.47973899299</v>
      </c>
      <c r="H18" s="4" t="n">
        <f aca="false">G18-D18</f>
        <v>-28.5202610070141</v>
      </c>
      <c r="I18" s="4" t="n">
        <f aca="false">H18^2</f>
        <v>813.405287908211</v>
      </c>
    </row>
    <row r="19" customFormat="false" ht="15" hidden="false" customHeight="false" outlineLevel="0" collapsed="false">
      <c r="A19" s="0" t="s">
        <v>12</v>
      </c>
      <c r="B19" s="1" t="n">
        <v>42199</v>
      </c>
      <c r="C19" s="0" t="n">
        <f aca="false">B19-B$2</f>
        <v>266</v>
      </c>
      <c r="D19" s="0" t="n">
        <v>1340</v>
      </c>
      <c r="E19" s="2" t="n">
        <f aca="false">$M$2*0.5^(C19/$M$3)</f>
        <v>6.50993917451554E-011</v>
      </c>
      <c r="F19" s="2" t="n">
        <f aca="false">$M$4*0.5^(C19/$M$5)</f>
        <v>559.89823824385</v>
      </c>
      <c r="G19" s="2" t="n">
        <f aca="false">E19+F19+$M$6</f>
        <v>1165.89823824392</v>
      </c>
      <c r="H19" s="4" t="n">
        <f aca="false">G19-D19</f>
        <v>-174.101761756085</v>
      </c>
      <c r="I19" s="4" t="n">
        <f aca="false">H19^2</f>
        <v>30311.4234465725</v>
      </c>
    </row>
    <row r="20" customFormat="false" ht="15" hidden="false" customHeight="false" outlineLevel="0" collapsed="false">
      <c r="A20" s="0" t="s">
        <v>12</v>
      </c>
      <c r="B20" s="1" t="n">
        <v>42224</v>
      </c>
      <c r="C20" s="0" t="n">
        <f aca="false">B20-B$2</f>
        <v>291</v>
      </c>
      <c r="D20" s="0" t="n">
        <v>1034</v>
      </c>
      <c r="E20" s="2" t="n">
        <f aca="false">$M$2*0.5^(C20/$M$3)</f>
        <v>3.56462569325868E-012</v>
      </c>
      <c r="F20" s="2" t="n">
        <f aca="false">$M$4*0.5^(C20/$M$5)</f>
        <v>511.092950768913</v>
      </c>
      <c r="G20" s="2" t="n">
        <f aca="false">E20+F20+$M$6</f>
        <v>1117.09295076892</v>
      </c>
      <c r="H20" s="4" t="n">
        <f aca="false">G20-D20</f>
        <v>83.0929507689164</v>
      </c>
      <c r="I20" s="4" t="n">
        <f aca="false">H20^2</f>
        <v>6904.43846748556</v>
      </c>
    </row>
    <row r="21" customFormat="false" ht="15" hidden="false" customHeight="false" outlineLevel="0" collapsed="false">
      <c r="A21" s="0" t="s">
        <v>12</v>
      </c>
      <c r="B21" s="1" t="n">
        <v>42234</v>
      </c>
      <c r="C21" s="0" t="n">
        <f aca="false">B21-B$2</f>
        <v>301</v>
      </c>
      <c r="D21" s="0" t="n">
        <v>1102</v>
      </c>
      <c r="E21" s="2" t="n">
        <f aca="false">$M$2*0.5^(C21/$M$3)</f>
        <v>1.11529237754839E-012</v>
      </c>
      <c r="F21" s="2" t="n">
        <f aca="false">$M$4*0.5^(C21/$M$5)</f>
        <v>492.783555848991</v>
      </c>
      <c r="G21" s="2" t="n">
        <f aca="false">E21+F21+$M$6</f>
        <v>1098.78355584899</v>
      </c>
      <c r="H21" s="4" t="n">
        <f aca="false">G21-D21</f>
        <v>-3.21644415100809</v>
      </c>
      <c r="I21" s="4" t="n">
        <f aca="false">H21^2</f>
        <v>10.3455129765542</v>
      </c>
    </row>
    <row r="22" customFormat="false" ht="15" hidden="false" customHeight="false" outlineLevel="0" collapsed="false">
      <c r="A22" s="0" t="s">
        <v>12</v>
      </c>
      <c r="B22" s="1" t="n">
        <v>42255</v>
      </c>
      <c r="C22" s="0" t="n">
        <f aca="false">B22-B$2</f>
        <v>322</v>
      </c>
      <c r="D22" s="0" t="n">
        <v>1275</v>
      </c>
      <c r="E22" s="2" t="n">
        <f aca="false">$M$2*0.5^(C22/$M$3)</f>
        <v>9.72021376590945E-014</v>
      </c>
      <c r="F22" s="2" t="n">
        <f aca="false">$M$4*0.5^(C22/$M$5)</f>
        <v>456.440813429754</v>
      </c>
      <c r="G22" s="2" t="n">
        <f aca="false">E22+F22+$M$6</f>
        <v>1062.44081342975</v>
      </c>
      <c r="H22" s="4" t="n">
        <f aca="false">G22-D22</f>
        <v>-212.559186570246</v>
      </c>
      <c r="I22" s="4" t="n">
        <f aca="false">H22^2</f>
        <v>45181.4077954048</v>
      </c>
    </row>
    <row r="23" customFormat="false" ht="15" hidden="false" customHeight="false" outlineLevel="0" collapsed="false">
      <c r="A23" s="0" t="s">
        <v>12</v>
      </c>
      <c r="B23" s="1" t="n">
        <v>42263</v>
      </c>
      <c r="C23" s="0" t="n">
        <f aca="false">B23-B$2</f>
        <v>330</v>
      </c>
      <c r="D23" s="0" t="n">
        <v>1154</v>
      </c>
      <c r="E23" s="2" t="n">
        <f aca="false">$M$2*0.5^(C23/$M$3)</f>
        <v>3.8368573836868E-014</v>
      </c>
      <c r="F23" s="2" t="n">
        <f aca="false">$M$4*0.5^(C23/$M$5)</f>
        <v>443.312036860833</v>
      </c>
      <c r="G23" s="2" t="n">
        <f aca="false">E23+F23+$M$6</f>
        <v>1049.31203686083</v>
      </c>
      <c r="H23" s="4" t="n">
        <f aca="false">G23-D23</f>
        <v>-104.687963139167</v>
      </c>
      <c r="I23" s="4" t="n">
        <f aca="false">H23^2</f>
        <v>10959.5696262275</v>
      </c>
    </row>
    <row r="24" customFormat="false" ht="15" hidden="false" customHeight="false" outlineLevel="0" collapsed="false">
      <c r="A24" s="0" t="s">
        <v>12</v>
      </c>
      <c r="B24" s="1" t="n">
        <v>42285</v>
      </c>
      <c r="C24" s="0" t="n">
        <f aca="false">B24-B$2</f>
        <v>352</v>
      </c>
      <c r="D24" s="0" t="n">
        <v>1121</v>
      </c>
      <c r="E24" s="2" t="n">
        <f aca="false">$M$2*0.5^(C24/$M$3)</f>
        <v>2.97714658753117E-015</v>
      </c>
      <c r="F24" s="2" t="n">
        <f aca="false">$M$4*0.5^(C24/$M$5)</f>
        <v>409.122551064359</v>
      </c>
      <c r="G24" s="2" t="n">
        <f aca="false">E24+F24+$M$6</f>
        <v>1015.12255106436</v>
      </c>
      <c r="H24" s="4" t="n">
        <f aca="false">G24-D24</f>
        <v>-105.877448935641</v>
      </c>
      <c r="I24" s="4" t="n">
        <f aca="false">H24^2</f>
        <v>11210.0341931193</v>
      </c>
    </row>
    <row r="25" customFormat="false" ht="15" hidden="false" customHeight="false" outlineLevel="0" collapsed="false">
      <c r="A25" s="0" t="s">
        <v>12</v>
      </c>
      <c r="B25" s="1" t="n">
        <v>42291</v>
      </c>
      <c r="C25" s="0" t="n">
        <f aca="false">B25-B$2</f>
        <v>358</v>
      </c>
      <c r="D25" s="0" t="n">
        <v>1048</v>
      </c>
      <c r="E25" s="2" t="n">
        <f aca="false">$M$2*0.5^(C25/$M$3)</f>
        <v>1.48260376735869E-015</v>
      </c>
      <c r="F25" s="2" t="n">
        <f aca="false">$M$4*0.5^(C25/$M$5)</f>
        <v>400.26462412329</v>
      </c>
      <c r="G25" s="2" t="n">
        <f aca="false">E25+F25+$M$6</f>
        <v>1006.26462412329</v>
      </c>
      <c r="H25" s="4" t="n">
        <f aca="false">G25-D25</f>
        <v>-41.7353758767104</v>
      </c>
      <c r="I25" s="4" t="n">
        <f aca="false">H25^2</f>
        <v>1741.8415995703</v>
      </c>
    </row>
    <row r="26" customFormat="false" ht="15" hidden="false" customHeight="false" outlineLevel="0" collapsed="false">
      <c r="A26" s="0" t="s">
        <v>12</v>
      </c>
      <c r="B26" s="1" t="n">
        <v>42318</v>
      </c>
      <c r="C26" s="0" t="n">
        <f aca="false">B26-B$2</f>
        <v>385</v>
      </c>
      <c r="D26" s="0" t="n">
        <v>1113</v>
      </c>
      <c r="E26" s="2" t="n">
        <f aca="false">$M$2*0.5^(C26/$M$3)</f>
        <v>6.43482976264557E-017</v>
      </c>
      <c r="F26" s="2" t="n">
        <f aca="false">$M$4*0.5^(C26/$M$5)</f>
        <v>362.718128159908</v>
      </c>
      <c r="G26" s="2" t="n">
        <f aca="false">E26+F26+$M$6</f>
        <v>968.718128159908</v>
      </c>
      <c r="H26" s="4" t="n">
        <f aca="false">G26-D26</f>
        <v>-144.281871840092</v>
      </c>
      <c r="I26" s="4" t="n">
        <f aca="false">H26^2</f>
        <v>20817.2585416807</v>
      </c>
    </row>
    <row r="27" customFormat="false" ht="15" hidden="false" customHeight="false" outlineLevel="0" collapsed="false">
      <c r="A27" s="0" t="s">
        <v>12</v>
      </c>
      <c r="B27" s="1" t="n">
        <v>42326</v>
      </c>
      <c r="C27" s="0" t="n">
        <f aca="false">B27-B$2</f>
        <v>393</v>
      </c>
      <c r="D27" s="0" t="n">
        <v>1023</v>
      </c>
      <c r="E27" s="2" t="n">
        <f aca="false">$M$2*0.5^(C27/$M$3)</f>
        <v>2.5400186335577E-017</v>
      </c>
      <c r="F27" s="2" t="n">
        <f aca="false">$M$4*0.5^(C27/$M$5)</f>
        <v>352.285131981662</v>
      </c>
      <c r="G27" s="2" t="n">
        <f aca="false">E27+F27+$M$6</f>
        <v>958.285131981662</v>
      </c>
      <c r="H27" s="4" t="n">
        <f aca="false">G27-D27</f>
        <v>-64.7148680183385</v>
      </c>
      <c r="I27" s="4" t="n">
        <f aca="false">H27^2</f>
        <v>4188.01414263097</v>
      </c>
    </row>
    <row r="28" customFormat="false" ht="15" hidden="false" customHeight="false" outlineLevel="0" collapsed="false">
      <c r="A28" s="0" t="s">
        <v>12</v>
      </c>
      <c r="B28" s="1" t="n">
        <v>42352</v>
      </c>
      <c r="C28" s="0" t="n">
        <f aca="false">B28-B$2</f>
        <v>419</v>
      </c>
      <c r="D28" s="0" t="n">
        <v>810</v>
      </c>
      <c r="E28" s="2" t="n">
        <f aca="false">$M$2*0.5^(C28/$M$3)</f>
        <v>1.23825869150869E-018</v>
      </c>
      <c r="F28" s="2" t="n">
        <f aca="false">$M$4*0.5^(C28/$M$5)</f>
        <v>320.406070707437</v>
      </c>
      <c r="G28" s="2" t="n">
        <f aca="false">E28+F28+$M$6</f>
        <v>926.406070707437</v>
      </c>
      <c r="H28" s="4" t="n">
        <f aca="false">G28-D28</f>
        <v>116.406070707437</v>
      </c>
      <c r="I28" s="4" t="n">
        <f aca="false">H28^2</f>
        <v>13550.3732975449</v>
      </c>
    </row>
    <row r="29" customFormat="false" ht="15" hidden="false" customHeight="false" outlineLevel="0" collapsed="false">
      <c r="A29" s="0" t="s">
        <v>12</v>
      </c>
      <c r="B29" s="1" t="n">
        <v>42382</v>
      </c>
      <c r="C29" s="0" t="n">
        <f aca="false">B29-B$2</f>
        <v>449</v>
      </c>
      <c r="D29" s="0" t="n">
        <v>752</v>
      </c>
      <c r="E29" s="2" t="n">
        <f aca="false">$M$2*0.5^(C29/$M$3)</f>
        <v>3.79258905893104E-020</v>
      </c>
      <c r="F29" s="2" t="n">
        <f aca="false">$M$4*0.5^(C29/$M$5)</f>
        <v>287.190244972491</v>
      </c>
      <c r="G29" s="2" t="n">
        <f aca="false">E29+F29+$M$6</f>
        <v>893.190244972491</v>
      </c>
      <c r="H29" s="4" t="n">
        <f aca="false">G29-D29</f>
        <v>141.190244972491</v>
      </c>
      <c r="I29" s="4" t="n">
        <f aca="false">H29^2</f>
        <v>19934.6852753921</v>
      </c>
    </row>
    <row r="30" customFormat="false" ht="15" hidden="false" customHeight="false" outlineLevel="0" collapsed="false">
      <c r="A30" s="0" t="s">
        <v>12</v>
      </c>
      <c r="B30" s="1" t="n">
        <v>42415</v>
      </c>
      <c r="C30" s="0" t="n">
        <f aca="false">B30-B$2</f>
        <v>482</v>
      </c>
      <c r="D30" s="0" t="n">
        <v>616</v>
      </c>
      <c r="E30" s="2" t="n">
        <f aca="false">$M$2*0.5^(C30/$M$3)</f>
        <v>8.19733400300291E-022</v>
      </c>
      <c r="F30" s="2" t="n">
        <f aca="false">$M$4*0.5^(C30/$M$5)</f>
        <v>254.615903746212</v>
      </c>
      <c r="G30" s="2" t="n">
        <f aca="false">E30+F30+$M$6</f>
        <v>860.615903746212</v>
      </c>
      <c r="H30" s="4" t="n">
        <f aca="false">G30-D30</f>
        <v>244.615903746212</v>
      </c>
      <c r="I30" s="4" t="n">
        <f aca="false">H30^2</f>
        <v>59836.9403655761</v>
      </c>
    </row>
    <row r="31" customFormat="false" ht="15" hidden="false" customHeight="false" outlineLevel="0" collapsed="false">
      <c r="A31" s="0" t="s">
        <v>12</v>
      </c>
      <c r="B31" s="1" t="n">
        <v>42444</v>
      </c>
      <c r="C31" s="0" t="n">
        <f aca="false">B31-B$2</f>
        <v>511</v>
      </c>
      <c r="D31" s="0" t="n">
        <v>653</v>
      </c>
      <c r="E31" s="2" t="n">
        <f aca="false">$M$2*0.5^(C31/$M$3)</f>
        <v>2.82006782518372E-023</v>
      </c>
      <c r="F31" s="2" t="n">
        <f aca="false">$M$4*0.5^(C31/$M$5)</f>
        <v>229.054507941991</v>
      </c>
      <c r="G31" s="2" t="n">
        <f aca="false">E31+F31+$M$6</f>
        <v>835.054507941991</v>
      </c>
      <c r="H31" s="4" t="n">
        <f aca="false">G31-D31</f>
        <v>182.054507941991</v>
      </c>
      <c r="I31" s="4" t="n">
        <f aca="false">H31^2</f>
        <v>33143.8438620004</v>
      </c>
    </row>
    <row r="32" customFormat="false" ht="15" hidden="false" customHeight="false" outlineLevel="0" collapsed="false">
      <c r="A32" s="0" t="s">
        <v>12</v>
      </c>
      <c r="B32" s="1" t="n">
        <v>42472</v>
      </c>
      <c r="C32" s="0" t="n">
        <f aca="false">B32-B$2</f>
        <v>539</v>
      </c>
      <c r="D32" s="0" t="n">
        <v>607</v>
      </c>
      <c r="E32" s="2" t="n">
        <f aca="false">$M$2*0.5^(C32/$M$3)</f>
        <v>1.08970513201793E-024</v>
      </c>
      <c r="F32" s="2" t="n">
        <f aca="false">$M$4*0.5^(C32/$M$5)</f>
        <v>206.812377968269</v>
      </c>
      <c r="G32" s="2" t="n">
        <f aca="false">E32+F32+$M$6</f>
        <v>812.812377968269</v>
      </c>
      <c r="H32" s="4" t="n">
        <f aca="false">G32-D32</f>
        <v>205.812377968269</v>
      </c>
      <c r="I32" s="4" t="n">
        <f aca="false">H32^2</f>
        <v>42358.7349249537</v>
      </c>
    </row>
    <row r="33" customFormat="false" ht="15" hidden="false" customHeight="false" outlineLevel="0" collapsed="false">
      <c r="A33" s="0" t="s">
        <v>12</v>
      </c>
      <c r="B33" s="1" t="n">
        <v>42501</v>
      </c>
      <c r="C33" s="0" t="n">
        <f aca="false">B33-B$2</f>
        <v>568</v>
      </c>
      <c r="D33" s="0" t="n">
        <v>557</v>
      </c>
      <c r="E33" s="2" t="n">
        <f aca="false">$M$2*0.5^(C33/$M$3)</f>
        <v>3.74883148669503E-026</v>
      </c>
      <c r="F33" s="2" t="n">
        <f aca="false">$M$4*0.5^(C33/$M$5)</f>
        <v>186.05007297208</v>
      </c>
      <c r="G33" s="2" t="n">
        <f aca="false">E33+F33+$M$6</f>
        <v>792.05007297208</v>
      </c>
      <c r="H33" s="4" t="n">
        <f aca="false">G33-D33</f>
        <v>235.05007297208</v>
      </c>
      <c r="I33" s="4" t="n">
        <f aca="false">H33^2</f>
        <v>55248.5368041803</v>
      </c>
    </row>
    <row r="34" customFormat="false" ht="15" hidden="false" customHeight="false" outlineLevel="0" collapsed="false">
      <c r="A34" s="0" t="s">
        <v>12</v>
      </c>
      <c r="B34" s="1" t="n">
        <v>42535</v>
      </c>
      <c r="C34" s="0" t="n">
        <f aca="false">B34-B$2</f>
        <v>602</v>
      </c>
      <c r="D34" s="0" t="n">
        <v>802</v>
      </c>
      <c r="E34" s="2" t="n">
        <f aca="false">$M$2*0.5^(C34/$M$3)</f>
        <v>7.21390206520881E-028</v>
      </c>
      <c r="F34" s="2" t="n">
        <f aca="false">$M$4*0.5^(C34/$M$5)</f>
        <v>164.346825283394</v>
      </c>
      <c r="G34" s="2" t="n">
        <f aca="false">E34+F34+$M$6</f>
        <v>770.346825283394</v>
      </c>
      <c r="H34" s="4" t="n">
        <f aca="false">G34-D34</f>
        <v>-31.6531747166057</v>
      </c>
      <c r="I34" s="4" t="n">
        <f aca="false">H34^2</f>
        <v>1001.92346963997</v>
      </c>
    </row>
    <row r="35" customFormat="false" ht="15" hidden="false" customHeight="false" outlineLevel="0" collapsed="false">
      <c r="A35" s="0" t="s">
        <v>12</v>
      </c>
      <c r="B35" s="1" t="n">
        <v>42551</v>
      </c>
      <c r="C35" s="0" t="n">
        <f aca="false">B35-B$2</f>
        <v>618</v>
      </c>
      <c r="D35" s="0" t="n">
        <v>736</v>
      </c>
      <c r="E35" s="2" t="n">
        <f aca="false">$M$2*0.5^(C35/$M$3)</f>
        <v>1.12400934923104E-028</v>
      </c>
      <c r="F35" s="2" t="n">
        <f aca="false">$M$4*0.5^(C35/$M$5)</f>
        <v>155.028457095311</v>
      </c>
      <c r="G35" s="2" t="n">
        <f aca="false">E35+F35+$M$6</f>
        <v>761.028457095311</v>
      </c>
      <c r="H35" s="4" t="n">
        <f aca="false">G35-D35</f>
        <v>25.0284570953113</v>
      </c>
      <c r="I35" s="4" t="n">
        <f aca="false">H35^2</f>
        <v>626.423664571838</v>
      </c>
    </row>
    <row r="36" customFormat="false" ht="15" hidden="false" customHeight="false" outlineLevel="0" collapsed="false">
      <c r="A36" s="0" t="s">
        <v>12</v>
      </c>
      <c r="B36" s="1" t="n">
        <v>42563</v>
      </c>
      <c r="C36" s="0" t="n">
        <f aca="false">B36-B$2</f>
        <v>630</v>
      </c>
      <c r="D36" s="0" t="n">
        <v>922</v>
      </c>
      <c r="E36" s="2" t="n">
        <f aca="false">$M$2*0.5^(C36/$M$3)</f>
        <v>2.78753086437581E-029</v>
      </c>
      <c r="F36" s="2" t="n">
        <f aca="false">$M$4*0.5^(C36/$M$5)</f>
        <v>148.388076068786</v>
      </c>
      <c r="G36" s="2" t="n">
        <f aca="false">E36+F36+$M$6</f>
        <v>754.388076068786</v>
      </c>
      <c r="H36" s="4" t="n">
        <f aca="false">G36-D36</f>
        <v>-167.611923931214</v>
      </c>
      <c r="I36" s="4" t="n">
        <f aca="false">H36^2</f>
        <v>28093.7570439231</v>
      </c>
    </row>
    <row r="37" customFormat="false" ht="15" hidden="false" customHeight="false" outlineLevel="0" collapsed="false">
      <c r="A37" s="0" t="s">
        <v>12</v>
      </c>
      <c r="B37" s="1" t="n">
        <v>42598</v>
      </c>
      <c r="C37" s="0" t="n">
        <f aca="false">B37-B$2</f>
        <v>665</v>
      </c>
      <c r="D37" s="0" t="n">
        <v>994</v>
      </c>
      <c r="E37" s="2" t="n">
        <f aca="false">$M$2*0.5^(C37/$M$3)</f>
        <v>4.77563897584435E-031</v>
      </c>
      <c r="F37" s="2" t="n">
        <f aca="false">$M$4*0.5^(C37/$M$5)</f>
        <v>130.600882046212</v>
      </c>
      <c r="G37" s="2" t="n">
        <f aca="false">E37+F37+$M$6</f>
        <v>736.600882046212</v>
      </c>
      <c r="H37" s="4" t="n">
        <f aca="false">G37-D37</f>
        <v>-257.399117953788</v>
      </c>
      <c r="I37" s="4" t="n">
        <f aca="false">H37^2</f>
        <v>66254.3059233881</v>
      </c>
    </row>
    <row r="38" customFormat="false" ht="15" hidden="false" customHeight="false" outlineLevel="0" collapsed="false">
      <c r="A38" s="0" t="s">
        <v>12</v>
      </c>
      <c r="B38" s="1" t="n">
        <v>42627</v>
      </c>
      <c r="C38" s="0" t="n">
        <f aca="false">B38-B$2</f>
        <v>694</v>
      </c>
      <c r="D38" s="0" t="n">
        <v>1050</v>
      </c>
      <c r="E38" s="2" t="n">
        <f aca="false">$M$2*0.5^(C38/$M$3)</f>
        <v>1.64292754394762E-032</v>
      </c>
      <c r="F38" s="2" t="n">
        <f aca="false">$M$4*0.5^(C38/$M$5)</f>
        <v>117.489600349955</v>
      </c>
      <c r="G38" s="2" t="n">
        <f aca="false">E38+F38+$M$6</f>
        <v>723.489600349955</v>
      </c>
      <c r="H38" s="4" t="n">
        <f aca="false">G38-D38</f>
        <v>-326.510399650045</v>
      </c>
      <c r="I38" s="4" t="n">
        <f aca="false">H38^2</f>
        <v>106609.041079632</v>
      </c>
    </row>
    <row r="39" customFormat="false" ht="15" hidden="false" customHeight="false" outlineLevel="0" collapsed="false">
      <c r="A39" s="0" t="s">
        <v>12</v>
      </c>
      <c r="B39" s="1" t="n">
        <v>42654</v>
      </c>
      <c r="C39" s="0" t="n">
        <f aca="false">B39-B$2</f>
        <v>721</v>
      </c>
      <c r="D39" s="0" t="n">
        <v>897</v>
      </c>
      <c r="E39" s="2" t="n">
        <f aca="false">$M$2*0.5^(C39/$M$3)</f>
        <v>7.1306705745788E-034</v>
      </c>
      <c r="F39" s="2" t="n">
        <f aca="false">$M$4*0.5^(C39/$M$5)</f>
        <v>106.468584403464</v>
      </c>
      <c r="G39" s="2" t="n">
        <f aca="false">E39+F39+$M$6</f>
        <v>712.468584403464</v>
      </c>
      <c r="H39" s="4" t="n">
        <f aca="false">G39-D39</f>
        <v>-184.531415596536</v>
      </c>
      <c r="I39" s="4" t="n">
        <f aca="false">H39^2</f>
        <v>34051.8433420614</v>
      </c>
    </row>
    <row r="40" customFormat="false" ht="15" hidden="false" customHeight="false" outlineLevel="0" collapsed="false">
      <c r="A40" s="0" t="s">
        <v>12</v>
      </c>
      <c r="B40" s="1" t="n">
        <v>42690</v>
      </c>
      <c r="C40" s="0" t="n">
        <f aca="false">B40-B$2</f>
        <v>757</v>
      </c>
      <c r="D40" s="0" t="n">
        <v>724</v>
      </c>
      <c r="E40" s="2" t="n">
        <f aca="false">$M$2*0.5^(C40/$M$3)</f>
        <v>1.08762618932745E-035</v>
      </c>
      <c r="F40" s="2" t="n">
        <f aca="false">$M$4*0.5^(C40/$M$5)</f>
        <v>93.3650249130272</v>
      </c>
      <c r="G40" s="2" t="n">
        <f aca="false">E40+F40+$M$6</f>
        <v>699.365024913027</v>
      </c>
      <c r="H40" s="4" t="n">
        <f aca="false">G40-D40</f>
        <v>-24.6349750869729</v>
      </c>
      <c r="I40" s="4" t="n">
        <f aca="false">H40^2</f>
        <v>606.881997535774</v>
      </c>
    </row>
    <row r="41" customFormat="false" ht="15" hidden="false" customHeight="false" outlineLevel="0" collapsed="false">
      <c r="A41" s="0" t="s">
        <v>12</v>
      </c>
      <c r="B41" s="1" t="n">
        <v>42718</v>
      </c>
      <c r="C41" s="0" t="n">
        <f aca="false">B41-B$2</f>
        <v>785</v>
      </c>
      <c r="D41" s="0" t="n">
        <v>584</v>
      </c>
      <c r="E41" s="2" t="n">
        <f aca="false">$M$2*0.5^(C41/$M$3)</f>
        <v>4.202706862733E-037</v>
      </c>
      <c r="F41" s="2" t="n">
        <f aca="false">$M$4*0.5^(C41/$M$5)</f>
        <v>84.2988989599802</v>
      </c>
      <c r="G41" s="2" t="n">
        <f aca="false">E41+F41+$M$6</f>
        <v>690.29889895998</v>
      </c>
      <c r="H41" s="4" t="n">
        <f aca="false">G41-D41</f>
        <v>106.29889895998</v>
      </c>
      <c r="I41" s="4" t="n">
        <f aca="false">H41^2</f>
        <v>11299.4559201041</v>
      </c>
    </row>
    <row r="42" customFormat="false" ht="15" hidden="false" customHeight="false" outlineLevel="0" collapsed="false">
      <c r="A42" s="0" t="s">
        <v>12</v>
      </c>
      <c r="B42" s="1" t="n">
        <v>42747</v>
      </c>
      <c r="C42" s="0" t="n">
        <f aca="false">B42-B$2</f>
        <v>814</v>
      </c>
      <c r="D42" s="0" t="n">
        <v>546</v>
      </c>
      <c r="E42" s="2" t="n">
        <f aca="false">$M$2*0.5^(C42/$M$3)</f>
        <v>1.44582597194776E-038</v>
      </c>
      <c r="F42" s="2" t="n">
        <f aca="false">$M$4*0.5^(C42/$M$5)</f>
        <v>75.8359652214659</v>
      </c>
      <c r="G42" s="2" t="n">
        <f aca="false">E42+F42+$M$6</f>
        <v>681.835965221466</v>
      </c>
      <c r="H42" s="4" t="n">
        <f aca="false">G42-D42</f>
        <v>135.835965221466</v>
      </c>
      <c r="I42" s="4" t="n">
        <f aca="false">H42^2</f>
        <v>18451.4094476473</v>
      </c>
    </row>
    <row r="43" customFormat="false" ht="15" hidden="false" customHeight="false" outlineLevel="0" collapsed="false">
      <c r="A43" s="0" t="s">
        <v>12</v>
      </c>
      <c r="B43" s="1" t="n">
        <v>42780</v>
      </c>
      <c r="C43" s="0" t="n">
        <f aca="false">B43-B$2</f>
        <v>847</v>
      </c>
      <c r="D43" s="0" t="n">
        <v>561</v>
      </c>
      <c r="E43" s="2" t="n">
        <f aca="false">$M$2*0.5^(C43/$M$3)</f>
        <v>3.12502045914059E-040</v>
      </c>
      <c r="F43" s="2" t="n">
        <f aca="false">$M$4*0.5^(C43/$M$5)</f>
        <v>67.2343269291037</v>
      </c>
      <c r="G43" s="2" t="n">
        <f aca="false">E43+F43+$M$6</f>
        <v>673.234326929104</v>
      </c>
      <c r="H43" s="4" t="n">
        <f aca="false">G43-D43</f>
        <v>112.234326929104</v>
      </c>
      <c r="I43" s="4" t="n">
        <f aca="false">H43^2</f>
        <v>12596.5441412289</v>
      </c>
    </row>
    <row r="44" customFormat="false" ht="15" hidden="false" customHeight="false" outlineLevel="0" collapsed="false">
      <c r="A44" s="0" t="s">
        <v>12</v>
      </c>
      <c r="B44" s="1" t="n">
        <v>42809</v>
      </c>
      <c r="C44" s="0" t="n">
        <f aca="false">B44-B$2</f>
        <v>876</v>
      </c>
      <c r="D44" s="0" t="n">
        <v>620</v>
      </c>
      <c r="E44" s="2" t="n">
        <f aca="false">$M$2*0.5^(C44/$M$3)</f>
        <v>1.07507753699372E-041</v>
      </c>
      <c r="F44" s="2" t="n">
        <f aca="false">$M$4*0.5^(C44/$M$5)</f>
        <v>60.484539437517</v>
      </c>
      <c r="G44" s="2" t="n">
        <f aca="false">E44+F44+$M$6</f>
        <v>666.484539437517</v>
      </c>
      <c r="H44" s="4" t="n">
        <f aca="false">G44-D44</f>
        <v>46.4845394375169</v>
      </c>
      <c r="I44" s="4" t="n">
        <f aca="false">H44^2</f>
        <v>2160.81240671806</v>
      </c>
    </row>
    <row r="45" customFormat="false" ht="15" hidden="false" customHeight="false" outlineLevel="0" collapsed="false">
      <c r="A45" s="0" t="s">
        <v>12</v>
      </c>
      <c r="B45" s="1" t="n">
        <v>42836</v>
      </c>
      <c r="C45" s="0" t="n">
        <f aca="false">B45-B$2</f>
        <v>903</v>
      </c>
      <c r="D45" s="0" t="n">
        <v>520</v>
      </c>
      <c r="E45" s="2" t="n">
        <f aca="false">$M$2*0.5^(C45/$M$3)</f>
        <v>4.66607537664861E-043</v>
      </c>
      <c r="F45" s="2" t="n">
        <f aca="false">$M$4*0.5^(C45/$M$5)</f>
        <v>54.8108366444912</v>
      </c>
      <c r="G45" s="2" t="n">
        <f aca="false">E45+F45+$M$6</f>
        <v>660.810836644491</v>
      </c>
      <c r="H45" s="4" t="n">
        <f aca="false">G45-D45</f>
        <v>140.810836644491</v>
      </c>
      <c r="I45" s="4" t="n">
        <f aca="false">H45^2</f>
        <v>19827.6917165216</v>
      </c>
    </row>
    <row r="46" customFormat="false" ht="15" hidden="false" customHeight="false" outlineLevel="0" collapsed="false">
      <c r="A46" s="0" t="s">
        <v>12</v>
      </c>
      <c r="B46" s="1" t="n">
        <v>42870</v>
      </c>
      <c r="C46" s="0" t="n">
        <f aca="false">B46-B$2</f>
        <v>937</v>
      </c>
      <c r="D46" s="0" t="n">
        <v>538</v>
      </c>
      <c r="E46" s="2" t="n">
        <f aca="false">$M$2*0.5^(C46/$M$3)</f>
        <v>8.97896075496855E-045</v>
      </c>
      <c r="F46" s="2" t="n">
        <f aca="false">$M$4*0.5^(C46/$M$5)</f>
        <v>48.4170032816953</v>
      </c>
      <c r="G46" s="2" t="n">
        <f aca="false">E46+F46+$M$6</f>
        <v>654.417003281695</v>
      </c>
      <c r="H46" s="4" t="n">
        <f aca="false">G46-D46</f>
        <v>116.417003281695</v>
      </c>
      <c r="I46" s="4" t="n">
        <f aca="false">H46^2</f>
        <v>13552.9186530903</v>
      </c>
    </row>
    <row r="47" customFormat="false" ht="15" hidden="false" customHeight="false" outlineLevel="0" collapsed="false">
      <c r="A47" s="0" t="s">
        <v>12</v>
      </c>
      <c r="B47" s="1" t="n">
        <v>42900</v>
      </c>
      <c r="C47" s="0" t="n">
        <f aca="false">B47-B$2</f>
        <v>967</v>
      </c>
      <c r="D47" s="0" t="n">
        <v>644</v>
      </c>
      <c r="E47" s="2" t="n">
        <f aca="false">$M$2*0.5^(C47/$M$3)</f>
        <v>2.75011260194543E-046</v>
      </c>
      <c r="F47" s="2" t="n">
        <f aca="false">$M$4*0.5^(C47/$M$5)</f>
        <v>43.3977140401954</v>
      </c>
      <c r="G47" s="2" t="n">
        <f aca="false">E47+F47+$M$6</f>
        <v>649.397714040195</v>
      </c>
      <c r="H47" s="4" t="n">
        <f aca="false">G47-D47</f>
        <v>5.39771404019541</v>
      </c>
      <c r="I47" s="4" t="n">
        <f aca="false">H47^2</f>
        <v>29.1353168597227</v>
      </c>
    </row>
    <row r="48" customFormat="false" ht="15" hidden="false" customHeight="false" outlineLevel="0" collapsed="false">
      <c r="A48" s="0" t="s">
        <v>12</v>
      </c>
      <c r="B48" s="1" t="n">
        <v>42928</v>
      </c>
      <c r="C48" s="0" t="n">
        <f aca="false">B48-B$2</f>
        <v>995</v>
      </c>
      <c r="D48" s="0" t="n">
        <v>804</v>
      </c>
      <c r="E48" s="2" t="n">
        <f aca="false">$M$2*0.5^(C48/$M$3)</f>
        <v>1.062673666642E-047</v>
      </c>
      <c r="F48" s="2" t="n">
        <f aca="false">$M$4*0.5^(C48/$M$5)</f>
        <v>39.1836184307395</v>
      </c>
      <c r="G48" s="2" t="n">
        <f aca="false">E48+F48+$M$6</f>
        <v>645.183618430739</v>
      </c>
      <c r="H48" s="4" t="n">
        <f aca="false">G48-D48</f>
        <v>-158.816381569261</v>
      </c>
      <c r="I48" s="4" t="n">
        <f aca="false">H48^2</f>
        <v>25222.643054753</v>
      </c>
    </row>
    <row r="49" customFormat="false" ht="15" hidden="false" customHeight="false" outlineLevel="0" collapsed="false">
      <c r="A49" s="0" t="s">
        <v>12</v>
      </c>
      <c r="B49" s="1" t="n">
        <v>42961</v>
      </c>
      <c r="C49" s="0" t="n">
        <f aca="false">B49-B$2</f>
        <v>1028</v>
      </c>
      <c r="D49" s="0" t="n">
        <v>624</v>
      </c>
      <c r="E49" s="2" t="n">
        <f aca="false">$M$2*0.5^(C49/$M$3)</f>
        <v>2.29687183248781E-049</v>
      </c>
      <c r="F49" s="2" t="n">
        <f aca="false">$M$4*0.5^(C49/$M$5)</f>
        <v>34.7392454773145</v>
      </c>
      <c r="G49" s="2" t="n">
        <f aca="false">E49+F49+$M$6</f>
        <v>640.739245477315</v>
      </c>
      <c r="H49" s="4" t="n">
        <f aca="false">G49-D49</f>
        <v>16.7392454773145</v>
      </c>
      <c r="I49" s="4" t="n">
        <f aca="false">H49^2</f>
        <v>280.202339149794</v>
      </c>
    </row>
    <row r="50" customFormat="false" ht="15" hidden="false" customHeight="false" outlineLevel="0" collapsed="false">
      <c r="A50" s="0" t="s">
        <v>12</v>
      </c>
      <c r="B50" s="1" t="n">
        <v>42991</v>
      </c>
      <c r="C50" s="0" t="n">
        <f aca="false">B50-B$2</f>
        <v>1058</v>
      </c>
      <c r="D50" s="0" t="n">
        <v>634</v>
      </c>
      <c r="E50" s="2" t="n">
        <f aca="false">$M$2*0.5^(C50/$M$3)</f>
        <v>7.0349524226207E-051</v>
      </c>
      <c r="F50" s="2" t="n">
        <f aca="false">$M$4*0.5^(C50/$M$5)</f>
        <v>31.1379007169288</v>
      </c>
      <c r="G50" s="2" t="n">
        <f aca="false">E50+F50+$M$6</f>
        <v>637.137900716929</v>
      </c>
      <c r="H50" s="4" t="n">
        <f aca="false">G50-D50</f>
        <v>3.13790071692881</v>
      </c>
      <c r="I50" s="4" t="n">
        <f aca="false">H50^2</f>
        <v>9.84642090930235</v>
      </c>
    </row>
    <row r="51" customFormat="false" ht="15" hidden="false" customHeight="false" outlineLevel="0" collapsed="false">
      <c r="A51" s="0" t="s">
        <v>12</v>
      </c>
      <c r="B51" s="1" t="n">
        <v>43020</v>
      </c>
      <c r="C51" s="0" t="n">
        <f aca="false">B51-B$2</f>
        <v>1087</v>
      </c>
      <c r="D51" s="0" t="n">
        <v>717</v>
      </c>
      <c r="E51" s="2" t="n">
        <f aca="false">$M$2*0.5^(C51/$M$3)</f>
        <v>2.42018233872907E-052</v>
      </c>
      <c r="F51" s="2" t="n">
        <f aca="false">$M$4*0.5^(C51/$M$5)</f>
        <v>28.0119050779003</v>
      </c>
      <c r="G51" s="2" t="n">
        <f aca="false">E51+F51+$M$6</f>
        <v>634.0119050779</v>
      </c>
      <c r="H51" s="4" t="n">
        <f aca="false">G51-D51</f>
        <v>-82.9880949220997</v>
      </c>
      <c r="I51" s="4" t="n">
        <f aca="false">H51^2</f>
        <v>6887.02389879942</v>
      </c>
    </row>
    <row r="52" customFormat="false" ht="15" hidden="false" customHeight="false" outlineLevel="0" collapsed="false">
      <c r="A52" s="0" t="s">
        <v>12</v>
      </c>
      <c r="B52" s="1" t="n">
        <v>43052</v>
      </c>
      <c r="C52" s="0" t="n">
        <f aca="false">B52-B$2</f>
        <v>1119</v>
      </c>
      <c r="D52" s="0" t="n">
        <v>643</v>
      </c>
      <c r="E52" s="2" t="n">
        <f aca="false">$M$2*0.5^(C52/$M$3)</f>
        <v>5.87553544206843E-054</v>
      </c>
      <c r="F52" s="2" t="n">
        <f aca="false">$M$4*0.5^(C52/$M$5)</f>
        <v>24.9254413643021</v>
      </c>
      <c r="G52" s="2" t="n">
        <f aca="false">E52+F52+$M$6</f>
        <v>630.925441364302</v>
      </c>
      <c r="H52" s="4" t="n">
        <f aca="false">G52-D52</f>
        <v>-12.0745586356979</v>
      </c>
      <c r="I52" s="4" t="n">
        <f aca="false">H52^2</f>
        <v>145.794966246908</v>
      </c>
    </row>
    <row r="53" customFormat="false" ht="15" hidden="false" customHeight="false" outlineLevel="0" collapsed="false">
      <c r="A53" s="0" t="s">
        <v>12</v>
      </c>
      <c r="B53" s="1" t="n">
        <v>43080</v>
      </c>
      <c r="C53" s="0" t="n">
        <f aca="false">B53-B$2</f>
        <v>1147</v>
      </c>
      <c r="D53" s="0" t="n">
        <v>421</v>
      </c>
      <c r="E53" s="2" t="n">
        <f aca="false">$M$2*0.5^(C53/$M$3)</f>
        <v>2.27037132490177E-055</v>
      </c>
      <c r="F53" s="2" t="n">
        <f aca="false">$M$4*0.5^(C53/$M$5)</f>
        <v>22.505079017111</v>
      </c>
      <c r="G53" s="2" t="n">
        <f aca="false">E53+F53+$M$6</f>
        <v>628.505079017111</v>
      </c>
      <c r="H53" s="4" t="n">
        <f aca="false">G53-D53</f>
        <v>207.505079017111</v>
      </c>
      <c r="I53" s="4" t="n">
        <f aca="false">H53^2</f>
        <v>43058.3578178974</v>
      </c>
    </row>
    <row r="54" customFormat="false" ht="15" hidden="false" customHeight="false" outlineLevel="0" collapsed="false">
      <c r="A54" s="0" t="s">
        <v>12</v>
      </c>
      <c r="B54" s="1" t="n">
        <v>43115</v>
      </c>
      <c r="C54" s="0" t="n">
        <f aca="false">B54-B$2</f>
        <v>1182</v>
      </c>
      <c r="D54" s="0" t="n">
        <v>466</v>
      </c>
      <c r="E54" s="2" t="n">
        <f aca="false">$M$2*0.5^(C54/$M$3)</f>
        <v>3.88963362788387E-057</v>
      </c>
      <c r="F54" s="2" t="n">
        <f aca="false">$M$4*0.5^(C54/$M$5)</f>
        <v>19.8074080345372</v>
      </c>
      <c r="G54" s="2" t="n">
        <f aca="false">E54+F54+$M$6</f>
        <v>625.807408034537</v>
      </c>
      <c r="H54" s="4" t="n">
        <f aca="false">G54-D54</f>
        <v>159.807408034537</v>
      </c>
      <c r="I54" s="4" t="n">
        <f aca="false">H54^2</f>
        <v>25538.407662717</v>
      </c>
    </row>
    <row r="55" customFormat="false" ht="15" hidden="false" customHeight="false" outlineLevel="0" collapsed="false">
      <c r="A55" s="0" t="s">
        <v>12</v>
      </c>
      <c r="B55" s="1" t="n">
        <v>43146</v>
      </c>
      <c r="C55" s="0" t="n">
        <f aca="false">B55-B$2</f>
        <v>1213</v>
      </c>
      <c r="D55" s="0" t="n">
        <v>495</v>
      </c>
      <c r="E55" s="2" t="n">
        <f aca="false">$M$2*0.5^(C55/$M$3)</f>
        <v>1.06064629466152E-058</v>
      </c>
      <c r="F55" s="2" t="n">
        <f aca="false">$M$4*0.5^(C55/$M$5)</f>
        <v>17.6893643741664</v>
      </c>
      <c r="G55" s="2" t="n">
        <f aca="false">E55+F55+$M$6</f>
        <v>623.689364374166</v>
      </c>
      <c r="H55" s="4" t="n">
        <f aca="false">G55-D55</f>
        <v>128.689364374166</v>
      </c>
      <c r="I55" s="4" t="n">
        <f aca="false">H55^2</f>
        <v>16560.952503027</v>
      </c>
    </row>
    <row r="56" customFormat="false" ht="15" hidden="false" customHeight="false" outlineLevel="0" collapsed="false">
      <c r="A56" s="0" t="s">
        <v>12</v>
      </c>
      <c r="B56" s="1" t="n">
        <v>43174</v>
      </c>
      <c r="C56" s="0" t="n">
        <f aca="false">B56-B$2</f>
        <v>1241</v>
      </c>
      <c r="D56" s="0" t="n">
        <v>536</v>
      </c>
      <c r="E56" s="2" t="n">
        <f aca="false">$M$2*0.5^(C56/$M$3)</f>
        <v>4.09845359117616E-060</v>
      </c>
      <c r="F56" s="2" t="n">
        <f aca="false">$M$4*0.5^(C56/$M$5)</f>
        <v>15.9716547115285</v>
      </c>
      <c r="G56" s="2" t="n">
        <f aca="false">E56+F56+$M$6</f>
        <v>621.971654711529</v>
      </c>
      <c r="H56" s="4" t="n">
        <f aca="false">G56-D56</f>
        <v>85.9716547115286</v>
      </c>
      <c r="I56" s="4" t="n">
        <f aca="false">H56^2</f>
        <v>7391.12541383829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2.14"/>
    <col collapsed="false" customWidth="true" hidden="false" outlineLevel="0" max="3" min="3" style="0" width="7.29"/>
    <col collapsed="false" customWidth="true" hidden="false" outlineLevel="0" max="4" min="4" style="0" width="8.67"/>
    <col collapsed="false" customWidth="true" hidden="false" outlineLevel="0" max="5" min="5" style="0" width="5.7"/>
    <col collapsed="false" customWidth="true" hidden="false" outlineLevel="0" max="6" min="6" style="0" width="6.28"/>
    <col collapsed="false" customWidth="true" hidden="false" outlineLevel="0" max="7" min="7" style="0" width="3.3"/>
    <col collapsed="false" customWidth="true" hidden="false" outlineLevel="0" max="8" min="8" style="0" width="8.67"/>
    <col collapsed="false" customWidth="true" hidden="false" outlineLevel="0" max="9" min="9" style="0" width="5.28"/>
    <col collapsed="false" customWidth="true" hidden="false" outlineLevel="0" max="10" min="10" style="0" width="7"/>
    <col collapsed="false" customWidth="true" hidden="false" outlineLevel="0" max="11" min="11" style="0" width="3.3"/>
    <col collapsed="false" customWidth="true" hidden="false" outlineLevel="0" max="12" min="12" style="0" width="5.7"/>
    <col collapsed="false" customWidth="true" hidden="false" outlineLevel="0" max="13" min="13" style="0" width="3.57"/>
    <col collapsed="false" customWidth="true" hidden="false" outlineLevel="0" max="14" min="14" style="0" width="8.14"/>
    <col collapsed="false" customWidth="true" hidden="false" outlineLevel="0" max="15" min="15" style="0" width="5.7"/>
    <col collapsed="false" customWidth="true" hidden="false" outlineLevel="0" max="16" min="16" style="0" width="8.67"/>
    <col collapsed="false" customWidth="true" hidden="false" outlineLevel="0" max="17" min="17" style="0" width="12.86"/>
    <col collapsed="false" customWidth="true" hidden="false" outlineLevel="0" max="1025" min="18" style="0" width="8.67"/>
  </cols>
  <sheetData>
    <row r="1" customFormat="false" ht="15" hidden="false" customHeight="false" outlineLevel="0" collapsed="false">
      <c r="B1" s="13"/>
      <c r="C1" s="13"/>
      <c r="D1" s="13" t="s">
        <v>34</v>
      </c>
      <c r="E1" s="13"/>
      <c r="F1" s="13"/>
      <c r="G1" s="13"/>
      <c r="H1" s="13" t="s">
        <v>35</v>
      </c>
      <c r="I1" s="13"/>
      <c r="J1" s="13"/>
      <c r="K1" s="13"/>
    </row>
    <row r="2" customFormat="false" ht="17.25" hidden="false" customHeight="false" outlineLevel="0" collapsed="false">
      <c r="B2" s="14" t="s">
        <v>36</v>
      </c>
      <c r="C2" s="14" t="s">
        <v>37</v>
      </c>
      <c r="D2" s="14" t="s">
        <v>38</v>
      </c>
      <c r="E2" s="14" t="s">
        <v>39</v>
      </c>
      <c r="F2" s="14" t="s">
        <v>40</v>
      </c>
      <c r="G2" s="14"/>
      <c r="H2" s="14" t="s">
        <v>38</v>
      </c>
      <c r="I2" s="14" t="s">
        <v>39</v>
      </c>
      <c r="J2" s="14" t="s">
        <v>40</v>
      </c>
      <c r="K2" s="14"/>
      <c r="L2" s="14" t="s">
        <v>41</v>
      </c>
      <c r="N2" s="14" t="s">
        <v>17</v>
      </c>
      <c r="O2" s="14" t="s">
        <v>39</v>
      </c>
      <c r="Q2" s="14" t="s">
        <v>42</v>
      </c>
    </row>
    <row r="3" customFormat="false" ht="17.25" hidden="false" customHeight="false" outlineLevel="0" collapsed="false">
      <c r="B3" s="0" t="s">
        <v>2</v>
      </c>
      <c r="C3" s="15" t="s">
        <v>43</v>
      </c>
      <c r="D3" s="5"/>
      <c r="E3" s="5"/>
      <c r="H3" s="5" t="n">
        <f aca="false">Cl!Q5</f>
        <v>0.117169675938387</v>
      </c>
      <c r="I3" s="16" t="n">
        <f aca="false">H3/(H3+D3+N3)</f>
        <v>0.696045037721221</v>
      </c>
      <c r="J3" s="6" t="n">
        <f aca="false">Cl!Q6</f>
        <v>160</v>
      </c>
      <c r="L3" s="5" t="n">
        <f aca="false">Cl!Q11</f>
        <v>0.904064658399492</v>
      </c>
      <c r="N3" s="5" t="n">
        <f aca="false">Cl!Q7</f>
        <v>0.0511666666666667</v>
      </c>
      <c r="O3" s="16" t="n">
        <f aca="false">N3/(D3+H3+N3)</f>
        <v>0.303954962278779</v>
      </c>
      <c r="Q3" s="5" t="n">
        <f aca="false">(D3+H3)/N3</f>
        <v>2.28996109325838</v>
      </c>
    </row>
    <row r="4" customFormat="false" ht="17.25" hidden="false" customHeight="false" outlineLevel="0" collapsed="false">
      <c r="B4" s="0" t="s">
        <v>24</v>
      </c>
      <c r="C4" s="17" t="s">
        <v>44</v>
      </c>
      <c r="D4" s="5" t="n">
        <f aca="false">Ca!Q3</f>
        <v>0.268338421390274</v>
      </c>
      <c r="E4" s="16" t="n">
        <f aca="false">D4/(D4+H4+N4)</f>
        <v>0.38643193315159</v>
      </c>
      <c r="F4" s="6" t="n">
        <f aca="false">Ca!Q4</f>
        <v>8.04506017321513</v>
      </c>
      <c r="G4" s="6"/>
      <c r="H4" s="5" t="n">
        <f aca="false">Ca!Q5</f>
        <v>0.283561803771785</v>
      </c>
      <c r="I4" s="16" t="n">
        <f aca="false">H4/(H4+D4+N4)</f>
        <v>0.408354999749038</v>
      </c>
      <c r="J4" s="6" t="n">
        <f aca="false">Ca!Q6</f>
        <v>130</v>
      </c>
      <c r="K4" s="6"/>
      <c r="L4" s="5" t="n">
        <f aca="false">Ca!Q11</f>
        <v>0.924113609177915</v>
      </c>
      <c r="N4" s="5" t="n">
        <f aca="false">Ca!Q7</f>
        <v>0.1425</v>
      </c>
      <c r="O4" s="16" t="n">
        <f aca="false">N4/(D4+H4+N4)</f>
        <v>0.205213067099371</v>
      </c>
      <c r="Q4" s="5" t="n">
        <f aca="false">(D4+H4)/N4</f>
        <v>3.87298403622497</v>
      </c>
    </row>
    <row r="5" customFormat="false" ht="17.25" hidden="false" customHeight="false" outlineLevel="0" collapsed="false">
      <c r="B5" s="0" t="s">
        <v>26</v>
      </c>
      <c r="C5" s="17" t="s">
        <v>44</v>
      </c>
      <c r="D5" s="5" t="n">
        <f aca="false">Mg!M3</f>
        <v>0.0578669181103826</v>
      </c>
      <c r="E5" s="16" t="n">
        <f aca="false">D5/(D5+H5)</f>
        <v>0.348402987471746</v>
      </c>
      <c r="F5" s="6" t="n">
        <f aca="false">Mg!M4</f>
        <v>4.24723154813781</v>
      </c>
      <c r="G5" s="6"/>
      <c r="H5" s="5" t="n">
        <f aca="false">Mg!M5</f>
        <v>0.108224993242919</v>
      </c>
      <c r="I5" s="16" t="n">
        <f aca="false">H5/(H5+D5+N5)</f>
        <v>0.479737915219073</v>
      </c>
      <c r="J5" s="6" t="n">
        <f aca="false">Mg!M6</f>
        <v>120</v>
      </c>
      <c r="K5" s="6"/>
      <c r="L5" s="5" t="n">
        <f aca="false">Mg!M11</f>
        <v>0.927014837863722</v>
      </c>
      <c r="N5" s="5" t="n">
        <f aca="false">Mg!M7</f>
        <v>0.0595</v>
      </c>
      <c r="O5" s="16" t="n">
        <f aca="false">N5/(D5+H5+N5)</f>
        <v>0.263750591247115</v>
      </c>
      <c r="Q5" s="5" t="n">
        <f aca="false">(D5+H5)/N5</f>
        <v>2.79146069501347</v>
      </c>
    </row>
    <row r="6" customFormat="false" ht="17.25" hidden="false" customHeight="false" outlineLevel="0" collapsed="false">
      <c r="B6" s="0" t="s">
        <v>45</v>
      </c>
      <c r="C6" s="17" t="s">
        <v>44</v>
      </c>
      <c r="D6" s="5" t="n">
        <f aca="false">K!R3</f>
        <v>0.0342084952525734</v>
      </c>
      <c r="E6" s="16" t="n">
        <f aca="false">D6/(D6+H6)</f>
        <v>0.290267343432139</v>
      </c>
      <c r="F6" s="6" t="n">
        <f aca="false">K!R4</f>
        <v>7.67422453323159</v>
      </c>
      <c r="H6" s="5" t="n">
        <f aca="false">K!R5</f>
        <v>0.0836431888125026</v>
      </c>
      <c r="I6" s="16" t="n">
        <f aca="false">H6/(H6+D6+N6)</f>
        <v>0.616830014975048</v>
      </c>
      <c r="J6" s="6" t="n">
        <f aca="false">K!R6</f>
        <v>155</v>
      </c>
      <c r="L6" s="5" t="n">
        <f aca="false">SO4!R10</f>
        <v>0.982353345726942</v>
      </c>
      <c r="N6" s="5" t="n">
        <f aca="false">K!R7</f>
        <v>0.01775</v>
      </c>
      <c r="O6" s="16" t="n">
        <f aca="false">N6/(D6+H6+N6)</f>
        <v>0.130898079344514</v>
      </c>
      <c r="Q6" s="5" t="n">
        <f aca="false">(D6+H6)/N6</f>
        <v>6.639531496624</v>
      </c>
    </row>
    <row r="7" customFormat="false" ht="18.75" hidden="false" customHeight="false" outlineLevel="0" collapsed="false">
      <c r="B7" s="0" t="s">
        <v>46</v>
      </c>
      <c r="C7" s="17" t="s">
        <v>44</v>
      </c>
      <c r="D7" s="5" t="n">
        <f aca="false">SO4!R2</f>
        <v>0.401390830458481</v>
      </c>
      <c r="E7" s="16" t="n">
        <f aca="false">D7/(D7+H7)</f>
        <v>0.403968452711725</v>
      </c>
      <c r="F7" s="6" t="n">
        <f aca="false">SO4!R3</f>
        <v>6</v>
      </c>
      <c r="G7" s="6"/>
      <c r="H7" s="5" t="n">
        <f aca="false">SO4!R4</f>
        <v>0.592228418183483</v>
      </c>
      <c r="I7" s="16" t="n">
        <f aca="false">H7/(H7+D7+N7)</f>
        <v>0.557328901147194</v>
      </c>
      <c r="J7" s="6" t="n">
        <f aca="false">SO4!R5</f>
        <v>105</v>
      </c>
      <c r="K7" s="6"/>
      <c r="L7" s="5" t="n">
        <f aca="false">Mg!M11</f>
        <v>0.927014837863722</v>
      </c>
      <c r="N7" s="5" t="n">
        <f aca="false">SO4!R6</f>
        <v>0.069</v>
      </c>
      <c r="O7" s="16" t="n">
        <f aca="false">N7/(D7+H7+N7)</f>
        <v>0.0649338886794894</v>
      </c>
      <c r="Q7" s="5" t="n">
        <f aca="false">(D7+H7)/N7</f>
        <v>14.4002789658256</v>
      </c>
    </row>
    <row r="8" customFormat="false" ht="17.25" hidden="false" customHeight="false" outlineLevel="0" collapsed="false">
      <c r="B8" s="0" t="s">
        <v>47</v>
      </c>
      <c r="C8" s="18" t="s">
        <v>48</v>
      </c>
      <c r="D8" s="5" t="n">
        <f aca="false">NH4!M3/1000</f>
        <v>1.28244174630749</v>
      </c>
      <c r="E8" s="16" t="n">
        <f aca="false">D8/(D8+H8)</f>
        <v>0.412207816174134</v>
      </c>
      <c r="F8" s="6" t="n">
        <f aca="false">NH4!M4</f>
        <v>3.92736282295887</v>
      </c>
      <c r="H8" s="5" t="n">
        <f aca="false">NH4!M5/1000</f>
        <v>1.8287116476537</v>
      </c>
      <c r="I8" s="16" t="n">
        <f aca="false">H8/(H8+D8+N8)</f>
        <v>0.583633849166135</v>
      </c>
      <c r="J8" s="6" t="n">
        <f aca="false">NH4!M6</f>
        <v>89</v>
      </c>
      <c r="L8" s="5" t="n">
        <f aca="false">NH4!M11</f>
        <v>0.976758532011751</v>
      </c>
      <c r="N8" s="5" t="n">
        <f aca="false">NH4!M7/1000</f>
        <v>0.0221666666666667</v>
      </c>
      <c r="O8" s="16" t="n">
        <f aca="false">N8/(D8+H8+N8)</f>
        <v>0.00707449805246673</v>
      </c>
      <c r="Q8" s="5" t="n">
        <f aca="false">(D8+H8)/N8</f>
        <v>140.352784689978</v>
      </c>
    </row>
    <row r="9" customFormat="false" ht="17.25" hidden="false" customHeight="false" outlineLevel="0" collapsed="false">
      <c r="B9" s="19" t="s">
        <v>49</v>
      </c>
      <c r="C9" s="20" t="s">
        <v>50</v>
      </c>
      <c r="D9" s="21" t="n">
        <f aca="false">TN!M2/1000</f>
        <v>1.72427775727164</v>
      </c>
      <c r="E9" s="22" t="n">
        <f aca="false">D9/(D9+H9)</f>
        <v>0.538524107404269</v>
      </c>
      <c r="F9" s="23" t="n">
        <f aca="false">TN!M3</f>
        <v>5.96541742704222</v>
      </c>
      <c r="G9" s="19"/>
      <c r="H9" s="21" t="n">
        <f aca="false">TN!M4/1000</f>
        <v>1.47758030918113</v>
      </c>
      <c r="I9" s="22" t="n">
        <f aca="false">H9/(H9+D9+N9)</f>
        <v>0.388034502178171</v>
      </c>
      <c r="J9" s="23" t="n">
        <f aca="false">TN!M5</f>
        <v>190</v>
      </c>
      <c r="K9" s="19"/>
      <c r="L9" s="21" t="n">
        <f aca="false">TN!M10</f>
        <v>0.963367090887953</v>
      </c>
      <c r="N9" s="21" t="n">
        <f aca="false">TN!M6/1000</f>
        <v>0.606</v>
      </c>
      <c r="O9" s="22" t="n">
        <f aca="false">N9/(D9+H9+N9)</f>
        <v>0.159144587173262</v>
      </c>
      <c r="Q9" s="21" t="n">
        <f aca="false">(D9+H9)/N9</f>
        <v>5.28359416906398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U3:U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64" activeCellId="0" sqref="U6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3" customFormat="false" ht="15" hidden="false" customHeight="false" outlineLevel="0" collapsed="false">
      <c r="U3" s="0" t="s">
        <v>51</v>
      </c>
    </row>
    <row r="4" customFormat="false" ht="15" hidden="false" customHeight="false" outlineLevel="0" collapsed="false">
      <c r="U4" s="0" t="s">
        <v>52</v>
      </c>
    </row>
    <row r="5" customFormat="false" ht="15" hidden="false" customHeight="false" outlineLevel="0" collapsed="false">
      <c r="U5" s="0" t="s">
        <v>53</v>
      </c>
    </row>
    <row r="6" customFormat="false" ht="15" hidden="false" customHeight="false" outlineLevel="0" collapsed="false">
      <c r="U6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LibreOffice/6.2.8.2$Linux_X86_64 LibreOffice_project/20$Build-2</Application>
  <Company>CEH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2018-03-07T15:04:28Z</dcterms:created>
  <dc:creator>Windows User</dc:creator>
  <dc:description/>
  <dc:language>en-US</dc:language>
  <cp:lastModifiedBy>Gustaf Granath</cp:lastModifiedBy>
  <dcterms:modified xsi:type="dcterms:W3CDTF">2020-03-19T01:21:02Z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