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codeName="ThisWorkbook" defaultThemeVersion="124226"/>
  <mc:AlternateContent xmlns:mc="http://schemas.openxmlformats.org/markup-compatibility/2006">
    <mc:Choice Requires="x15">
      <x15ac:absPath xmlns:x15ac="http://schemas.microsoft.com/office/spreadsheetml/2010/11/ac" url="C:\Users\James Kyger\Dropbox\Broker Rate Sheet\LIBOR Curves\10 Years\"/>
    </mc:Choice>
  </mc:AlternateContent>
  <xr:revisionPtr revIDLastSave="0" documentId="13_ncr:1_{2AE98991-4910-4260-B49B-7FEB80B5FCD2}" xr6:coauthVersionLast="34" xr6:coauthVersionMax="34" xr10:uidLastSave="{00000000-0000-0000-0000-000000000000}"/>
  <bookViews>
    <workbookView xWindow="0" yWindow="0" windowWidth="28800" windowHeight="10725" xr2:uid="{00000000-000D-0000-FFFF-FFFF00000000}"/>
  </bookViews>
  <sheets>
    <sheet name="Forward Curve" sheetId="1" r:id="rId1"/>
    <sheet name="Notes &amp; Methodology" sheetId="5" r:id="rId2"/>
    <sheet name="Vols" sheetId="3" state="veryHidden" r:id="rId3"/>
    <sheet name="DataValidation" sheetId="4" state="veryHidden" r:id="rId4"/>
  </sheets>
  <calcPr calcId="179021"/>
</workbook>
</file>

<file path=xl/calcChain.xml><?xml version="1.0" encoding="utf-8"?>
<calcChain xmlns="http://schemas.openxmlformats.org/spreadsheetml/2006/main">
  <c r="B13" i="1" l="1"/>
  <c r="A2" i="3" s="1"/>
  <c r="N3" i="3" l="1"/>
  <c r="O3" i="3"/>
  <c r="N4" i="3"/>
  <c r="O4" i="3"/>
  <c r="N5" i="3"/>
  <c r="O5" i="3"/>
  <c r="N6" i="3"/>
  <c r="O6" i="3"/>
  <c r="N7" i="3"/>
  <c r="O7" i="3"/>
  <c r="N8" i="3"/>
  <c r="O8" i="3"/>
  <c r="N9" i="3"/>
  <c r="O9" i="3"/>
  <c r="N10" i="3"/>
  <c r="O10" i="3"/>
  <c r="N11" i="3"/>
  <c r="O11" i="3"/>
  <c r="N12" i="3"/>
  <c r="O12" i="3"/>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N66" i="3"/>
  <c r="O66" i="3"/>
  <c r="N67" i="3"/>
  <c r="O67" i="3"/>
  <c r="N68" i="3"/>
  <c r="O68" i="3"/>
  <c r="N69" i="3"/>
  <c r="O69" i="3"/>
  <c r="N70" i="3"/>
  <c r="O70" i="3"/>
  <c r="N71" i="3"/>
  <c r="O71" i="3"/>
  <c r="N72" i="3"/>
  <c r="O72" i="3"/>
  <c r="N73" i="3"/>
  <c r="O73" i="3"/>
  <c r="N74" i="3"/>
  <c r="O74" i="3"/>
  <c r="N75" i="3"/>
  <c r="O75" i="3"/>
  <c r="N76" i="3"/>
  <c r="O76" i="3"/>
  <c r="N77" i="3"/>
  <c r="O77" i="3"/>
  <c r="N78" i="3"/>
  <c r="O78" i="3"/>
  <c r="N79" i="3"/>
  <c r="O79" i="3"/>
  <c r="N80" i="3"/>
  <c r="O80" i="3"/>
  <c r="N81" i="3"/>
  <c r="O81" i="3"/>
  <c r="N82" i="3"/>
  <c r="O82" i="3"/>
  <c r="N83" i="3"/>
  <c r="O83" i="3"/>
  <c r="N84" i="3"/>
  <c r="O84" i="3"/>
  <c r="N85" i="3"/>
  <c r="O85" i="3"/>
  <c r="N86" i="3"/>
  <c r="O86" i="3"/>
  <c r="N87" i="3"/>
  <c r="O87" i="3"/>
  <c r="N88" i="3"/>
  <c r="O88" i="3"/>
  <c r="N89" i="3"/>
  <c r="O89" i="3"/>
  <c r="N90" i="3"/>
  <c r="O90" i="3"/>
  <c r="N91" i="3"/>
  <c r="O91" i="3"/>
  <c r="N92" i="3"/>
  <c r="O92" i="3"/>
  <c r="N93" i="3"/>
  <c r="O93" i="3"/>
  <c r="N94" i="3"/>
  <c r="O94" i="3"/>
  <c r="N95" i="3"/>
  <c r="O95" i="3"/>
  <c r="N96" i="3"/>
  <c r="O96" i="3"/>
  <c r="N97" i="3"/>
  <c r="O97" i="3"/>
  <c r="N98" i="3"/>
  <c r="O98" i="3"/>
  <c r="N99" i="3"/>
  <c r="O99" i="3"/>
  <c r="N100" i="3"/>
  <c r="O100" i="3"/>
  <c r="N101" i="3"/>
  <c r="O101" i="3"/>
  <c r="N102" i="3"/>
  <c r="O102" i="3"/>
  <c r="N103" i="3"/>
  <c r="O103" i="3"/>
  <c r="N104" i="3"/>
  <c r="O104" i="3"/>
  <c r="N105" i="3"/>
  <c r="O105" i="3"/>
  <c r="N106" i="3"/>
  <c r="O106" i="3"/>
  <c r="N107" i="3"/>
  <c r="O107" i="3"/>
  <c r="N108" i="3"/>
  <c r="O108" i="3"/>
  <c r="N109" i="3"/>
  <c r="O109" i="3"/>
  <c r="N110" i="3"/>
  <c r="O110" i="3"/>
  <c r="N111" i="3"/>
  <c r="O111" i="3"/>
  <c r="N112" i="3"/>
  <c r="O112" i="3"/>
  <c r="N113" i="3"/>
  <c r="O113" i="3"/>
  <c r="N114" i="3"/>
  <c r="O114" i="3"/>
  <c r="N115" i="3"/>
  <c r="O115" i="3"/>
  <c r="N116" i="3"/>
  <c r="O116" i="3"/>
  <c r="N117" i="3"/>
  <c r="O117" i="3"/>
  <c r="N118" i="3"/>
  <c r="O118" i="3"/>
  <c r="N119" i="3"/>
  <c r="O119" i="3"/>
  <c r="N120" i="3"/>
  <c r="O120" i="3"/>
  <c r="N121" i="3"/>
  <c r="O121" i="3"/>
  <c r="O2" i="3"/>
  <c r="N2" i="3"/>
  <c r="D6" i="1" l="1"/>
  <c r="C13" i="1" l="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M2" i="3" l="1"/>
  <c r="L2" i="3"/>
  <c r="L52" i="3"/>
  <c r="L48" i="3"/>
  <c r="L49" i="3"/>
  <c r="L50" i="3"/>
  <c r="L51" i="3"/>
  <c r="L54" i="3"/>
  <c r="L55" i="3"/>
  <c r="L56" i="3"/>
  <c r="L57" i="3"/>
  <c r="L58" i="3"/>
  <c r="L59" i="3"/>
  <c r="L62" i="3"/>
  <c r="L63" i="3"/>
  <c r="L64" i="3"/>
  <c r="L65" i="3"/>
  <c r="L66" i="3"/>
  <c r="L67" i="3"/>
  <c r="L70" i="3"/>
  <c r="L71" i="3"/>
  <c r="L72" i="3"/>
  <c r="L73" i="3"/>
  <c r="L74" i="3"/>
  <c r="L75" i="3"/>
  <c r="L78" i="3"/>
  <c r="L79" i="3"/>
  <c r="L80" i="3"/>
  <c r="L81" i="3"/>
  <c r="L82" i="3"/>
  <c r="L83" i="3"/>
  <c r="L86" i="3"/>
  <c r="L87" i="3"/>
  <c r="L88" i="3"/>
  <c r="L89" i="3"/>
  <c r="L90" i="3"/>
  <c r="L91" i="3"/>
  <c r="L94" i="3"/>
  <c r="L95" i="3"/>
  <c r="L96" i="3"/>
  <c r="L97" i="3"/>
  <c r="L98" i="3"/>
  <c r="L99" i="3"/>
  <c r="L100" i="3"/>
  <c r="L102" i="3"/>
  <c r="L103" i="3"/>
  <c r="L104" i="3"/>
  <c r="L105" i="3"/>
  <c r="L106" i="3"/>
  <c r="L107" i="3"/>
  <c r="L108" i="3"/>
  <c r="L109" i="3"/>
  <c r="L110" i="3"/>
  <c r="L111" i="3"/>
  <c r="L112" i="3"/>
  <c r="L113" i="3"/>
  <c r="L114" i="3"/>
  <c r="L115" i="3"/>
  <c r="L116" i="3"/>
  <c r="L117" i="3"/>
  <c r="L118" i="3"/>
  <c r="L119" i="3"/>
  <c r="L120" i="3"/>
  <c r="L121" i="3"/>
  <c r="L47" i="3"/>
  <c r="L101" i="3" l="1"/>
  <c r="L93" i="3"/>
  <c r="L85" i="3"/>
  <c r="L77" i="3"/>
  <c r="L69" i="3"/>
  <c r="L61" i="3"/>
  <c r="L53" i="3"/>
  <c r="L92" i="3"/>
  <c r="L84" i="3"/>
  <c r="L76" i="3"/>
  <c r="L68" i="3"/>
  <c r="L60" i="3"/>
  <c r="D12" i="1" l="1"/>
  <c r="B14" i="1" l="1"/>
  <c r="G2" i="3" l="1"/>
  <c r="I2" i="3"/>
  <c r="Q2" i="3" s="1"/>
  <c r="J2" i="3"/>
  <c r="H2" i="3"/>
  <c r="B15" i="1"/>
  <c r="A4" i="3" s="1"/>
  <c r="J4" i="3" s="1"/>
  <c r="A3" i="3"/>
  <c r="D13" i="1" l="1"/>
  <c r="G4" i="3"/>
  <c r="I4" i="3"/>
  <c r="Q4" i="3" s="1"/>
  <c r="H4" i="3"/>
  <c r="G3" i="3"/>
  <c r="I3" i="3"/>
  <c r="Q3" i="3" s="1"/>
  <c r="J3" i="3"/>
  <c r="H3" i="3"/>
  <c r="B16" i="1"/>
  <c r="A5" i="3" s="1"/>
  <c r="B17" i="1" l="1"/>
  <c r="A6" i="3" s="1"/>
  <c r="H6" i="3" s="1"/>
  <c r="H5" i="3"/>
  <c r="J5" i="3"/>
  <c r="I5" i="3"/>
  <c r="Q5" i="3" s="1"/>
  <c r="G5" i="3"/>
  <c r="I6" i="3" l="1"/>
  <c r="Q6" i="3" s="1"/>
  <c r="B18" i="1"/>
  <c r="A7" i="3" s="1"/>
  <c r="G7" i="3" s="1"/>
  <c r="G6" i="3"/>
  <c r="J6" i="3"/>
  <c r="J7" i="3" l="1"/>
  <c r="I7" i="3"/>
  <c r="Q7" i="3" s="1"/>
  <c r="H7" i="3"/>
  <c r="B19" i="1"/>
  <c r="A8" i="3" s="1"/>
  <c r="J8" i="3" s="1"/>
  <c r="B20" i="1" l="1"/>
  <c r="A9" i="3" s="1"/>
  <c r="G9" i="3" s="1"/>
  <c r="I8" i="3"/>
  <c r="Q8" i="3" s="1"/>
  <c r="G8" i="3"/>
  <c r="H8" i="3"/>
  <c r="L3" i="3" l="1"/>
  <c r="L4" i="3" s="1"/>
  <c r="J9" i="3"/>
  <c r="I9" i="3"/>
  <c r="Q9" i="3" s="1"/>
  <c r="H9" i="3"/>
  <c r="B21" i="1"/>
  <c r="A10" i="3" s="1"/>
  <c r="J10" i="3" s="1"/>
  <c r="D14" i="1"/>
  <c r="H10" i="3" l="1"/>
  <c r="G10" i="3"/>
  <c r="B22" i="1"/>
  <c r="A11" i="3" s="1"/>
  <c r="I11" i="3" s="1"/>
  <c r="Q11" i="3" s="1"/>
  <c r="I10" i="3"/>
  <c r="L5" i="3"/>
  <c r="D15" i="1"/>
  <c r="G11" i="3" l="1"/>
  <c r="Q10" i="3"/>
  <c r="D21" i="1" s="1"/>
  <c r="B23" i="1"/>
  <c r="A12" i="3" s="1"/>
  <c r="H12" i="3" s="1"/>
  <c r="J11" i="3"/>
  <c r="H11" i="3"/>
  <c r="L6" i="3"/>
  <c r="D16" i="1"/>
  <c r="J12" i="3" l="1"/>
  <c r="B24" i="1"/>
  <c r="A13" i="3" s="1"/>
  <c r="H13" i="3" s="1"/>
  <c r="G12" i="3"/>
  <c r="I12" i="3"/>
  <c r="Q12" i="3" s="1"/>
  <c r="L7" i="3"/>
  <c r="D17" i="1"/>
  <c r="B25" i="1" l="1"/>
  <c r="A14" i="3" s="1"/>
  <c r="I14" i="3" s="1"/>
  <c r="Q14" i="3" s="1"/>
  <c r="J13" i="3"/>
  <c r="G13" i="3"/>
  <c r="I13" i="3"/>
  <c r="Q13" i="3" s="1"/>
  <c r="L8" i="3"/>
  <c r="D18" i="1"/>
  <c r="G14" i="3" l="1"/>
  <c r="J14" i="3"/>
  <c r="H14" i="3"/>
  <c r="B26" i="1"/>
  <c r="A15" i="3" s="1"/>
  <c r="J15" i="3" s="1"/>
  <c r="L9" i="3"/>
  <c r="D20" i="1" s="1"/>
  <c r="D19" i="1"/>
  <c r="H15" i="3" l="1"/>
  <c r="B27" i="1"/>
  <c r="A16" i="3" s="1"/>
  <c r="I15" i="3"/>
  <c r="Q15" i="3" s="1"/>
  <c r="G15" i="3"/>
  <c r="G16" i="3"/>
  <c r="H16" i="3"/>
  <c r="J16" i="3"/>
  <c r="I16" i="3"/>
  <c r="Q16" i="3" s="1"/>
  <c r="B28" i="1"/>
  <c r="A17" i="3" s="1"/>
  <c r="I17" i="3" l="1"/>
  <c r="Q17" i="3" s="1"/>
  <c r="G17" i="3"/>
  <c r="J17" i="3"/>
  <c r="H17" i="3"/>
  <c r="B29" i="1"/>
  <c r="A18" i="3" s="1"/>
  <c r="I18" i="3" l="1"/>
  <c r="Q18" i="3" s="1"/>
  <c r="G18" i="3"/>
  <c r="H18" i="3"/>
  <c r="J18" i="3"/>
  <c r="B30" i="1"/>
  <c r="A19" i="3" s="1"/>
  <c r="I19" i="3" l="1"/>
  <c r="Q19" i="3" s="1"/>
  <c r="G19" i="3"/>
  <c r="J19" i="3"/>
  <c r="H19" i="3"/>
  <c r="B31" i="1"/>
  <c r="A20" i="3" s="1"/>
  <c r="I20" i="3" l="1"/>
  <c r="Q20" i="3" s="1"/>
  <c r="G20" i="3"/>
  <c r="H20" i="3"/>
  <c r="J20" i="3"/>
  <c r="B32" i="1"/>
  <c r="A21" i="3" s="1"/>
  <c r="H21" i="3" l="1"/>
  <c r="I21" i="3"/>
  <c r="Q21" i="3" s="1"/>
  <c r="G21" i="3"/>
  <c r="J21" i="3"/>
  <c r="L11" i="3"/>
  <c r="B33" i="1"/>
  <c r="A22" i="3" s="1"/>
  <c r="L12" i="3" l="1"/>
  <c r="D22" i="1"/>
  <c r="J22" i="3"/>
  <c r="I22" i="3"/>
  <c r="Q22" i="3" s="1"/>
  <c r="G22" i="3"/>
  <c r="H22" i="3"/>
  <c r="B34" i="1"/>
  <c r="A23" i="3" s="1"/>
  <c r="L13" i="3" l="1"/>
  <c r="D23" i="1"/>
  <c r="D33" i="1"/>
  <c r="I23" i="3"/>
  <c r="Q23" i="3" s="1"/>
  <c r="H23" i="3"/>
  <c r="G23" i="3"/>
  <c r="J23" i="3"/>
  <c r="B35" i="1"/>
  <c r="A24" i="3" s="1"/>
  <c r="L14" i="3" l="1"/>
  <c r="D24" i="1"/>
  <c r="J24" i="3"/>
  <c r="I24" i="3"/>
  <c r="Q24" i="3" s="1"/>
  <c r="G24" i="3"/>
  <c r="H24" i="3"/>
  <c r="B36" i="1"/>
  <c r="A25" i="3" s="1"/>
  <c r="L15" i="3" l="1"/>
  <c r="D25" i="1"/>
  <c r="I25" i="3"/>
  <c r="Q25" i="3" s="1"/>
  <c r="H25" i="3"/>
  <c r="G25" i="3"/>
  <c r="J25" i="3"/>
  <c r="B37" i="1"/>
  <c r="A26" i="3" s="1"/>
  <c r="L16" i="3" l="1"/>
  <c r="D26" i="1"/>
  <c r="H26" i="3"/>
  <c r="J26" i="3"/>
  <c r="I26" i="3"/>
  <c r="Q26" i="3" s="1"/>
  <c r="G26" i="3"/>
  <c r="B38" i="1"/>
  <c r="A27" i="3" s="1"/>
  <c r="L17" i="3" l="1"/>
  <c r="D27" i="1"/>
  <c r="J27" i="3"/>
  <c r="G27" i="3"/>
  <c r="I27" i="3"/>
  <c r="Q27" i="3" s="1"/>
  <c r="H27" i="3"/>
  <c r="B39" i="1"/>
  <c r="A28" i="3" s="1"/>
  <c r="L18" i="3" l="1"/>
  <c r="D28" i="1"/>
  <c r="H28" i="3"/>
  <c r="J28" i="3"/>
  <c r="I28" i="3"/>
  <c r="Q28" i="3" s="1"/>
  <c r="G28" i="3"/>
  <c r="B40" i="1"/>
  <c r="A29" i="3" s="1"/>
  <c r="L19" i="3" l="1"/>
  <c r="D29" i="1"/>
  <c r="G29" i="3"/>
  <c r="J29" i="3"/>
  <c r="H29" i="3"/>
  <c r="I29" i="3"/>
  <c r="Q29" i="3" s="1"/>
  <c r="B41" i="1"/>
  <c r="A30" i="3" s="1"/>
  <c r="L20" i="3" l="1"/>
  <c r="D30" i="1"/>
  <c r="H30" i="3"/>
  <c r="J30" i="3"/>
  <c r="G30" i="3"/>
  <c r="I30" i="3"/>
  <c r="Q30" i="3" s="1"/>
  <c r="B42" i="1"/>
  <c r="A31" i="3" s="1"/>
  <c r="L21" i="3" l="1"/>
  <c r="D32" i="1" s="1"/>
  <c r="D31" i="1"/>
  <c r="G31" i="3"/>
  <c r="J31" i="3"/>
  <c r="I31" i="3"/>
  <c r="Q31" i="3" s="1"/>
  <c r="H31" i="3"/>
  <c r="B43" i="1"/>
  <c r="A32" i="3" s="1"/>
  <c r="G32" i="3" l="1"/>
  <c r="H32" i="3"/>
  <c r="J32" i="3"/>
  <c r="I32" i="3"/>
  <c r="Q32" i="3" s="1"/>
  <c r="B44" i="1"/>
  <c r="A33" i="3" s="1"/>
  <c r="I33" i="3" l="1"/>
  <c r="Q33" i="3" s="1"/>
  <c r="H33" i="3"/>
  <c r="G33" i="3"/>
  <c r="J33" i="3"/>
  <c r="B45" i="1"/>
  <c r="A34" i="3" s="1"/>
  <c r="I34" i="3" l="1"/>
  <c r="Q34" i="3" s="1"/>
  <c r="G34" i="3"/>
  <c r="H34" i="3"/>
  <c r="J34" i="3"/>
  <c r="B46" i="1"/>
  <c r="A35" i="3" s="1"/>
  <c r="D45" i="1" l="1"/>
  <c r="I35" i="3"/>
  <c r="Q35" i="3" s="1"/>
  <c r="G35" i="3"/>
  <c r="J35" i="3"/>
  <c r="H35" i="3"/>
  <c r="B47" i="1"/>
  <c r="A36" i="3" s="1"/>
  <c r="I36" i="3" l="1"/>
  <c r="Q36" i="3" s="1"/>
  <c r="G36" i="3"/>
  <c r="H36" i="3"/>
  <c r="J36" i="3"/>
  <c r="B48" i="1"/>
  <c r="A37" i="3" s="1"/>
  <c r="H37" i="3" l="1"/>
  <c r="I37" i="3"/>
  <c r="Q37" i="3" s="1"/>
  <c r="G37" i="3"/>
  <c r="J37" i="3"/>
  <c r="B49" i="1"/>
  <c r="A38" i="3" s="1"/>
  <c r="I38" i="3" l="1"/>
  <c r="Q38" i="3" s="1"/>
  <c r="G38" i="3"/>
  <c r="J38" i="3"/>
  <c r="H38" i="3"/>
  <c r="B50" i="1"/>
  <c r="A39" i="3" s="1"/>
  <c r="H39" i="3" l="1"/>
  <c r="I39" i="3"/>
  <c r="Q39" i="3" s="1"/>
  <c r="G39" i="3"/>
  <c r="J39" i="3"/>
  <c r="B51" i="1"/>
  <c r="A40" i="3" s="1"/>
  <c r="J40" i="3" l="1"/>
  <c r="H40" i="3"/>
  <c r="I40" i="3"/>
  <c r="Q40" i="3" s="1"/>
  <c r="G40" i="3"/>
  <c r="B52" i="1"/>
  <c r="A41" i="3" s="1"/>
  <c r="I41" i="3" l="1"/>
  <c r="Q41" i="3" s="1"/>
  <c r="J41" i="3"/>
  <c r="H41" i="3"/>
  <c r="G41" i="3"/>
  <c r="B53" i="1"/>
  <c r="A42" i="3" s="1"/>
  <c r="H42" i="3" l="1"/>
  <c r="J42" i="3"/>
  <c r="I42" i="3"/>
  <c r="Q42" i="3" s="1"/>
  <c r="G42" i="3"/>
  <c r="B54" i="1"/>
  <c r="A43" i="3" s="1"/>
  <c r="J43" i="3" l="1"/>
  <c r="H43" i="3"/>
  <c r="G43" i="3"/>
  <c r="I43" i="3"/>
  <c r="Q43" i="3" s="1"/>
  <c r="B55" i="1"/>
  <c r="A44" i="3" s="1"/>
  <c r="H44" i="3" l="1"/>
  <c r="J44" i="3"/>
  <c r="I44" i="3"/>
  <c r="Q44" i="3" s="1"/>
  <c r="G44" i="3"/>
  <c r="B56" i="1"/>
  <c r="A45" i="3" s="1"/>
  <c r="G45" i="3" l="1"/>
  <c r="J45" i="3"/>
  <c r="H45" i="3"/>
  <c r="I45" i="3"/>
  <c r="Q45" i="3" s="1"/>
  <c r="L35" i="3"/>
  <c r="B57" i="1"/>
  <c r="A46" i="3" s="1"/>
  <c r="L36" i="3" l="1"/>
  <c r="D46" i="1"/>
  <c r="G46" i="3"/>
  <c r="H46" i="3"/>
  <c r="J46" i="3"/>
  <c r="I46" i="3"/>
  <c r="Q46" i="3" s="1"/>
  <c r="B58" i="1"/>
  <c r="A47" i="3" s="1"/>
  <c r="D57" i="1" l="1"/>
  <c r="L37" i="3"/>
  <c r="D47" i="1"/>
  <c r="H47" i="3"/>
  <c r="I47" i="3"/>
  <c r="Q47" i="3" s="1"/>
  <c r="G47" i="3"/>
  <c r="J47" i="3"/>
  <c r="B59" i="1"/>
  <c r="A48" i="3" s="1"/>
  <c r="D58" i="1" l="1"/>
  <c r="L38" i="3"/>
  <c r="D48" i="1"/>
  <c r="G48" i="3"/>
  <c r="I48" i="3"/>
  <c r="Q48" i="3" s="1"/>
  <c r="H48" i="3"/>
  <c r="J48" i="3"/>
  <c r="B60" i="1"/>
  <c r="A49" i="3" s="1"/>
  <c r="D59" i="1" l="1"/>
  <c r="L39" i="3"/>
  <c r="D49" i="1"/>
  <c r="I49" i="3"/>
  <c r="Q49" i="3" s="1"/>
  <c r="G49" i="3"/>
  <c r="J49" i="3"/>
  <c r="H49" i="3"/>
  <c r="B61" i="1"/>
  <c r="A50" i="3" s="1"/>
  <c r="D60" i="1" l="1"/>
  <c r="L40" i="3"/>
  <c r="D50" i="1"/>
  <c r="I50" i="3"/>
  <c r="Q50" i="3" s="1"/>
  <c r="G50" i="3"/>
  <c r="H50" i="3"/>
  <c r="J50" i="3"/>
  <c r="B62" i="1"/>
  <c r="A51" i="3" s="1"/>
  <c r="D61" i="1" l="1"/>
  <c r="L41" i="3"/>
  <c r="D51" i="1"/>
  <c r="H51" i="3"/>
  <c r="I51" i="3"/>
  <c r="Q51" i="3" s="1"/>
  <c r="G51" i="3"/>
  <c r="J51" i="3"/>
  <c r="B63" i="1"/>
  <c r="A52" i="3" s="1"/>
  <c r="D62" i="1" l="1"/>
  <c r="L42" i="3"/>
  <c r="D52" i="1"/>
  <c r="I52" i="3"/>
  <c r="Q52" i="3" s="1"/>
  <c r="G52" i="3"/>
  <c r="H52" i="3"/>
  <c r="J52" i="3"/>
  <c r="B64" i="1"/>
  <c r="A53" i="3" s="1"/>
  <c r="D63" i="1" l="1"/>
  <c r="L43" i="3"/>
  <c r="D53" i="1"/>
  <c r="I53" i="3"/>
  <c r="Q53" i="3" s="1"/>
  <c r="H53" i="3"/>
  <c r="G53" i="3"/>
  <c r="J53" i="3"/>
  <c r="B65" i="1"/>
  <c r="A54" i="3" s="1"/>
  <c r="D64" i="1" l="1"/>
  <c r="L44" i="3"/>
  <c r="D54" i="1"/>
  <c r="I54" i="3"/>
  <c r="Q54" i="3" s="1"/>
  <c r="J54" i="3"/>
  <c r="G54" i="3"/>
  <c r="H54" i="3"/>
  <c r="B66" i="1"/>
  <c r="A55" i="3" s="1"/>
  <c r="D65" i="1" l="1"/>
  <c r="L45" i="3"/>
  <c r="D56" i="1" s="1"/>
  <c r="D55" i="1"/>
  <c r="I55" i="3"/>
  <c r="Q55" i="3" s="1"/>
  <c r="H55" i="3"/>
  <c r="G55" i="3"/>
  <c r="J55" i="3"/>
  <c r="B67" i="1"/>
  <c r="A56" i="3" s="1"/>
  <c r="D66" i="1" l="1"/>
  <c r="J56" i="3"/>
  <c r="H56" i="3"/>
  <c r="I56" i="3"/>
  <c r="Q56" i="3" s="1"/>
  <c r="G56" i="3"/>
  <c r="B68" i="1"/>
  <c r="A57" i="3" s="1"/>
  <c r="D67" i="1" l="1"/>
  <c r="H57" i="3"/>
  <c r="I57" i="3"/>
  <c r="Q57" i="3" s="1"/>
  <c r="G57" i="3"/>
  <c r="J57" i="3"/>
  <c r="B69" i="1"/>
  <c r="A58" i="3" s="1"/>
  <c r="D68" i="1" l="1"/>
  <c r="H58" i="3"/>
  <c r="J58" i="3"/>
  <c r="I58" i="3"/>
  <c r="Q58" i="3" s="1"/>
  <c r="G58" i="3"/>
  <c r="B70" i="1"/>
  <c r="A59" i="3" s="1"/>
  <c r="D69" i="1" l="1"/>
  <c r="J59" i="3"/>
  <c r="H59" i="3"/>
  <c r="G59" i="3"/>
  <c r="I59" i="3"/>
  <c r="Q59" i="3" s="1"/>
  <c r="B71" i="1"/>
  <c r="A60" i="3" s="1"/>
  <c r="D70" i="1" l="1"/>
  <c r="H60" i="3"/>
  <c r="J60" i="3"/>
  <c r="I60" i="3"/>
  <c r="Q60" i="3" s="1"/>
  <c r="G60" i="3"/>
  <c r="B72" i="1"/>
  <c r="A61" i="3" s="1"/>
  <c r="D71" i="1" l="1"/>
  <c r="H61" i="3"/>
  <c r="G61" i="3"/>
  <c r="J61" i="3"/>
  <c r="I61" i="3"/>
  <c r="Q61" i="3" s="1"/>
  <c r="B73" i="1"/>
  <c r="A62" i="3" s="1"/>
  <c r="D72" i="1" l="1"/>
  <c r="H62" i="3"/>
  <c r="G62" i="3"/>
  <c r="J62" i="3"/>
  <c r="I62" i="3"/>
  <c r="Q62" i="3" s="1"/>
  <c r="B74" i="1"/>
  <c r="A63" i="3" s="1"/>
  <c r="D73" i="1" l="1"/>
  <c r="G63" i="3"/>
  <c r="J63" i="3"/>
  <c r="H63" i="3"/>
  <c r="I63" i="3"/>
  <c r="Q63" i="3" s="1"/>
  <c r="B75" i="1"/>
  <c r="A64" i="3" s="1"/>
  <c r="D74" i="1" l="1"/>
  <c r="G64" i="3"/>
  <c r="H64" i="3"/>
  <c r="I64" i="3"/>
  <c r="Q64" i="3" s="1"/>
  <c r="J64" i="3"/>
  <c r="B76" i="1"/>
  <c r="A65" i="3" s="1"/>
  <c r="D75" i="1" l="1"/>
  <c r="H65" i="3"/>
  <c r="I65" i="3"/>
  <c r="Q65" i="3" s="1"/>
  <c r="G65" i="3"/>
  <c r="J65" i="3"/>
  <c r="B77" i="1"/>
  <c r="A66" i="3" s="1"/>
  <c r="D76" i="1" l="1"/>
  <c r="I66" i="3"/>
  <c r="Q66" i="3" s="1"/>
  <c r="G66" i="3"/>
  <c r="H66" i="3"/>
  <c r="J66" i="3"/>
  <c r="B78" i="1"/>
  <c r="A67" i="3" s="1"/>
  <c r="D77" i="1" l="1"/>
  <c r="I67" i="3"/>
  <c r="Q67" i="3" s="1"/>
  <c r="H67" i="3"/>
  <c r="G67" i="3"/>
  <c r="J67" i="3"/>
  <c r="B79" i="1"/>
  <c r="A68" i="3" s="1"/>
  <c r="D78" i="1" l="1"/>
  <c r="I68" i="3"/>
  <c r="Q68" i="3" s="1"/>
  <c r="G68" i="3"/>
  <c r="H68" i="3"/>
  <c r="J68" i="3"/>
  <c r="B80" i="1"/>
  <c r="A69" i="3" s="1"/>
  <c r="D79" i="1" l="1"/>
  <c r="I69" i="3"/>
  <c r="Q69" i="3" s="1"/>
  <c r="G69" i="3"/>
  <c r="J69" i="3"/>
  <c r="H69" i="3"/>
  <c r="B81" i="1"/>
  <c r="A70" i="3" s="1"/>
  <c r="D80" i="1" l="1"/>
  <c r="J70" i="3"/>
  <c r="I70" i="3"/>
  <c r="Q70" i="3" s="1"/>
  <c r="G70" i="3"/>
  <c r="H70" i="3"/>
  <c r="B82" i="1"/>
  <c r="A71" i="3" s="1"/>
  <c r="D81" i="1" l="1"/>
  <c r="I71" i="3"/>
  <c r="Q71" i="3" s="1"/>
  <c r="H71" i="3"/>
  <c r="G71" i="3"/>
  <c r="J71" i="3"/>
  <c r="B83" i="1"/>
  <c r="A72" i="3" s="1"/>
  <c r="D82" i="1" l="1"/>
  <c r="J72" i="3"/>
  <c r="I72" i="3"/>
  <c r="Q72" i="3" s="1"/>
  <c r="H72" i="3"/>
  <c r="G72" i="3"/>
  <c r="B84" i="1"/>
  <c r="A73" i="3" s="1"/>
  <c r="D83" i="1" l="1"/>
  <c r="H73" i="3"/>
  <c r="I73" i="3"/>
  <c r="Q73" i="3" s="1"/>
  <c r="G73" i="3"/>
  <c r="J73" i="3"/>
  <c r="B85" i="1"/>
  <c r="A74" i="3" s="1"/>
  <c r="D84" i="1" l="1"/>
  <c r="H74" i="3"/>
  <c r="J74" i="3"/>
  <c r="I74" i="3"/>
  <c r="Q74" i="3" s="1"/>
  <c r="G74" i="3"/>
  <c r="B86" i="1"/>
  <c r="A75" i="3" s="1"/>
  <c r="D85" i="1" l="1"/>
  <c r="J75" i="3"/>
  <c r="G75" i="3"/>
  <c r="H75" i="3"/>
  <c r="I75" i="3"/>
  <c r="Q75" i="3" s="1"/>
  <c r="B87" i="1"/>
  <c r="A76" i="3" s="1"/>
  <c r="D86" i="1" l="1"/>
  <c r="H76" i="3"/>
  <c r="J76" i="3"/>
  <c r="I76" i="3"/>
  <c r="Q76" i="3" s="1"/>
  <c r="G76" i="3"/>
  <c r="B88" i="1"/>
  <c r="A77" i="3" s="1"/>
  <c r="D87" i="1" l="1"/>
  <c r="G77" i="3"/>
  <c r="J77" i="3"/>
  <c r="H77" i="3"/>
  <c r="I77" i="3"/>
  <c r="Q77" i="3" s="1"/>
  <c r="B89" i="1"/>
  <c r="A78" i="3" s="1"/>
  <c r="D88" i="1" l="1"/>
  <c r="H78" i="3"/>
  <c r="J78" i="3"/>
  <c r="I78" i="3"/>
  <c r="Q78" i="3" s="1"/>
  <c r="G78" i="3"/>
  <c r="B90" i="1"/>
  <c r="A79" i="3" s="1"/>
  <c r="D89" i="1" l="1"/>
  <c r="G79" i="3"/>
  <c r="J79" i="3"/>
  <c r="H79" i="3"/>
  <c r="I79" i="3"/>
  <c r="Q79" i="3" s="1"/>
  <c r="B91" i="1"/>
  <c r="A80" i="3" s="1"/>
  <c r="D90" i="1" l="1"/>
  <c r="G80" i="3"/>
  <c r="I80" i="3"/>
  <c r="Q80" i="3" s="1"/>
  <c r="H80" i="3"/>
  <c r="J80" i="3"/>
  <c r="B92" i="1"/>
  <c r="A81" i="3" s="1"/>
  <c r="D91" i="1" l="1"/>
  <c r="I81" i="3"/>
  <c r="Q81" i="3" s="1"/>
  <c r="G81" i="3"/>
  <c r="J81" i="3"/>
  <c r="H81" i="3"/>
  <c r="B93" i="1"/>
  <c r="A82" i="3" s="1"/>
  <c r="D92" i="1" l="1"/>
  <c r="I82" i="3"/>
  <c r="Q82" i="3" s="1"/>
  <c r="G82" i="3"/>
  <c r="H82" i="3"/>
  <c r="J82" i="3"/>
  <c r="B94" i="1"/>
  <c r="A83" i="3" s="1"/>
  <c r="D93" i="1" l="1"/>
  <c r="I83" i="3"/>
  <c r="Q83" i="3" s="1"/>
  <c r="G83" i="3"/>
  <c r="J83" i="3"/>
  <c r="H83" i="3"/>
  <c r="B95" i="1"/>
  <c r="A84" i="3" s="1"/>
  <c r="D94" i="1" l="1"/>
  <c r="I84" i="3"/>
  <c r="Q84" i="3" s="1"/>
  <c r="G84" i="3"/>
  <c r="H84" i="3"/>
  <c r="J84" i="3"/>
  <c r="B96" i="1"/>
  <c r="A85" i="3" s="1"/>
  <c r="D95" i="1" l="1"/>
  <c r="I85" i="3"/>
  <c r="Q85" i="3" s="1"/>
  <c r="G85" i="3"/>
  <c r="J85" i="3"/>
  <c r="H85" i="3"/>
  <c r="B97" i="1"/>
  <c r="A86" i="3" s="1"/>
  <c r="D96" i="1" l="1"/>
  <c r="I86" i="3"/>
  <c r="Q86" i="3" s="1"/>
  <c r="G86" i="3"/>
  <c r="J86" i="3"/>
  <c r="H86" i="3"/>
  <c r="B98" i="1"/>
  <c r="A87" i="3" s="1"/>
  <c r="D97" i="1" l="1"/>
  <c r="H87" i="3"/>
  <c r="I87" i="3"/>
  <c r="Q87" i="3" s="1"/>
  <c r="G87" i="3"/>
  <c r="J87" i="3"/>
  <c r="B99" i="1"/>
  <c r="A88" i="3" s="1"/>
  <c r="D98" i="1" l="1"/>
  <c r="J88" i="3"/>
  <c r="I88" i="3"/>
  <c r="Q88" i="3" s="1"/>
  <c r="G88" i="3"/>
  <c r="H88" i="3"/>
  <c r="B100" i="1"/>
  <c r="A89" i="3" s="1"/>
  <c r="D99" i="1" l="1"/>
  <c r="H89" i="3"/>
  <c r="I89" i="3"/>
  <c r="Q89" i="3" s="1"/>
  <c r="J89" i="3"/>
  <c r="G89" i="3"/>
  <c r="B101" i="1"/>
  <c r="A90" i="3" s="1"/>
  <c r="D100" i="1" l="1"/>
  <c r="H90" i="3"/>
  <c r="J90" i="3"/>
  <c r="I90" i="3"/>
  <c r="Q90" i="3" s="1"/>
  <c r="G90" i="3"/>
  <c r="B102" i="1"/>
  <c r="A91" i="3" s="1"/>
  <c r="D101" i="1" l="1"/>
  <c r="J91" i="3"/>
  <c r="H91" i="3"/>
  <c r="I91" i="3"/>
  <c r="Q91" i="3" s="1"/>
  <c r="G91" i="3"/>
  <c r="B103" i="1"/>
  <c r="A92" i="3" s="1"/>
  <c r="D102" i="1" l="1"/>
  <c r="H92" i="3"/>
  <c r="J92" i="3"/>
  <c r="I92" i="3"/>
  <c r="Q92" i="3" s="1"/>
  <c r="G92" i="3"/>
  <c r="B104" i="1"/>
  <c r="A93" i="3" s="1"/>
  <c r="D103" i="1" l="1"/>
  <c r="G93" i="3"/>
  <c r="J93" i="3"/>
  <c r="H93" i="3"/>
  <c r="I93" i="3"/>
  <c r="Q93" i="3" s="1"/>
  <c r="B105" i="1"/>
  <c r="A94" i="3" s="1"/>
  <c r="D104" i="1" l="1"/>
  <c r="H94" i="3"/>
  <c r="J94" i="3"/>
  <c r="G94" i="3"/>
  <c r="I94" i="3"/>
  <c r="Q94" i="3" s="1"/>
  <c r="B106" i="1"/>
  <c r="A95" i="3" s="1"/>
  <c r="D105" i="1" l="1"/>
  <c r="G95" i="3"/>
  <c r="I95" i="3"/>
  <c r="Q95" i="3" s="1"/>
  <c r="J95" i="3"/>
  <c r="H95" i="3"/>
  <c r="B107" i="1"/>
  <c r="A96" i="3" s="1"/>
  <c r="D106" i="1" l="1"/>
  <c r="G96" i="3"/>
  <c r="I96" i="3"/>
  <c r="Q96" i="3" s="1"/>
  <c r="H96" i="3"/>
  <c r="J96" i="3"/>
  <c r="B108" i="1"/>
  <c r="A97" i="3" s="1"/>
  <c r="D107" i="1" l="1"/>
  <c r="I97" i="3"/>
  <c r="Q97" i="3" s="1"/>
  <c r="G97" i="3"/>
  <c r="J97" i="3"/>
  <c r="H97" i="3"/>
  <c r="B109" i="1"/>
  <c r="A98" i="3" s="1"/>
  <c r="D108" i="1" l="1"/>
  <c r="I98" i="3"/>
  <c r="Q98" i="3" s="1"/>
  <c r="G98" i="3"/>
  <c r="H98" i="3"/>
  <c r="J98" i="3"/>
  <c r="B110" i="1"/>
  <c r="A99" i="3" s="1"/>
  <c r="D109" i="1" l="1"/>
  <c r="I99" i="3"/>
  <c r="Q99" i="3" s="1"/>
  <c r="G99" i="3"/>
  <c r="J99" i="3"/>
  <c r="H99" i="3"/>
  <c r="B111" i="1"/>
  <c r="A100" i="3" s="1"/>
  <c r="D110" i="1" l="1"/>
  <c r="I100" i="3"/>
  <c r="Q100" i="3" s="1"/>
  <c r="G100" i="3"/>
  <c r="H100" i="3"/>
  <c r="J100" i="3"/>
  <c r="B112" i="1"/>
  <c r="A101" i="3" s="1"/>
  <c r="D111" i="1" l="1"/>
  <c r="I101" i="3"/>
  <c r="Q101" i="3" s="1"/>
  <c r="H101" i="3"/>
  <c r="G101" i="3"/>
  <c r="J101" i="3"/>
  <c r="B113" i="1"/>
  <c r="A102" i="3" s="1"/>
  <c r="D112" i="1" l="1"/>
  <c r="J102" i="3"/>
  <c r="I102" i="3"/>
  <c r="Q102" i="3" s="1"/>
  <c r="G102" i="3"/>
  <c r="H102" i="3"/>
  <c r="B114" i="1"/>
  <c r="A103" i="3" s="1"/>
  <c r="D113" i="1" l="1"/>
  <c r="I103" i="3"/>
  <c r="Q103" i="3" s="1"/>
  <c r="H103" i="3"/>
  <c r="G103" i="3"/>
  <c r="J103" i="3"/>
  <c r="B115" i="1"/>
  <c r="A104" i="3" s="1"/>
  <c r="D114" i="1" l="1"/>
  <c r="J104" i="3"/>
  <c r="H104" i="3"/>
  <c r="I104" i="3"/>
  <c r="Q104" i="3" s="1"/>
  <c r="G104" i="3"/>
  <c r="B116" i="1"/>
  <c r="A105" i="3" s="1"/>
  <c r="D115" i="1" l="1"/>
  <c r="J105" i="3"/>
  <c r="I105" i="3"/>
  <c r="Q105" i="3" s="1"/>
  <c r="H105" i="3"/>
  <c r="G105" i="3"/>
  <c r="B117" i="1"/>
  <c r="A106" i="3" s="1"/>
  <c r="D116" i="1" l="1"/>
  <c r="H106" i="3"/>
  <c r="J106" i="3"/>
  <c r="I106" i="3"/>
  <c r="Q106" i="3" s="1"/>
  <c r="G106" i="3"/>
  <c r="B118" i="1"/>
  <c r="A107" i="3" s="1"/>
  <c r="D117" i="1" l="1"/>
  <c r="J107" i="3"/>
  <c r="I107" i="3"/>
  <c r="Q107" i="3" s="1"/>
  <c r="H107" i="3"/>
  <c r="G107" i="3"/>
  <c r="B119" i="1"/>
  <c r="A108" i="3" s="1"/>
  <c r="D118" i="1" l="1"/>
  <c r="H108" i="3"/>
  <c r="J108" i="3"/>
  <c r="I108" i="3"/>
  <c r="Q108" i="3" s="1"/>
  <c r="G108" i="3"/>
  <c r="B120" i="1"/>
  <c r="A109" i="3" s="1"/>
  <c r="D119" i="1" l="1"/>
  <c r="G109" i="3"/>
  <c r="J109" i="3"/>
  <c r="H109" i="3"/>
  <c r="I109" i="3"/>
  <c r="Q109" i="3" s="1"/>
  <c r="B121" i="1"/>
  <c r="A110" i="3" s="1"/>
  <c r="D120" i="1" l="1"/>
  <c r="G110" i="3"/>
  <c r="H110" i="3"/>
  <c r="J110" i="3"/>
  <c r="I110" i="3"/>
  <c r="Q110" i="3" s="1"/>
  <c r="B122" i="1"/>
  <c r="A111" i="3" s="1"/>
  <c r="D121" i="1" l="1"/>
  <c r="H111" i="3"/>
  <c r="G111" i="3"/>
  <c r="J111" i="3"/>
  <c r="I111" i="3"/>
  <c r="Q111" i="3" s="1"/>
  <c r="B123" i="1"/>
  <c r="A112" i="3" s="1"/>
  <c r="D122" i="1" l="1"/>
  <c r="G112" i="3"/>
  <c r="H112" i="3"/>
  <c r="J112" i="3"/>
  <c r="I112" i="3"/>
  <c r="Q112" i="3" s="1"/>
  <c r="B124" i="1"/>
  <c r="A113" i="3" s="1"/>
  <c r="D123" i="1" l="1"/>
  <c r="H113" i="3"/>
  <c r="I113" i="3"/>
  <c r="Q113" i="3" s="1"/>
  <c r="G113" i="3"/>
  <c r="J113" i="3"/>
  <c r="B125" i="1"/>
  <c r="A114" i="3" s="1"/>
  <c r="D124" i="1" l="1"/>
  <c r="I114" i="3"/>
  <c r="Q114" i="3" s="1"/>
  <c r="G114" i="3"/>
  <c r="H114" i="3"/>
  <c r="J114" i="3"/>
  <c r="B126" i="1"/>
  <c r="A115" i="3" s="1"/>
  <c r="D125" i="1" l="1"/>
  <c r="I115" i="3"/>
  <c r="Q115" i="3" s="1"/>
  <c r="G115" i="3"/>
  <c r="J115" i="3"/>
  <c r="H115" i="3"/>
  <c r="B127" i="1"/>
  <c r="A116" i="3" s="1"/>
  <c r="D126" i="1" l="1"/>
  <c r="I116" i="3"/>
  <c r="Q116" i="3" s="1"/>
  <c r="G116" i="3"/>
  <c r="H116" i="3"/>
  <c r="J116" i="3"/>
  <c r="B128" i="1"/>
  <c r="A117" i="3" s="1"/>
  <c r="D127" i="1" l="1"/>
  <c r="I117" i="3"/>
  <c r="Q117" i="3" s="1"/>
  <c r="G117" i="3"/>
  <c r="J117" i="3"/>
  <c r="H117" i="3"/>
  <c r="B129" i="1"/>
  <c r="A118" i="3" s="1"/>
  <c r="D128" i="1" l="1"/>
  <c r="I118" i="3"/>
  <c r="Q118" i="3" s="1"/>
  <c r="G118" i="3"/>
  <c r="H118" i="3"/>
  <c r="J118" i="3"/>
  <c r="B130" i="1"/>
  <c r="A119" i="3" s="1"/>
  <c r="D129" i="1" l="1"/>
  <c r="I119" i="3"/>
  <c r="Q119" i="3" s="1"/>
  <c r="H119" i="3"/>
  <c r="G119" i="3"/>
  <c r="J119" i="3"/>
  <c r="B131" i="1"/>
  <c r="A120" i="3" s="1"/>
  <c r="D130" i="1" l="1"/>
  <c r="J120" i="3"/>
  <c r="H120" i="3"/>
  <c r="I120" i="3"/>
  <c r="Q120" i="3" s="1"/>
  <c r="G120" i="3"/>
  <c r="B132" i="1"/>
  <c r="D131" i="1" l="1"/>
  <c r="A121" i="3"/>
  <c r="H121" i="3" l="1"/>
  <c r="I121" i="3"/>
  <c r="Q121" i="3" s="1"/>
  <c r="G121" i="3"/>
  <c r="J121" i="3"/>
  <c r="D132" i="1" l="1"/>
  <c r="L23" i="3"/>
  <c r="L24" i="3" l="1"/>
  <c r="D34" i="1"/>
  <c r="L25" i="3" l="1"/>
  <c r="D35" i="1"/>
  <c r="L26" i="3" l="1"/>
  <c r="D36" i="1"/>
  <c r="L27" i="3" l="1"/>
  <c r="D37" i="1"/>
  <c r="L28" i="3" l="1"/>
  <c r="D38" i="1"/>
  <c r="L29" i="3" l="1"/>
  <c r="D39" i="1"/>
  <c r="L30" i="3" l="1"/>
  <c r="D40" i="1"/>
  <c r="L31" i="3" l="1"/>
  <c r="D41" i="1"/>
  <c r="L32" i="3" l="1"/>
  <c r="D42" i="1"/>
  <c r="L33" i="3" l="1"/>
  <c r="D44" i="1" s="1"/>
  <c r="D43" i="1"/>
</calcChain>
</file>

<file path=xl/sharedStrings.xml><?xml version="1.0" encoding="utf-8"?>
<sst xmlns="http://schemas.openxmlformats.org/spreadsheetml/2006/main" count="45" uniqueCount="37">
  <si>
    <t>Reset Date</t>
  </si>
  <si>
    <t>Generally, this material is for informational purposes only and is not intended as an offer or solicitation for the purchase or sale of any financial instrument or as an official confirmation of any transaction. Your receipt of this material does not create a client relationship with us and we are not acting as fiduciary or advisory capacity to you by providing the information herein. All market prices, data and other information are not warranted as to completeness or accuracy and are subject to change without notice. This material may contain information that is privileged, confidential, legally privileged, and/or exempt from disclosure under applicable law. Though the information herein may discuss certain legal and tax aspects of financial instruments, Pensford Financial Group, LLC does not provide legal or tax advice. The contents herein are the copyright material of Pensford Financial Group, LLC and shall not be copied, reproduced, or redistributed without the express written permission of Pensford Financial Group, LLC.</t>
  </si>
  <si>
    <t>1mL</t>
  </si>
  <si>
    <t>3mL</t>
  </si>
  <si>
    <t>Vol</t>
  </si>
  <si>
    <t>Curve</t>
  </si>
  <si>
    <t>Curves</t>
  </si>
  <si>
    <t>1-Month LIBOR</t>
  </si>
  <si>
    <t>3-Month LIBOR</t>
  </si>
  <si>
    <t>Market Expectations</t>
  </si>
  <si>
    <t>Market Shock</t>
  </si>
  <si>
    <t>Shocks</t>
  </si>
  <si>
    <t>+2 Standard Deviation</t>
  </si>
  <si>
    <t>+1 Standard Deviation</t>
  </si>
  <si>
    <t>-1 Standard Deviation</t>
  </si>
  <si>
    <t>-2 Standard Deviation</t>
  </si>
  <si>
    <t>FOMC Dot Plot</t>
  </si>
  <si>
    <t>LIBOR @ 4.00%</t>
  </si>
  <si>
    <t>Shocked Curve</t>
  </si>
  <si>
    <t>-1 SD</t>
  </si>
  <si>
    <t>-2 SD</t>
  </si>
  <si>
    <t>+1 SD</t>
  </si>
  <si>
    <t>+2 SD</t>
  </si>
  <si>
    <t>FOMC</t>
  </si>
  <si>
    <t>DISCLAIMER</t>
  </si>
  <si>
    <t>METHODOLOGY</t>
  </si>
  <si>
    <t>LIBOR Standard Deviation Movements</t>
  </si>
  <si>
    <t>SD Movements are based on the range of expected outcomes by calculating the implied volatility of forward-looking LIBOR options. This is then applied to the forward curve by stripping the time component from the Black-Scholes formula to reveal the range of expected outcomes implied by market-traded LIBOR options.</t>
  </si>
  <si>
    <t>FORWARD CURVE</t>
  </si>
  <si>
    <r>
      <t>1-Month LIBOR</t>
    </r>
    <r>
      <rPr>
        <sz val="11"/>
        <color theme="1"/>
        <rFont val="Garamond"/>
        <family val="1"/>
      </rPr>
      <t xml:space="preserve"> - The FOMC publishes a quarterly anonymous survey of individual FOMC members forecasts for the path of Fed Funds moving forward. Survey results are given for the end of each calendar year. For forecasting purposes, we use the median result of this survey as a proxy for 1-Month LIBOR by interpolating between each year-end data point.</t>
    </r>
  </si>
  <si>
    <r>
      <rPr>
        <i/>
        <sz val="11"/>
        <color theme="1"/>
        <rFont val="Garamond"/>
        <family val="1"/>
      </rPr>
      <t>3-Month LIBOR</t>
    </r>
    <r>
      <rPr>
        <sz val="11"/>
        <color theme="1"/>
        <rFont val="Garamond"/>
        <family val="1"/>
      </rPr>
      <t xml:space="preserve"> - For longer-dated LIBOR, we use the current 1v3 basis forecast to calculate the appropriate spread over the 1-Month LIBOR curve. Otherwise, the calculation method is the same.</t>
    </r>
  </si>
  <si>
    <t>This simply shocks the curve by assuming LIBOR moves to 4.00% at the next reset date, regardless of whether 1-Month or 3-Month LIBOR is chosen, as an alternative methodology to stress test debt portfolios.</t>
  </si>
  <si>
    <t>NOTES</t>
  </si>
  <si>
    <t>The rates provided herein are updated as of market close every Friday. These shock scenarios may be used to stress-test debt portfolios based on current market forecasts and other available proxys. Keep in mind that most extreme shock scenarios will lose value after 24-26 months. If you have any questions, please contact us at PensfordTeam@pensford.com, or (704) 887-9880.</t>
  </si>
  <si>
    <t>+25 bps</t>
  </si>
  <si>
    <t>+50 bps</t>
  </si>
  <si>
    <t>Last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</si>
</sst>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409]mmmm\ d\,\ yyyy;@"/>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9"/>
      <name val="Calibri"/>
      <family val="2"/>
    </font>
    <font>
      <sz val="11"/>
      <color theme="1"/>
      <name val="Garamond"/>
      <family val="1"/>
    </font>
    <font>
      <i/>
      <sz val="9"/>
      <color theme="1"/>
      <name val="Garamond"/>
      <family val="1"/>
    </font>
    <font>
      <b/>
      <sz val="11"/>
      <name val="Garamond"/>
      <family val="1"/>
    </font>
    <font>
      <b/>
      <sz val="11"/>
      <color theme="1"/>
      <name val="Garamond"/>
      <family val="1"/>
    </font>
    <font>
      <u/>
      <sz val="11"/>
      <color theme="1"/>
      <name val="Garamond"/>
      <family val="1"/>
    </font>
    <font>
      <i/>
      <sz val="11"/>
      <color theme="1"/>
      <name val="Garamond"/>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F81BD"/>
        <bgColor indexed="64"/>
      </patternFill>
    </fill>
    <fill>
      <patternFill patternType="solid">
        <fgColor theme="3"/>
        <bgColor indexed="64"/>
      </patternFill>
    </fill>
    <fill>
      <patternFill patternType="solid">
        <fgColor theme="0" tint="-4.9989318521683403E-2"/>
        <bgColor indexed="64"/>
      </patternFill>
    </fill>
    <fill>
      <patternFill patternType="solid">
        <fgColor theme="6"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bottom style="medium">
        <color indexed="64"/>
      </bottom>
      <diagonal/>
    </border>
    <border>
      <left/>
      <right/>
      <top style="medium">
        <color indexed="64"/>
      </top>
      <bottom/>
      <diagonal/>
    </border>
  </borders>
  <cellStyleXfs count="45">
    <xf numFmtId="165" fontId="0" fillId="0" borderId="0"/>
    <xf numFmtId="165" fontId="2" fillId="0" borderId="0" applyNumberFormat="0" applyFill="0" applyBorder="0" applyAlignment="0" applyProtection="0"/>
    <xf numFmtId="165" fontId="3" fillId="0" borderId="1" applyNumberFormat="0" applyFill="0" applyAlignment="0" applyProtection="0"/>
    <xf numFmtId="165" fontId="4" fillId="0" borderId="2" applyNumberFormat="0" applyFill="0" applyAlignment="0" applyProtection="0"/>
    <xf numFmtId="165" fontId="5" fillId="0" borderId="3" applyNumberFormat="0" applyFill="0" applyAlignment="0" applyProtection="0"/>
    <xf numFmtId="165" fontId="5" fillId="0" borderId="0" applyNumberFormat="0" applyFill="0" applyBorder="0" applyAlignment="0" applyProtection="0"/>
    <xf numFmtId="165" fontId="6" fillId="2" borderId="0" applyNumberFormat="0" applyBorder="0" applyAlignment="0" applyProtection="0"/>
    <xf numFmtId="165" fontId="7" fillId="3" borderId="0" applyNumberFormat="0" applyBorder="0" applyAlignment="0" applyProtection="0"/>
    <xf numFmtId="165" fontId="8" fillId="4" borderId="0" applyNumberFormat="0" applyBorder="0" applyAlignment="0" applyProtection="0"/>
    <xf numFmtId="165" fontId="9" fillId="5" borderId="4" applyNumberFormat="0" applyAlignment="0" applyProtection="0"/>
    <xf numFmtId="165" fontId="10" fillId="6" borderId="5" applyNumberFormat="0" applyAlignment="0" applyProtection="0"/>
    <xf numFmtId="165" fontId="11" fillId="6" borderId="4" applyNumberFormat="0" applyAlignment="0" applyProtection="0"/>
    <xf numFmtId="165" fontId="12" fillId="0" borderId="6" applyNumberFormat="0" applyFill="0" applyAlignment="0" applyProtection="0"/>
    <xf numFmtId="165" fontId="13" fillId="7" borderId="7" applyNumberFormat="0" applyAlignment="0" applyProtection="0"/>
    <xf numFmtId="165" fontId="14" fillId="0" borderId="0" applyNumberFormat="0" applyFill="0" applyBorder="0" applyAlignment="0" applyProtection="0"/>
    <xf numFmtId="165" fontId="1" fillId="8" borderId="8" applyNumberFormat="0" applyFont="0" applyAlignment="0" applyProtection="0"/>
    <xf numFmtId="165" fontId="15" fillId="0" borderId="0" applyNumberFormat="0" applyFill="0" applyBorder="0" applyAlignment="0" applyProtection="0"/>
    <xf numFmtId="165" fontId="16" fillId="0" borderId="9" applyNumberFormat="0" applyFill="0" applyAlignment="0" applyProtection="0"/>
    <xf numFmtId="165" fontId="17" fillId="9" borderId="0" applyNumberFormat="0" applyBorder="0" applyAlignment="0" applyProtection="0"/>
    <xf numFmtId="165" fontId="1" fillId="10" borderId="0" applyNumberFormat="0" applyBorder="0" applyAlignment="0" applyProtection="0"/>
    <xf numFmtId="165" fontId="1" fillId="11" borderId="0" applyNumberFormat="0" applyBorder="0" applyAlignment="0" applyProtection="0"/>
    <xf numFmtId="165" fontId="17" fillId="12" borderId="0" applyNumberFormat="0" applyBorder="0" applyAlignment="0" applyProtection="0"/>
    <xf numFmtId="165" fontId="17" fillId="13" borderId="0" applyNumberFormat="0" applyBorder="0" applyAlignment="0" applyProtection="0"/>
    <xf numFmtId="165" fontId="1" fillId="14" borderId="0" applyNumberFormat="0" applyBorder="0" applyAlignment="0" applyProtection="0"/>
    <xf numFmtId="165" fontId="1" fillId="15" borderId="0" applyNumberFormat="0" applyBorder="0" applyAlignment="0" applyProtection="0"/>
    <xf numFmtId="165" fontId="17" fillId="16" borderId="0" applyNumberFormat="0" applyBorder="0" applyAlignment="0" applyProtection="0"/>
    <xf numFmtId="165" fontId="17" fillId="17" borderId="0" applyNumberFormat="0" applyBorder="0" applyAlignment="0" applyProtection="0"/>
    <xf numFmtId="165" fontId="1" fillId="18" borderId="0" applyNumberFormat="0" applyBorder="0" applyAlignment="0" applyProtection="0"/>
    <xf numFmtId="165" fontId="1" fillId="19" borderId="0" applyNumberFormat="0" applyBorder="0" applyAlignment="0" applyProtection="0"/>
    <xf numFmtId="165" fontId="17" fillId="20" borderId="0" applyNumberFormat="0" applyBorder="0" applyAlignment="0" applyProtection="0"/>
    <xf numFmtId="165" fontId="17" fillId="21" borderId="0" applyNumberFormat="0" applyBorder="0" applyAlignment="0" applyProtection="0"/>
    <xf numFmtId="165" fontId="1" fillId="22" borderId="0" applyNumberFormat="0" applyBorder="0" applyAlignment="0" applyProtection="0"/>
    <xf numFmtId="165" fontId="1" fillId="23" borderId="0" applyNumberFormat="0" applyBorder="0" applyAlignment="0" applyProtection="0"/>
    <xf numFmtId="165" fontId="17" fillId="24" borderId="0" applyNumberFormat="0" applyBorder="0" applyAlignment="0" applyProtection="0"/>
    <xf numFmtId="165" fontId="17" fillId="25" borderId="0" applyNumberFormat="0" applyBorder="0" applyAlignment="0" applyProtection="0"/>
    <xf numFmtId="165" fontId="1" fillId="26" borderId="0" applyNumberFormat="0" applyBorder="0" applyAlignment="0" applyProtection="0"/>
    <xf numFmtId="165" fontId="1" fillId="27" borderId="0" applyNumberFormat="0" applyBorder="0" applyAlignment="0" applyProtection="0"/>
    <xf numFmtId="165" fontId="17" fillId="28" borderId="0" applyNumberFormat="0" applyBorder="0" applyAlignment="0" applyProtection="0"/>
    <xf numFmtId="165" fontId="17" fillId="29" borderId="0" applyNumberFormat="0" applyBorder="0" applyAlignment="0" applyProtection="0"/>
    <xf numFmtId="165" fontId="1" fillId="30" borderId="0" applyNumberFormat="0" applyBorder="0" applyAlignment="0" applyProtection="0"/>
    <xf numFmtId="165" fontId="1" fillId="31" borderId="0" applyNumberFormat="0" applyBorder="0" applyAlignment="0" applyProtection="0"/>
    <xf numFmtId="165" fontId="17" fillId="32" borderId="0" applyNumberFormat="0" applyBorder="0" applyAlignment="0" applyProtection="0"/>
    <xf numFmtId="165" fontId="18" fillId="33" borderId="0"/>
    <xf numFmtId="0" fontId="1" fillId="0" borderId="0"/>
    <xf numFmtId="9" fontId="1" fillId="0" borderId="0" applyFont="0" applyFill="0" applyBorder="0" applyAlignment="0" applyProtection="0"/>
  </cellStyleXfs>
  <cellXfs count="48">
    <xf numFmtId="165" fontId="0" fillId="0" borderId="0" xfId="0"/>
    <xf numFmtId="0" fontId="18" fillId="34" borderId="0" xfId="42" applyNumberFormat="1" applyFont="1" applyFill="1" applyBorder="1" applyAlignment="1" applyProtection="1">
      <alignment horizontal="center"/>
      <protection hidden="1"/>
    </xf>
    <xf numFmtId="0" fontId="18" fillId="34" borderId="10" xfId="42" applyNumberFormat="1" applyFont="1" applyFill="1" applyBorder="1" applyAlignment="1" applyProtection="1">
      <alignment horizontal="center"/>
      <protection hidden="1"/>
    </xf>
    <xf numFmtId="0" fontId="0" fillId="0" borderId="0" xfId="0" applyNumberFormat="1" applyProtection="1">
      <protection hidden="1"/>
    </xf>
    <xf numFmtId="0" fontId="18" fillId="34" borderId="10" xfId="42" applyNumberFormat="1" applyFont="1" applyFill="1" applyBorder="1" applyAlignment="1" applyProtection="1">
      <alignment horizontal="center" vertical="center"/>
      <protection hidden="1"/>
    </xf>
    <xf numFmtId="0" fontId="18" fillId="34" borderId="0" xfId="44" applyNumberFormat="1" applyFont="1" applyFill="1" applyBorder="1" applyAlignment="1" applyProtection="1">
      <alignment horizontal="center" vertical="center"/>
      <protection hidden="1"/>
    </xf>
    <xf numFmtId="0" fontId="18" fillId="34" borderId="0" xfId="42" applyNumberFormat="1" applyFont="1" applyFill="1" applyBorder="1" applyAlignment="1" applyProtection="1">
      <alignment horizontal="center" vertical="center"/>
      <protection hidden="1"/>
    </xf>
    <xf numFmtId="14" fontId="1" fillId="0" borderId="0" xfId="0" applyNumberFormat="1" applyFont="1" applyAlignment="1" applyProtection="1">
      <alignment horizontal="center" vertical="center"/>
      <protection hidden="1"/>
    </xf>
    <xf numFmtId="10" fontId="0" fillId="36" borderId="0" xfId="44" applyNumberFormat="1" applyFont="1" applyFill="1" applyProtection="1">
      <protection hidden="1"/>
    </xf>
    <xf numFmtId="10" fontId="0" fillId="0" borderId="0" xfId="44" applyNumberFormat="1" applyFont="1" applyProtection="1">
      <protection hidden="1"/>
    </xf>
    <xf numFmtId="10" fontId="0" fillId="0" borderId="0" xfId="0" applyNumberFormat="1" applyProtection="1">
      <protection hidden="1"/>
    </xf>
    <xf numFmtId="0" fontId="1" fillId="0" borderId="0" xfId="0" applyNumberFormat="1" applyFont="1" applyAlignment="1" applyProtection="1">
      <alignment horizontal="center" vertical="center"/>
      <protection hidden="1"/>
    </xf>
    <xf numFmtId="0" fontId="0" fillId="0" borderId="0" xfId="0" applyNumberFormat="1" applyAlignment="1" applyProtection="1">
      <alignment horizontal="center" vertical="center"/>
      <protection hidden="1"/>
    </xf>
    <xf numFmtId="165" fontId="17" fillId="34" borderId="0" xfId="0" applyFont="1" applyFill="1" applyProtection="1">
      <protection hidden="1"/>
    </xf>
    <xf numFmtId="165" fontId="0" fillId="0" borderId="0" xfId="0" applyProtection="1">
      <protection hidden="1"/>
    </xf>
    <xf numFmtId="165" fontId="0" fillId="0" borderId="0" xfId="0" quotePrefix="1" applyProtection="1">
      <protection hidden="1"/>
    </xf>
    <xf numFmtId="165" fontId="19" fillId="0" borderId="0" xfId="0" applyFont="1" applyProtection="1">
      <protection hidden="1"/>
    </xf>
    <xf numFmtId="165" fontId="22" fillId="0" borderId="0" xfId="0" applyFont="1" applyAlignment="1" applyProtection="1">
      <alignment vertical="center"/>
      <protection hidden="1"/>
    </xf>
    <xf numFmtId="165" fontId="22" fillId="0" borderId="0" xfId="0" applyFont="1" applyAlignment="1" applyProtection="1">
      <alignment horizontal="left"/>
      <protection hidden="1"/>
    </xf>
    <xf numFmtId="165" fontId="19" fillId="0" borderId="0" xfId="0" applyFont="1" applyAlignment="1" applyProtection="1">
      <alignment horizontal="center"/>
      <protection hidden="1"/>
    </xf>
    <xf numFmtId="165" fontId="19" fillId="0" borderId="0" xfId="0" applyFont="1" applyAlignment="1" applyProtection="1">
      <alignment horizontal="left"/>
      <protection hidden="1"/>
    </xf>
    <xf numFmtId="165" fontId="21" fillId="0" borderId="11" xfId="42" applyNumberFormat="1" applyFont="1" applyFill="1" applyBorder="1" applyAlignment="1" applyProtection="1">
      <alignment horizontal="center"/>
      <protection hidden="1"/>
    </xf>
    <xf numFmtId="14" fontId="19" fillId="0" borderId="0" xfId="0" applyNumberFormat="1" applyFont="1" applyAlignment="1" applyProtection="1">
      <alignment horizontal="center" vertical="center"/>
      <protection hidden="1"/>
    </xf>
    <xf numFmtId="164" fontId="19" fillId="35" borderId="0" xfId="0" applyNumberFormat="1" applyFont="1" applyFill="1" applyAlignment="1" applyProtection="1">
      <alignment horizontal="center" vertical="center"/>
      <protection hidden="1"/>
    </xf>
    <xf numFmtId="164" fontId="19" fillId="0" borderId="0" xfId="0" applyNumberFormat="1" applyFont="1" applyAlignment="1" applyProtection="1">
      <alignment horizontal="center" vertical="center"/>
      <protection hidden="1"/>
    </xf>
    <xf numFmtId="0" fontId="19" fillId="0" borderId="0" xfId="0" applyNumberFormat="1" applyFont="1" applyProtection="1">
      <protection hidden="1"/>
    </xf>
    <xf numFmtId="165" fontId="19" fillId="0" borderId="0" xfId="0" applyFont="1" applyAlignment="1" applyProtection="1">
      <alignment horizontal="center" vertical="center"/>
      <protection hidden="1"/>
    </xf>
    <xf numFmtId="165" fontId="20" fillId="0" borderId="0" xfId="0" applyFont="1" applyBorder="1" applyAlignment="1" applyProtection="1">
      <alignment vertical="top" wrapText="1"/>
      <protection hidden="1"/>
    </xf>
    <xf numFmtId="165" fontId="19" fillId="35" borderId="0" xfId="0" applyFont="1" applyFill="1" applyAlignment="1" applyProtection="1">
      <alignment horizontal="right"/>
      <protection locked="0"/>
    </xf>
    <xf numFmtId="165" fontId="23" fillId="0" borderId="0" xfId="0" applyFont="1" applyProtection="1">
      <protection hidden="1"/>
    </xf>
    <xf numFmtId="165" fontId="24" fillId="0" borderId="0" xfId="0" applyFont="1" applyAlignment="1" applyProtection="1">
      <alignment vertical="top" wrapText="1"/>
      <protection hidden="1"/>
    </xf>
    <xf numFmtId="165" fontId="19" fillId="0" borderId="0" xfId="0" applyFont="1" applyAlignment="1" applyProtection="1">
      <alignment vertical="top" wrapText="1"/>
      <protection hidden="1"/>
    </xf>
    <xf numFmtId="165" fontId="23" fillId="0" borderId="0" xfId="0" applyFont="1" applyAlignment="1" applyProtection="1">
      <alignment vertical="top"/>
      <protection hidden="1"/>
    </xf>
    <xf numFmtId="165" fontId="19" fillId="0" borderId="0" xfId="0" applyFont="1" applyAlignment="1" applyProtection="1">
      <alignment horizontal="justify" vertical="top" wrapText="1"/>
      <protection hidden="1"/>
    </xf>
    <xf numFmtId="165" fontId="22" fillId="0" borderId="11" xfId="0" applyFont="1" applyBorder="1" applyProtection="1">
      <protection hidden="1"/>
    </xf>
    <xf numFmtId="165" fontId="19" fillId="0" borderId="11" xfId="0" applyFont="1" applyBorder="1" applyProtection="1">
      <protection hidden="1"/>
    </xf>
    <xf numFmtId="165" fontId="22" fillId="0" borderId="11" xfId="0" applyFont="1" applyBorder="1" applyAlignment="1" applyProtection="1">
      <alignment horizontal="left" vertical="top" wrapText="1"/>
      <protection hidden="1"/>
    </xf>
    <xf numFmtId="165" fontId="19" fillId="0" borderId="11" xfId="0" applyFont="1" applyBorder="1" applyAlignment="1" applyProtection="1">
      <alignment horizontal="left" vertical="top" wrapText="1"/>
      <protection hidden="1"/>
    </xf>
    <xf numFmtId="165" fontId="22" fillId="0" borderId="11" xfId="0" applyFont="1" applyBorder="1" applyAlignment="1" applyProtection="1">
      <protection hidden="1"/>
    </xf>
    <xf numFmtId="165" fontId="24" fillId="0" borderId="11" xfId="0" applyFont="1" applyBorder="1" applyAlignment="1" applyProtection="1">
      <alignment horizontal="right"/>
      <protection locked="0"/>
    </xf>
    <xf numFmtId="14" fontId="0" fillId="0" borderId="0" xfId="0" applyNumberFormat="1" applyProtection="1">
      <protection hidden="1"/>
    </xf>
    <xf numFmtId="0" fontId="18" fillId="34" borderId="0" xfId="42" quotePrefix="1" applyNumberFormat="1" applyFont="1" applyFill="1" applyBorder="1" applyAlignment="1" applyProtection="1">
      <alignment horizontal="center" vertical="center"/>
      <protection hidden="1"/>
    </xf>
    <xf numFmtId="0" fontId="0" fillId="0" borderId="0" xfId="44" applyNumberFormat="1" applyFont="1" applyProtection="1">
      <protection hidden="1"/>
    </xf>
    <xf numFmtId="14" fontId="0" fillId="36" borderId="0" xfId="0" applyNumberFormat="1" applyFill="1" applyProtection="1">
      <protection hidden="1"/>
    </xf>
    <xf numFmtId="165" fontId="19" fillId="0" borderId="12" xfId="0" applyFont="1" applyBorder="1" applyAlignment="1" applyProtection="1">
      <alignment horizontal="justify" vertical="top" wrapText="1"/>
      <protection hidden="1"/>
    </xf>
    <xf numFmtId="165" fontId="19" fillId="0" borderId="0" xfId="0" applyFont="1" applyAlignment="1" applyProtection="1">
      <alignment horizontal="justify" vertical="top" wrapText="1"/>
      <protection hidden="1"/>
    </xf>
    <xf numFmtId="165" fontId="20" fillId="0" borderId="0" xfId="0" applyFont="1" applyBorder="1" applyAlignment="1" applyProtection="1">
      <alignment horizontal="justify" vertical="top" wrapText="1"/>
      <protection hidden="1"/>
    </xf>
    <xf numFmtId="165" fontId="24" fillId="0" borderId="0" xfId="0" applyFont="1" applyAlignment="1" applyProtection="1">
      <alignment horizontal="justify" vertical="top" wrapText="1"/>
      <protection hidden="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lp_column_header" xfId="42" xr:uid="{00000000-0005-0000-0000-000019000000}"/>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Garamond" panose="02020404030301010803" pitchFamily="18" charset="0"/>
                <a:ea typeface="+mn-ea"/>
                <a:cs typeface="+mn-cs"/>
              </a:defRPr>
            </a:pPr>
            <a:r>
              <a:rPr lang="en-US"/>
              <a:t>LIBOR Forward Curve - 3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Garamond" panose="02020404030301010803" pitchFamily="18" charset="0"/>
              <a:ea typeface="+mn-ea"/>
              <a:cs typeface="+mn-cs"/>
            </a:defRPr>
          </a:pPr>
          <a:endParaRPr lang="en-US"/>
        </a:p>
      </c:txPr>
    </c:title>
    <c:autoTitleDeleted val="0"/>
    <c:plotArea>
      <c:layout/>
      <c:lineChart>
        <c:grouping val="standard"/>
        <c:varyColors val="0"/>
        <c:ser>
          <c:idx val="0"/>
          <c:order val="0"/>
          <c:tx>
            <c:strRef>
              <c:f>'Forward Curve'!$C$12</c:f>
              <c:strCache>
                <c:ptCount val="1"/>
                <c:pt idx="0">
                  <c:v>Market Expectations</c:v>
                </c:pt>
              </c:strCache>
            </c:strRef>
          </c:tx>
          <c:spPr>
            <a:ln w="28575" cap="rnd">
              <a:solidFill>
                <a:schemeClr val="tx2"/>
              </a:solidFill>
              <a:round/>
            </a:ln>
            <a:effectLst/>
          </c:spPr>
          <c:marker>
            <c:symbol val="none"/>
          </c:marker>
          <c:cat>
            <c:numRef>
              <c:f>'Forward Curve'!$B$13:$B$132</c:f>
              <c:numCache>
                <c:formatCode>m/d/yyyy</c:formatCode>
                <c:ptCount val="120"/>
                <c:pt idx="0">
                  <c:v>43318</c:v>
                </c:pt>
                <c:pt idx="1">
                  <c:v>43349</c:v>
                </c:pt>
                <c:pt idx="2">
                  <c:v>43379</c:v>
                </c:pt>
                <c:pt idx="3">
                  <c:v>43410</c:v>
                </c:pt>
                <c:pt idx="4">
                  <c:v>43440</c:v>
                </c:pt>
                <c:pt idx="5">
                  <c:v>43471</c:v>
                </c:pt>
                <c:pt idx="6">
                  <c:v>43502</c:v>
                </c:pt>
                <c:pt idx="7">
                  <c:v>43530</c:v>
                </c:pt>
                <c:pt idx="8">
                  <c:v>43561</c:v>
                </c:pt>
                <c:pt idx="9">
                  <c:v>43591</c:v>
                </c:pt>
                <c:pt idx="10">
                  <c:v>43622</c:v>
                </c:pt>
                <c:pt idx="11">
                  <c:v>43652</c:v>
                </c:pt>
                <c:pt idx="12">
                  <c:v>43683</c:v>
                </c:pt>
                <c:pt idx="13">
                  <c:v>43714</c:v>
                </c:pt>
                <c:pt idx="14">
                  <c:v>43744</c:v>
                </c:pt>
                <c:pt idx="15">
                  <c:v>43775</c:v>
                </c:pt>
                <c:pt idx="16">
                  <c:v>43805</c:v>
                </c:pt>
                <c:pt idx="17">
                  <c:v>43836</c:v>
                </c:pt>
                <c:pt idx="18">
                  <c:v>43867</c:v>
                </c:pt>
                <c:pt idx="19">
                  <c:v>43896</c:v>
                </c:pt>
                <c:pt idx="20">
                  <c:v>43927</c:v>
                </c:pt>
                <c:pt idx="21">
                  <c:v>43957</c:v>
                </c:pt>
                <c:pt idx="22">
                  <c:v>43988</c:v>
                </c:pt>
                <c:pt idx="23">
                  <c:v>44018</c:v>
                </c:pt>
                <c:pt idx="24">
                  <c:v>44049</c:v>
                </c:pt>
                <c:pt idx="25">
                  <c:v>44080</c:v>
                </c:pt>
                <c:pt idx="26">
                  <c:v>44110</c:v>
                </c:pt>
                <c:pt idx="27">
                  <c:v>44141</c:v>
                </c:pt>
                <c:pt idx="28">
                  <c:v>44171</c:v>
                </c:pt>
                <c:pt idx="29">
                  <c:v>44202</c:v>
                </c:pt>
                <c:pt idx="30">
                  <c:v>44233</c:v>
                </c:pt>
                <c:pt idx="31">
                  <c:v>44261</c:v>
                </c:pt>
                <c:pt idx="32">
                  <c:v>44292</c:v>
                </c:pt>
                <c:pt idx="33">
                  <c:v>44322</c:v>
                </c:pt>
                <c:pt idx="34">
                  <c:v>44353</c:v>
                </c:pt>
                <c:pt idx="35">
                  <c:v>44383</c:v>
                </c:pt>
                <c:pt idx="36">
                  <c:v>44414</c:v>
                </c:pt>
                <c:pt idx="37">
                  <c:v>44445</c:v>
                </c:pt>
                <c:pt idx="38">
                  <c:v>44475</c:v>
                </c:pt>
                <c:pt idx="39">
                  <c:v>44506</c:v>
                </c:pt>
                <c:pt idx="40">
                  <c:v>44536</c:v>
                </c:pt>
                <c:pt idx="41">
                  <c:v>44567</c:v>
                </c:pt>
                <c:pt idx="42">
                  <c:v>44598</c:v>
                </c:pt>
                <c:pt idx="43">
                  <c:v>44626</c:v>
                </c:pt>
                <c:pt idx="44">
                  <c:v>44657</c:v>
                </c:pt>
                <c:pt idx="45">
                  <c:v>44687</c:v>
                </c:pt>
                <c:pt idx="46">
                  <c:v>44718</c:v>
                </c:pt>
                <c:pt idx="47">
                  <c:v>44748</c:v>
                </c:pt>
                <c:pt idx="48">
                  <c:v>44779</c:v>
                </c:pt>
                <c:pt idx="49">
                  <c:v>44810</c:v>
                </c:pt>
                <c:pt idx="50">
                  <c:v>44840</c:v>
                </c:pt>
                <c:pt idx="51">
                  <c:v>44871</c:v>
                </c:pt>
                <c:pt idx="52">
                  <c:v>44901</c:v>
                </c:pt>
                <c:pt idx="53">
                  <c:v>44932</c:v>
                </c:pt>
                <c:pt idx="54">
                  <c:v>44963</c:v>
                </c:pt>
                <c:pt idx="55">
                  <c:v>44991</c:v>
                </c:pt>
                <c:pt idx="56">
                  <c:v>45022</c:v>
                </c:pt>
                <c:pt idx="57">
                  <c:v>45052</c:v>
                </c:pt>
                <c:pt idx="58">
                  <c:v>45083</c:v>
                </c:pt>
                <c:pt idx="59">
                  <c:v>45113</c:v>
                </c:pt>
                <c:pt idx="60">
                  <c:v>45144</c:v>
                </c:pt>
                <c:pt idx="61">
                  <c:v>45175</c:v>
                </c:pt>
                <c:pt idx="62">
                  <c:v>45205</c:v>
                </c:pt>
                <c:pt idx="63">
                  <c:v>45236</c:v>
                </c:pt>
                <c:pt idx="64">
                  <c:v>45266</c:v>
                </c:pt>
                <c:pt idx="65">
                  <c:v>45297</c:v>
                </c:pt>
                <c:pt idx="66">
                  <c:v>45328</c:v>
                </c:pt>
                <c:pt idx="67">
                  <c:v>45357</c:v>
                </c:pt>
                <c:pt idx="68">
                  <c:v>45388</c:v>
                </c:pt>
                <c:pt idx="69">
                  <c:v>45418</c:v>
                </c:pt>
                <c:pt idx="70">
                  <c:v>45449</c:v>
                </c:pt>
                <c:pt idx="71">
                  <c:v>45479</c:v>
                </c:pt>
                <c:pt idx="72">
                  <c:v>45510</c:v>
                </c:pt>
                <c:pt idx="73">
                  <c:v>45541</c:v>
                </c:pt>
                <c:pt idx="74">
                  <c:v>45571</c:v>
                </c:pt>
                <c:pt idx="75">
                  <c:v>45602</c:v>
                </c:pt>
                <c:pt idx="76">
                  <c:v>45632</c:v>
                </c:pt>
                <c:pt idx="77">
                  <c:v>45663</c:v>
                </c:pt>
                <c:pt idx="78">
                  <c:v>45694</c:v>
                </c:pt>
                <c:pt idx="79">
                  <c:v>45722</c:v>
                </c:pt>
                <c:pt idx="80">
                  <c:v>45753</c:v>
                </c:pt>
                <c:pt idx="81">
                  <c:v>45783</c:v>
                </c:pt>
                <c:pt idx="82">
                  <c:v>45814</c:v>
                </c:pt>
                <c:pt idx="83">
                  <c:v>45844</c:v>
                </c:pt>
                <c:pt idx="84">
                  <c:v>45875</c:v>
                </c:pt>
                <c:pt idx="85">
                  <c:v>45906</c:v>
                </c:pt>
                <c:pt idx="86">
                  <c:v>45936</c:v>
                </c:pt>
                <c:pt idx="87">
                  <c:v>45967</c:v>
                </c:pt>
                <c:pt idx="88">
                  <c:v>45997</c:v>
                </c:pt>
                <c:pt idx="89">
                  <c:v>46028</c:v>
                </c:pt>
                <c:pt idx="90">
                  <c:v>46059</c:v>
                </c:pt>
                <c:pt idx="91">
                  <c:v>46087</c:v>
                </c:pt>
                <c:pt idx="92">
                  <c:v>46118</c:v>
                </c:pt>
                <c:pt idx="93">
                  <c:v>46148</c:v>
                </c:pt>
                <c:pt idx="94">
                  <c:v>46179</c:v>
                </c:pt>
                <c:pt idx="95">
                  <c:v>46209</c:v>
                </c:pt>
                <c:pt idx="96">
                  <c:v>46240</c:v>
                </c:pt>
                <c:pt idx="97">
                  <c:v>46271</c:v>
                </c:pt>
                <c:pt idx="98">
                  <c:v>46301</c:v>
                </c:pt>
                <c:pt idx="99">
                  <c:v>46332</c:v>
                </c:pt>
                <c:pt idx="100">
                  <c:v>46362</c:v>
                </c:pt>
                <c:pt idx="101">
                  <c:v>46393</c:v>
                </c:pt>
                <c:pt idx="102">
                  <c:v>46424</c:v>
                </c:pt>
                <c:pt idx="103">
                  <c:v>46452</c:v>
                </c:pt>
                <c:pt idx="104">
                  <c:v>46483</c:v>
                </c:pt>
                <c:pt idx="105">
                  <c:v>46513</c:v>
                </c:pt>
                <c:pt idx="106">
                  <c:v>46544</c:v>
                </c:pt>
                <c:pt idx="107">
                  <c:v>46574</c:v>
                </c:pt>
                <c:pt idx="108">
                  <c:v>46605</c:v>
                </c:pt>
                <c:pt idx="109">
                  <c:v>46636</c:v>
                </c:pt>
                <c:pt idx="110">
                  <c:v>46666</c:v>
                </c:pt>
                <c:pt idx="111">
                  <c:v>46697</c:v>
                </c:pt>
                <c:pt idx="112">
                  <c:v>46727</c:v>
                </c:pt>
                <c:pt idx="113">
                  <c:v>46758</c:v>
                </c:pt>
                <c:pt idx="114">
                  <c:v>46789</c:v>
                </c:pt>
                <c:pt idx="115">
                  <c:v>46818</c:v>
                </c:pt>
                <c:pt idx="116">
                  <c:v>46849</c:v>
                </c:pt>
                <c:pt idx="117">
                  <c:v>46879</c:v>
                </c:pt>
                <c:pt idx="118">
                  <c:v>46910</c:v>
                </c:pt>
                <c:pt idx="119">
                  <c:v>46940</c:v>
                </c:pt>
              </c:numCache>
            </c:numRef>
          </c:cat>
          <c:val>
            <c:numRef>
              <c:f>'Forward Curve'!$C$13:$C$132</c:f>
              <c:numCache>
                <c:formatCode>0.00000%</c:formatCode>
                <c:ptCount val="120"/>
                <c:pt idx="0">
                  <c:v>2.0793099999999998E-2</c:v>
                </c:pt>
                <c:pt idx="1">
                  <c:v>2.2257900000000001E-2</c:v>
                </c:pt>
                <c:pt idx="2">
                  <c:v>2.22598E-2</c:v>
                </c:pt>
                <c:pt idx="3">
                  <c:v>2.32973E-2</c:v>
                </c:pt>
                <c:pt idx="4">
                  <c:v>2.40591E-2</c:v>
                </c:pt>
                <c:pt idx="5">
                  <c:v>2.4834100000000001E-2</c:v>
                </c:pt>
                <c:pt idx="6">
                  <c:v>2.5800800000000002E-2</c:v>
                </c:pt>
                <c:pt idx="7">
                  <c:v>2.6181999999999997E-2</c:v>
                </c:pt>
                <c:pt idx="8">
                  <c:v>2.6569099999999998E-2</c:v>
                </c:pt>
                <c:pt idx="9">
                  <c:v>2.7075300000000004E-2</c:v>
                </c:pt>
                <c:pt idx="10">
                  <c:v>2.7365499999999997E-2</c:v>
                </c:pt>
                <c:pt idx="11">
                  <c:v>2.7696200000000001E-2</c:v>
                </c:pt>
                <c:pt idx="12">
                  <c:v>2.8372399999999999E-2</c:v>
                </c:pt>
                <c:pt idx="13">
                  <c:v>2.8383099999999998E-2</c:v>
                </c:pt>
                <c:pt idx="14">
                  <c:v>2.85481E-2</c:v>
                </c:pt>
                <c:pt idx="15">
                  <c:v>2.8939400000000001E-2</c:v>
                </c:pt>
                <c:pt idx="16">
                  <c:v>2.8892699999999997E-2</c:v>
                </c:pt>
                <c:pt idx="17">
                  <c:v>2.90142E-2</c:v>
                </c:pt>
                <c:pt idx="18">
                  <c:v>2.92714E-2</c:v>
                </c:pt>
                <c:pt idx="19">
                  <c:v>2.8699699999999998E-2</c:v>
                </c:pt>
                <c:pt idx="20">
                  <c:v>2.8525399999999999E-2</c:v>
                </c:pt>
                <c:pt idx="21">
                  <c:v>2.8708300000000003E-2</c:v>
                </c:pt>
                <c:pt idx="22">
                  <c:v>2.88851E-2</c:v>
                </c:pt>
                <c:pt idx="23">
                  <c:v>2.90552E-2</c:v>
                </c:pt>
                <c:pt idx="24">
                  <c:v>2.85575E-2</c:v>
                </c:pt>
                <c:pt idx="25">
                  <c:v>2.8654899999999997E-2</c:v>
                </c:pt>
                <c:pt idx="26">
                  <c:v>2.87554E-2</c:v>
                </c:pt>
                <c:pt idx="27">
                  <c:v>2.8851300000000003E-2</c:v>
                </c:pt>
                <c:pt idx="28">
                  <c:v>2.8941599999999998E-2</c:v>
                </c:pt>
                <c:pt idx="29">
                  <c:v>2.9040200000000002E-2</c:v>
                </c:pt>
                <c:pt idx="30">
                  <c:v>2.9127500000000001E-2</c:v>
                </c:pt>
                <c:pt idx="31">
                  <c:v>2.9220599999999999E-2</c:v>
                </c:pt>
                <c:pt idx="32">
                  <c:v>2.9308200000000003E-2</c:v>
                </c:pt>
                <c:pt idx="33">
                  <c:v>2.9400300000000001E-2</c:v>
                </c:pt>
                <c:pt idx="34">
                  <c:v>2.9489000000000001E-2</c:v>
                </c:pt>
                <c:pt idx="35">
                  <c:v>2.9584700000000002E-2</c:v>
                </c:pt>
                <c:pt idx="36">
                  <c:v>2.8744200000000001E-2</c:v>
                </c:pt>
                <c:pt idx="37">
                  <c:v>2.8776099999999999E-2</c:v>
                </c:pt>
                <c:pt idx="38">
                  <c:v>2.8813800000000001E-2</c:v>
                </c:pt>
                <c:pt idx="39">
                  <c:v>2.8846500000000001E-2</c:v>
                </c:pt>
                <c:pt idx="40">
                  <c:v>2.8880499999999996E-2</c:v>
                </c:pt>
                <c:pt idx="41">
                  <c:v>2.8914700000000002E-2</c:v>
                </c:pt>
                <c:pt idx="42">
                  <c:v>2.8943199999999999E-2</c:v>
                </c:pt>
                <c:pt idx="43">
                  <c:v>2.8978299999999999E-2</c:v>
                </c:pt>
                <c:pt idx="44">
                  <c:v>2.9012799999999998E-2</c:v>
                </c:pt>
                <c:pt idx="45">
                  <c:v>2.9044500000000001E-2</c:v>
                </c:pt>
                <c:pt idx="46">
                  <c:v>2.90727E-2</c:v>
                </c:pt>
                <c:pt idx="47">
                  <c:v>2.91065E-2</c:v>
                </c:pt>
                <c:pt idx="48">
                  <c:v>2.8837199999999997E-2</c:v>
                </c:pt>
                <c:pt idx="49">
                  <c:v>2.8852099999999999E-2</c:v>
                </c:pt>
                <c:pt idx="50">
                  <c:v>2.8869500000000003E-2</c:v>
                </c:pt>
                <c:pt idx="51">
                  <c:v>2.8884300000000002E-2</c:v>
                </c:pt>
                <c:pt idx="52">
                  <c:v>2.8903999999999999E-2</c:v>
                </c:pt>
                <c:pt idx="53">
                  <c:v>2.8917799999999997E-2</c:v>
                </c:pt>
                <c:pt idx="54">
                  <c:v>2.8927900000000003E-2</c:v>
                </c:pt>
                <c:pt idx="55">
                  <c:v>2.8951299999999999E-2</c:v>
                </c:pt>
                <c:pt idx="56">
                  <c:v>2.8960900000000001E-2</c:v>
                </c:pt>
                <c:pt idx="57">
                  <c:v>2.8974799999999998E-2</c:v>
                </c:pt>
                <c:pt idx="58">
                  <c:v>2.8987099999999998E-2</c:v>
                </c:pt>
                <c:pt idx="59">
                  <c:v>2.9001899999999997E-2</c:v>
                </c:pt>
                <c:pt idx="60">
                  <c:v>2.90049E-2</c:v>
                </c:pt>
                <c:pt idx="61">
                  <c:v>2.9020600000000001E-2</c:v>
                </c:pt>
                <c:pt idx="62">
                  <c:v>2.9031399999999999E-2</c:v>
                </c:pt>
                <c:pt idx="63">
                  <c:v>2.90412E-2</c:v>
                </c:pt>
                <c:pt idx="64">
                  <c:v>2.90557E-2</c:v>
                </c:pt>
                <c:pt idx="65">
                  <c:v>2.9066499999999999E-2</c:v>
                </c:pt>
                <c:pt idx="66">
                  <c:v>2.9075000000000004E-2</c:v>
                </c:pt>
                <c:pt idx="67">
                  <c:v>2.90896E-2</c:v>
                </c:pt>
                <c:pt idx="68">
                  <c:v>2.9098300000000001E-2</c:v>
                </c:pt>
                <c:pt idx="69">
                  <c:v>2.9109699999999999E-2</c:v>
                </c:pt>
                <c:pt idx="70">
                  <c:v>2.9120199999999999E-2</c:v>
                </c:pt>
                <c:pt idx="71">
                  <c:v>2.9134699999999999E-2</c:v>
                </c:pt>
                <c:pt idx="72">
                  <c:v>2.9278800000000001E-2</c:v>
                </c:pt>
                <c:pt idx="73">
                  <c:v>2.92883E-2</c:v>
                </c:pt>
                <c:pt idx="74">
                  <c:v>2.9301000000000001E-2</c:v>
                </c:pt>
                <c:pt idx="75">
                  <c:v>2.9314699999999999E-2</c:v>
                </c:pt>
                <c:pt idx="76">
                  <c:v>2.93256E-2</c:v>
                </c:pt>
                <c:pt idx="77">
                  <c:v>2.9336600000000001E-2</c:v>
                </c:pt>
                <c:pt idx="78">
                  <c:v>2.93438E-2</c:v>
                </c:pt>
                <c:pt idx="79">
                  <c:v>2.9357999999999999E-2</c:v>
                </c:pt>
                <c:pt idx="80">
                  <c:v>2.9367500000000001E-2</c:v>
                </c:pt>
                <c:pt idx="81">
                  <c:v>2.93818E-2</c:v>
                </c:pt>
                <c:pt idx="82">
                  <c:v>2.93887E-2</c:v>
                </c:pt>
                <c:pt idx="83">
                  <c:v>2.9399099999999997E-2</c:v>
                </c:pt>
                <c:pt idx="84">
                  <c:v>2.9628600000000001E-2</c:v>
                </c:pt>
                <c:pt idx="85">
                  <c:v>2.9639199999999997E-2</c:v>
                </c:pt>
                <c:pt idx="86">
                  <c:v>2.9652599999999998E-2</c:v>
                </c:pt>
                <c:pt idx="87">
                  <c:v>2.9665E-2</c:v>
                </c:pt>
                <c:pt idx="88">
                  <c:v>2.9677200000000001E-2</c:v>
                </c:pt>
                <c:pt idx="89">
                  <c:v>2.9691499999999999E-2</c:v>
                </c:pt>
                <c:pt idx="90">
                  <c:v>2.9696799999999999E-2</c:v>
                </c:pt>
                <c:pt idx="91">
                  <c:v>2.97112E-2</c:v>
                </c:pt>
                <c:pt idx="92">
                  <c:v>2.972E-2</c:v>
                </c:pt>
                <c:pt idx="93">
                  <c:v>2.9733200000000001E-2</c:v>
                </c:pt>
                <c:pt idx="94">
                  <c:v>2.9741200000000002E-2</c:v>
                </c:pt>
                <c:pt idx="95">
                  <c:v>2.97521E-2</c:v>
                </c:pt>
                <c:pt idx="96">
                  <c:v>2.9999699999999997E-2</c:v>
                </c:pt>
                <c:pt idx="97">
                  <c:v>3.0010500000000002E-2</c:v>
                </c:pt>
                <c:pt idx="98">
                  <c:v>3.0026999999999998E-2</c:v>
                </c:pt>
                <c:pt idx="99">
                  <c:v>3.00361E-2</c:v>
                </c:pt>
                <c:pt idx="100">
                  <c:v>3.0048699999999998E-2</c:v>
                </c:pt>
                <c:pt idx="101">
                  <c:v>3.0062199999999997E-2</c:v>
                </c:pt>
                <c:pt idx="102">
                  <c:v>3.0068600000000001E-2</c:v>
                </c:pt>
                <c:pt idx="103">
                  <c:v>3.0083199999999997E-2</c:v>
                </c:pt>
                <c:pt idx="104">
                  <c:v>3.0092599999999997E-2</c:v>
                </c:pt>
                <c:pt idx="105">
                  <c:v>3.0104499999999999E-2</c:v>
                </c:pt>
                <c:pt idx="106">
                  <c:v>3.01137E-2</c:v>
                </c:pt>
                <c:pt idx="107">
                  <c:v>3.0127899999999999E-2</c:v>
                </c:pt>
                <c:pt idx="108">
                  <c:v>3.0274200000000001E-2</c:v>
                </c:pt>
                <c:pt idx="109">
                  <c:v>3.0283500000000001E-2</c:v>
                </c:pt>
                <c:pt idx="110">
                  <c:v>3.0297299999999999E-2</c:v>
                </c:pt>
                <c:pt idx="111">
                  <c:v>3.0305700000000001E-2</c:v>
                </c:pt>
                <c:pt idx="112">
                  <c:v>3.0316999999999997E-2</c:v>
                </c:pt>
                <c:pt idx="113">
                  <c:v>3.0327400000000001E-2</c:v>
                </c:pt>
                <c:pt idx="114">
                  <c:v>3.03345E-2</c:v>
                </c:pt>
                <c:pt idx="115">
                  <c:v>3.0346500000000002E-2</c:v>
                </c:pt>
                <c:pt idx="116">
                  <c:v>3.0356000000000001E-2</c:v>
                </c:pt>
                <c:pt idx="117">
                  <c:v>3.0365099999999999E-2</c:v>
                </c:pt>
                <c:pt idx="118">
                  <c:v>3.0372300000000001E-2</c:v>
                </c:pt>
                <c:pt idx="119">
                  <c:v>3.0381999999999999E-2</c:v>
                </c:pt>
              </c:numCache>
            </c:numRef>
          </c:val>
          <c:smooth val="0"/>
          <c:extLst>
            <c:ext xmlns:c16="http://schemas.microsoft.com/office/drawing/2014/chart" uri="{C3380CC4-5D6E-409C-BE32-E72D297353CC}">
              <c16:uniqueId val="{00000000-7D19-40C4-BBFF-A55969412394}"/>
            </c:ext>
          </c:extLst>
        </c:ser>
        <c:ser>
          <c:idx val="1"/>
          <c:order val="1"/>
          <c:tx>
            <c:strRef>
              <c:f>'Forward Curve'!$D$12</c:f>
              <c:strCache>
                <c:ptCount val="1"/>
                <c:pt idx="0">
                  <c:v>+1 Standard Deviation</c:v>
                </c:pt>
              </c:strCache>
            </c:strRef>
          </c:tx>
          <c:spPr>
            <a:ln w="28575" cap="rnd">
              <a:solidFill>
                <a:schemeClr val="tx1">
                  <a:lumMod val="50000"/>
                  <a:lumOff val="50000"/>
                </a:schemeClr>
              </a:solidFill>
              <a:prstDash val="sysDash"/>
              <a:round/>
            </a:ln>
            <a:effectLst/>
          </c:spPr>
          <c:marker>
            <c:symbol val="none"/>
          </c:marker>
          <c:cat>
            <c:numRef>
              <c:f>'Forward Curve'!$B$13:$B$132</c:f>
              <c:numCache>
                <c:formatCode>m/d/yyyy</c:formatCode>
                <c:ptCount val="120"/>
                <c:pt idx="0">
                  <c:v>43318</c:v>
                </c:pt>
                <c:pt idx="1">
                  <c:v>43349</c:v>
                </c:pt>
                <c:pt idx="2">
                  <c:v>43379</c:v>
                </c:pt>
                <c:pt idx="3">
                  <c:v>43410</c:v>
                </c:pt>
                <c:pt idx="4">
                  <c:v>43440</c:v>
                </c:pt>
                <c:pt idx="5">
                  <c:v>43471</c:v>
                </c:pt>
                <c:pt idx="6">
                  <c:v>43502</c:v>
                </c:pt>
                <c:pt idx="7">
                  <c:v>43530</c:v>
                </c:pt>
                <c:pt idx="8">
                  <c:v>43561</c:v>
                </c:pt>
                <c:pt idx="9">
                  <c:v>43591</c:v>
                </c:pt>
                <c:pt idx="10">
                  <c:v>43622</c:v>
                </c:pt>
                <c:pt idx="11">
                  <c:v>43652</c:v>
                </c:pt>
                <c:pt idx="12">
                  <c:v>43683</c:v>
                </c:pt>
                <c:pt idx="13">
                  <c:v>43714</c:v>
                </c:pt>
                <c:pt idx="14">
                  <c:v>43744</c:v>
                </c:pt>
                <c:pt idx="15">
                  <c:v>43775</c:v>
                </c:pt>
                <c:pt idx="16">
                  <c:v>43805</c:v>
                </c:pt>
                <c:pt idx="17">
                  <c:v>43836</c:v>
                </c:pt>
                <c:pt idx="18">
                  <c:v>43867</c:v>
                </c:pt>
                <c:pt idx="19">
                  <c:v>43896</c:v>
                </c:pt>
                <c:pt idx="20">
                  <c:v>43927</c:v>
                </c:pt>
                <c:pt idx="21">
                  <c:v>43957</c:v>
                </c:pt>
                <c:pt idx="22">
                  <c:v>43988</c:v>
                </c:pt>
                <c:pt idx="23">
                  <c:v>44018</c:v>
                </c:pt>
                <c:pt idx="24">
                  <c:v>44049</c:v>
                </c:pt>
                <c:pt idx="25">
                  <c:v>44080</c:v>
                </c:pt>
                <c:pt idx="26">
                  <c:v>44110</c:v>
                </c:pt>
                <c:pt idx="27">
                  <c:v>44141</c:v>
                </c:pt>
                <c:pt idx="28">
                  <c:v>44171</c:v>
                </c:pt>
                <c:pt idx="29">
                  <c:v>44202</c:v>
                </c:pt>
                <c:pt idx="30">
                  <c:v>44233</c:v>
                </c:pt>
                <c:pt idx="31">
                  <c:v>44261</c:v>
                </c:pt>
                <c:pt idx="32">
                  <c:v>44292</c:v>
                </c:pt>
                <c:pt idx="33">
                  <c:v>44322</c:v>
                </c:pt>
                <c:pt idx="34">
                  <c:v>44353</c:v>
                </c:pt>
                <c:pt idx="35">
                  <c:v>44383</c:v>
                </c:pt>
                <c:pt idx="36">
                  <c:v>44414</c:v>
                </c:pt>
                <c:pt idx="37">
                  <c:v>44445</c:v>
                </c:pt>
                <c:pt idx="38">
                  <c:v>44475</c:v>
                </c:pt>
                <c:pt idx="39">
                  <c:v>44506</c:v>
                </c:pt>
                <c:pt idx="40">
                  <c:v>44536</c:v>
                </c:pt>
                <c:pt idx="41">
                  <c:v>44567</c:v>
                </c:pt>
                <c:pt idx="42">
                  <c:v>44598</c:v>
                </c:pt>
                <c:pt idx="43">
                  <c:v>44626</c:v>
                </c:pt>
                <c:pt idx="44">
                  <c:v>44657</c:v>
                </c:pt>
                <c:pt idx="45">
                  <c:v>44687</c:v>
                </c:pt>
                <c:pt idx="46">
                  <c:v>44718</c:v>
                </c:pt>
                <c:pt idx="47">
                  <c:v>44748</c:v>
                </c:pt>
                <c:pt idx="48">
                  <c:v>44779</c:v>
                </c:pt>
                <c:pt idx="49">
                  <c:v>44810</c:v>
                </c:pt>
                <c:pt idx="50">
                  <c:v>44840</c:v>
                </c:pt>
                <c:pt idx="51">
                  <c:v>44871</c:v>
                </c:pt>
                <c:pt idx="52">
                  <c:v>44901</c:v>
                </c:pt>
                <c:pt idx="53">
                  <c:v>44932</c:v>
                </c:pt>
                <c:pt idx="54">
                  <c:v>44963</c:v>
                </c:pt>
                <c:pt idx="55">
                  <c:v>44991</c:v>
                </c:pt>
                <c:pt idx="56">
                  <c:v>45022</c:v>
                </c:pt>
                <c:pt idx="57">
                  <c:v>45052</c:v>
                </c:pt>
                <c:pt idx="58">
                  <c:v>45083</c:v>
                </c:pt>
                <c:pt idx="59">
                  <c:v>45113</c:v>
                </c:pt>
                <c:pt idx="60">
                  <c:v>45144</c:v>
                </c:pt>
                <c:pt idx="61">
                  <c:v>45175</c:v>
                </c:pt>
                <c:pt idx="62">
                  <c:v>45205</c:v>
                </c:pt>
                <c:pt idx="63">
                  <c:v>45236</c:v>
                </c:pt>
                <c:pt idx="64">
                  <c:v>45266</c:v>
                </c:pt>
                <c:pt idx="65">
                  <c:v>45297</c:v>
                </c:pt>
                <c:pt idx="66">
                  <c:v>45328</c:v>
                </c:pt>
                <c:pt idx="67">
                  <c:v>45357</c:v>
                </c:pt>
                <c:pt idx="68">
                  <c:v>45388</c:v>
                </c:pt>
                <c:pt idx="69">
                  <c:v>45418</c:v>
                </c:pt>
                <c:pt idx="70">
                  <c:v>45449</c:v>
                </c:pt>
                <c:pt idx="71">
                  <c:v>45479</c:v>
                </c:pt>
                <c:pt idx="72">
                  <c:v>45510</c:v>
                </c:pt>
                <c:pt idx="73">
                  <c:v>45541</c:v>
                </c:pt>
                <c:pt idx="74">
                  <c:v>45571</c:v>
                </c:pt>
                <c:pt idx="75">
                  <c:v>45602</c:v>
                </c:pt>
                <c:pt idx="76">
                  <c:v>45632</c:v>
                </c:pt>
                <c:pt idx="77">
                  <c:v>45663</c:v>
                </c:pt>
                <c:pt idx="78">
                  <c:v>45694</c:v>
                </c:pt>
                <c:pt idx="79">
                  <c:v>45722</c:v>
                </c:pt>
                <c:pt idx="80">
                  <c:v>45753</c:v>
                </c:pt>
                <c:pt idx="81">
                  <c:v>45783</c:v>
                </c:pt>
                <c:pt idx="82">
                  <c:v>45814</c:v>
                </c:pt>
                <c:pt idx="83">
                  <c:v>45844</c:v>
                </c:pt>
                <c:pt idx="84">
                  <c:v>45875</c:v>
                </c:pt>
                <c:pt idx="85">
                  <c:v>45906</c:v>
                </c:pt>
                <c:pt idx="86">
                  <c:v>45936</c:v>
                </c:pt>
                <c:pt idx="87">
                  <c:v>45967</c:v>
                </c:pt>
                <c:pt idx="88">
                  <c:v>45997</c:v>
                </c:pt>
                <c:pt idx="89">
                  <c:v>46028</c:v>
                </c:pt>
                <c:pt idx="90">
                  <c:v>46059</c:v>
                </c:pt>
                <c:pt idx="91">
                  <c:v>46087</c:v>
                </c:pt>
                <c:pt idx="92">
                  <c:v>46118</c:v>
                </c:pt>
                <c:pt idx="93">
                  <c:v>46148</c:v>
                </c:pt>
                <c:pt idx="94">
                  <c:v>46179</c:v>
                </c:pt>
                <c:pt idx="95">
                  <c:v>46209</c:v>
                </c:pt>
                <c:pt idx="96">
                  <c:v>46240</c:v>
                </c:pt>
                <c:pt idx="97">
                  <c:v>46271</c:v>
                </c:pt>
                <c:pt idx="98">
                  <c:v>46301</c:v>
                </c:pt>
                <c:pt idx="99">
                  <c:v>46332</c:v>
                </c:pt>
                <c:pt idx="100">
                  <c:v>46362</c:v>
                </c:pt>
                <c:pt idx="101">
                  <c:v>46393</c:v>
                </c:pt>
                <c:pt idx="102">
                  <c:v>46424</c:v>
                </c:pt>
                <c:pt idx="103">
                  <c:v>46452</c:v>
                </c:pt>
                <c:pt idx="104">
                  <c:v>46483</c:v>
                </c:pt>
                <c:pt idx="105">
                  <c:v>46513</c:v>
                </c:pt>
                <c:pt idx="106">
                  <c:v>46544</c:v>
                </c:pt>
                <c:pt idx="107">
                  <c:v>46574</c:v>
                </c:pt>
                <c:pt idx="108">
                  <c:v>46605</c:v>
                </c:pt>
                <c:pt idx="109">
                  <c:v>46636</c:v>
                </c:pt>
                <c:pt idx="110">
                  <c:v>46666</c:v>
                </c:pt>
                <c:pt idx="111">
                  <c:v>46697</c:v>
                </c:pt>
                <c:pt idx="112">
                  <c:v>46727</c:v>
                </c:pt>
                <c:pt idx="113">
                  <c:v>46758</c:v>
                </c:pt>
                <c:pt idx="114">
                  <c:v>46789</c:v>
                </c:pt>
                <c:pt idx="115">
                  <c:v>46818</c:v>
                </c:pt>
                <c:pt idx="116">
                  <c:v>46849</c:v>
                </c:pt>
                <c:pt idx="117">
                  <c:v>46879</c:v>
                </c:pt>
                <c:pt idx="118">
                  <c:v>46910</c:v>
                </c:pt>
                <c:pt idx="119">
                  <c:v>46940</c:v>
                </c:pt>
              </c:numCache>
            </c:numRef>
          </c:cat>
          <c:val>
            <c:numRef>
              <c:f>'Forward Curve'!$D$13:$D$132</c:f>
              <c:numCache>
                <c:formatCode>0.00000%</c:formatCode>
                <c:ptCount val="120"/>
                <c:pt idx="0">
                  <c:v>2.0793099999999998E-2</c:v>
                </c:pt>
                <c:pt idx="1">
                  <c:v>2.3147492045687022E-2</c:v>
                </c:pt>
                <c:pt idx="2">
                  <c:v>2.3569184374200049E-2</c:v>
                </c:pt>
                <c:pt idx="3">
                  <c:v>2.4940242873969128E-2</c:v>
                </c:pt>
                <c:pt idx="4">
                  <c:v>2.5990500361695423E-2</c:v>
                </c:pt>
                <c:pt idx="5">
                  <c:v>2.7044014858756741E-2</c:v>
                </c:pt>
                <c:pt idx="6">
                  <c:v>2.8259587421868664E-2</c:v>
                </c:pt>
                <c:pt idx="7">
                  <c:v>2.8862250145039077E-2</c:v>
                </c:pt>
                <c:pt idx="8">
                  <c:v>2.9491968701614323E-2</c:v>
                </c:pt>
                <c:pt idx="9">
                  <c:v>3.0211147913260471E-2</c:v>
                </c:pt>
                <c:pt idx="10">
                  <c:v>3.117780931577328E-2</c:v>
                </c:pt>
                <c:pt idx="11">
                  <c:v>3.2180657196938613E-2</c:v>
                </c:pt>
                <c:pt idx="12">
                  <c:v>3.3586197081547642E-2</c:v>
                </c:pt>
                <c:pt idx="13">
                  <c:v>3.3842633073152571E-2</c:v>
                </c:pt>
                <c:pt idx="14">
                  <c:v>3.4240471341233522E-2</c:v>
                </c:pt>
                <c:pt idx="15">
                  <c:v>3.4876936851510935E-2</c:v>
                </c:pt>
                <c:pt idx="16">
                  <c:v>3.5015495172049625E-2</c:v>
                </c:pt>
                <c:pt idx="17">
                  <c:v>3.5334534651266292E-2</c:v>
                </c:pt>
                <c:pt idx="18">
                  <c:v>3.5803255504879165E-2</c:v>
                </c:pt>
                <c:pt idx="19">
                  <c:v>3.5358230143754561E-2</c:v>
                </c:pt>
                <c:pt idx="20">
                  <c:v>3.5359459645448808E-2</c:v>
                </c:pt>
                <c:pt idx="21">
                  <c:v>3.5749723139817745E-2</c:v>
                </c:pt>
                <c:pt idx="22">
                  <c:v>3.6663802727241741E-2</c:v>
                </c:pt>
                <c:pt idx="23">
                  <c:v>3.7579669757302141E-2</c:v>
                </c:pt>
                <c:pt idx="24">
                  <c:v>3.7807187476711794E-2</c:v>
                </c:pt>
                <c:pt idx="25">
                  <c:v>3.8130889442825742E-2</c:v>
                </c:pt>
                <c:pt idx="26">
                  <c:v>3.8445741460661743E-2</c:v>
                </c:pt>
                <c:pt idx="27">
                  <c:v>3.8762411932009418E-2</c:v>
                </c:pt>
                <c:pt idx="28">
                  <c:v>3.9063315571434623E-2</c:v>
                </c:pt>
                <c:pt idx="29">
                  <c:v>3.9379301817311536E-2</c:v>
                </c:pt>
                <c:pt idx="30">
                  <c:v>3.9677946379599427E-2</c:v>
                </c:pt>
                <c:pt idx="31">
                  <c:v>3.9965491941889343E-2</c:v>
                </c:pt>
                <c:pt idx="32">
                  <c:v>4.0261013723575774E-2</c:v>
                </c:pt>
                <c:pt idx="33">
                  <c:v>4.0555457205793434E-2</c:v>
                </c:pt>
                <c:pt idx="34">
                  <c:v>4.0889235345725722E-2</c:v>
                </c:pt>
                <c:pt idx="35">
                  <c:v>4.1278098427340294E-2</c:v>
                </c:pt>
                <c:pt idx="36">
                  <c:v>4.0460138711376582E-2</c:v>
                </c:pt>
                <c:pt idx="37">
                  <c:v>4.0669758926454101E-2</c:v>
                </c:pt>
                <c:pt idx="38">
                  <c:v>4.0880508040018762E-2</c:v>
                </c:pt>
                <c:pt idx="39">
                  <c:v>4.1087670170076578E-2</c:v>
                </c:pt>
                <c:pt idx="40">
                  <c:v>4.1289875892711186E-2</c:v>
                </c:pt>
                <c:pt idx="41">
                  <c:v>4.1495883536228295E-2</c:v>
                </c:pt>
                <c:pt idx="42">
                  <c:v>4.1692111856762956E-2</c:v>
                </c:pt>
                <c:pt idx="43">
                  <c:v>4.1876004147113954E-2</c:v>
                </c:pt>
                <c:pt idx="44">
                  <c:v>4.2077985108744657E-2</c:v>
                </c:pt>
                <c:pt idx="45">
                  <c:v>4.2269669994330343E-2</c:v>
                </c:pt>
                <c:pt idx="46">
                  <c:v>4.3216538338528891E-2</c:v>
                </c:pt>
                <c:pt idx="47">
                  <c:v>4.4253046611818669E-2</c:v>
                </c:pt>
                <c:pt idx="48">
                  <c:v>4.487098401689029E-2</c:v>
                </c:pt>
                <c:pt idx="49">
                  <c:v>4.5063468282957889E-2</c:v>
                </c:pt>
                <c:pt idx="50">
                  <c:v>4.5252914542511277E-2</c:v>
                </c:pt>
                <c:pt idx="51">
                  <c:v>4.5442205764976873E-2</c:v>
                </c:pt>
                <c:pt idx="52">
                  <c:v>4.5626409569838197E-2</c:v>
                </c:pt>
                <c:pt idx="53">
                  <c:v>4.5811215546976494E-2</c:v>
                </c:pt>
                <c:pt idx="54">
                  <c:v>4.5988736018446975E-2</c:v>
                </c:pt>
                <c:pt idx="55">
                  <c:v>4.6170639557289797E-2</c:v>
                </c:pt>
                <c:pt idx="56">
                  <c:v>4.6344803373724722E-2</c:v>
                </c:pt>
                <c:pt idx="57">
                  <c:v>4.6519479681243571E-2</c:v>
                </c:pt>
                <c:pt idx="58">
                  <c:v>4.6201212890331397E-2</c:v>
                </c:pt>
                <c:pt idx="59">
                  <c:v>4.5897806826496121E-2</c:v>
                </c:pt>
                <c:pt idx="60">
                  <c:v>4.559710960195832E-2</c:v>
                </c:pt>
                <c:pt idx="61">
                  <c:v>4.5755525741197317E-2</c:v>
                </c:pt>
                <c:pt idx="62">
                  <c:v>4.5907239261463118E-2</c:v>
                </c:pt>
                <c:pt idx="63">
                  <c:v>4.6067540931833927E-2</c:v>
                </c:pt>
                <c:pt idx="64">
                  <c:v>4.6216489713143689E-2</c:v>
                </c:pt>
                <c:pt idx="65">
                  <c:v>4.6369726293844636E-2</c:v>
                </c:pt>
                <c:pt idx="66">
                  <c:v>4.6518322190861758E-2</c:v>
                </c:pt>
                <c:pt idx="67">
                  <c:v>4.6667128584243281E-2</c:v>
                </c:pt>
                <c:pt idx="68">
                  <c:v>4.6814241613460192E-2</c:v>
                </c:pt>
                <c:pt idx="69">
                  <c:v>4.6960546995474174E-2</c:v>
                </c:pt>
                <c:pt idx="70">
                  <c:v>4.741345826573088E-2</c:v>
                </c:pt>
                <c:pt idx="71">
                  <c:v>4.7829558484602845E-2</c:v>
                </c:pt>
                <c:pt idx="72">
                  <c:v>4.8424364307773561E-2</c:v>
                </c:pt>
                <c:pt idx="73">
                  <c:v>4.8575026383094577E-2</c:v>
                </c:pt>
                <c:pt idx="74">
                  <c:v>4.8725849464115116E-2</c:v>
                </c:pt>
                <c:pt idx="75">
                  <c:v>4.8881874921270559E-2</c:v>
                </c:pt>
                <c:pt idx="76">
                  <c:v>4.9028184890343565E-2</c:v>
                </c:pt>
                <c:pt idx="77">
                  <c:v>4.9178160539041692E-2</c:v>
                </c:pt>
                <c:pt idx="78">
                  <c:v>4.9320980594317186E-2</c:v>
                </c:pt>
                <c:pt idx="79">
                  <c:v>4.9462270609709022E-2</c:v>
                </c:pt>
                <c:pt idx="80">
                  <c:v>4.9607526824777773E-2</c:v>
                </c:pt>
                <c:pt idx="81">
                  <c:v>4.9756043091509078E-2</c:v>
                </c:pt>
                <c:pt idx="82">
                  <c:v>5.0019285847076329E-2</c:v>
                </c:pt>
                <c:pt idx="83">
                  <c:v>5.0269667208412985E-2</c:v>
                </c:pt>
                <c:pt idx="84">
                  <c:v>5.082234750345898E-2</c:v>
                </c:pt>
                <c:pt idx="85">
                  <c:v>5.0968660682626753E-2</c:v>
                </c:pt>
                <c:pt idx="86">
                  <c:v>5.1115028502397152E-2</c:v>
                </c:pt>
                <c:pt idx="87">
                  <c:v>5.1263151984070818E-2</c:v>
                </c:pt>
                <c:pt idx="88">
                  <c:v>5.1406240101071504E-2</c:v>
                </c:pt>
                <c:pt idx="89">
                  <c:v>5.1556427671204122E-2</c:v>
                </c:pt>
                <c:pt idx="90">
                  <c:v>5.1690354967988489E-2</c:v>
                </c:pt>
                <c:pt idx="91">
                  <c:v>5.1827523395783372E-2</c:v>
                </c:pt>
                <c:pt idx="92">
                  <c:v>5.1966366197794295E-2</c:v>
                </c:pt>
                <c:pt idx="93">
                  <c:v>5.2100022548032789E-2</c:v>
                </c:pt>
                <c:pt idx="94">
                  <c:v>5.2110479256309877E-2</c:v>
                </c:pt>
                <c:pt idx="95">
                  <c:v>5.2111695378475431E-2</c:v>
                </c:pt>
                <c:pt idx="96">
                  <c:v>5.2443711828894103E-2</c:v>
                </c:pt>
                <c:pt idx="97">
                  <c:v>5.258137658234114E-2</c:v>
                </c:pt>
                <c:pt idx="98">
                  <c:v>5.2724709954209512E-2</c:v>
                </c:pt>
                <c:pt idx="99">
                  <c:v>5.2858359380634386E-2</c:v>
                </c:pt>
                <c:pt idx="100">
                  <c:v>5.2993880752693984E-2</c:v>
                </c:pt>
                <c:pt idx="101">
                  <c:v>5.3134282246876718E-2</c:v>
                </c:pt>
                <c:pt idx="102">
                  <c:v>5.3261625463485014E-2</c:v>
                </c:pt>
                <c:pt idx="103">
                  <c:v>5.3391843443486277E-2</c:v>
                </c:pt>
                <c:pt idx="104">
                  <c:v>5.3523557750915524E-2</c:v>
                </c:pt>
                <c:pt idx="105">
                  <c:v>5.3610710463300071E-2</c:v>
                </c:pt>
                <c:pt idx="106">
                  <c:v>5.3082826222653451E-2</c:v>
                </c:pt>
                <c:pt idx="107">
                  <c:v>5.2462425615677669E-2</c:v>
                </c:pt>
                <c:pt idx="108">
                  <c:v>5.2119378602989451E-2</c:v>
                </c:pt>
                <c:pt idx="109">
                  <c:v>5.2238191049415829E-2</c:v>
                </c:pt>
                <c:pt idx="110">
                  <c:v>5.2361070120771534E-2</c:v>
                </c:pt>
                <c:pt idx="111">
                  <c:v>5.2477527330588421E-2</c:v>
                </c:pt>
                <c:pt idx="112">
                  <c:v>5.2595338399708945E-2</c:v>
                </c:pt>
                <c:pt idx="113">
                  <c:v>5.2714481109799587E-2</c:v>
                </c:pt>
                <c:pt idx="114">
                  <c:v>5.2827491535785358E-2</c:v>
                </c:pt>
                <c:pt idx="115">
                  <c:v>5.2942194971659348E-2</c:v>
                </c:pt>
                <c:pt idx="116">
                  <c:v>5.30586458807231E-2</c:v>
                </c:pt>
                <c:pt idx="117">
                  <c:v>5.317081930147341E-2</c:v>
                </c:pt>
                <c:pt idx="118">
                  <c:v>5.3666257402992648E-2</c:v>
                </c:pt>
                <c:pt idx="119">
                  <c:v>5.4137066778814726E-2</c:v>
                </c:pt>
              </c:numCache>
            </c:numRef>
          </c:val>
          <c:smooth val="0"/>
          <c:extLst>
            <c:ext xmlns:c16="http://schemas.microsoft.com/office/drawing/2014/chart" uri="{C3380CC4-5D6E-409C-BE32-E72D297353CC}">
              <c16:uniqueId val="{00000001-7D19-40C4-BBFF-A55969412394}"/>
            </c:ext>
          </c:extLst>
        </c:ser>
        <c:dLbls>
          <c:showLegendKey val="0"/>
          <c:showVal val="0"/>
          <c:showCatName val="0"/>
          <c:showSerName val="0"/>
          <c:showPercent val="0"/>
          <c:showBubbleSize val="0"/>
        </c:dLbls>
        <c:smooth val="0"/>
        <c:axId val="467461360"/>
        <c:axId val="467460184"/>
      </c:lineChart>
      <c:dateAx>
        <c:axId val="467461360"/>
        <c:scaling>
          <c:orientation val="minMax"/>
          <c:max val="44287"/>
        </c:scaling>
        <c:delete val="0"/>
        <c:axPos val="b"/>
        <c:numFmt formatCode="yyyy"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aramond" panose="02020404030301010803" pitchFamily="18" charset="0"/>
                <a:ea typeface="+mn-ea"/>
                <a:cs typeface="+mn-cs"/>
              </a:defRPr>
            </a:pPr>
            <a:endParaRPr lang="en-US"/>
          </a:p>
        </c:txPr>
        <c:crossAx val="467460184"/>
        <c:crosses val="autoZero"/>
        <c:auto val="0"/>
        <c:lblOffset val="100"/>
        <c:baseTimeUnit val="months"/>
        <c:majorUnit val="1"/>
        <c:majorTimeUnit val="years"/>
      </c:dateAx>
      <c:valAx>
        <c:axId val="467460184"/>
        <c:scaling>
          <c:orientation val="minMax"/>
          <c:max val="5.000000000000001E-2"/>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aramond" panose="02020404030301010803" pitchFamily="18" charset="0"/>
                <a:ea typeface="+mn-ea"/>
                <a:cs typeface="+mn-cs"/>
              </a:defRPr>
            </a:pPr>
            <a:endParaRPr lang="en-US"/>
          </a:p>
        </c:txPr>
        <c:crossAx val="467461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aramond" panose="020204040303010108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solidFill>
            <a:sysClr val="windowText" lastClr="000000"/>
          </a:solidFill>
          <a:latin typeface="Garamond" panose="02020404030301010803" pitchFamily="18"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28575</xdr:rowOff>
    </xdr:from>
    <xdr:to>
      <xdr:col>2</xdr:col>
      <xdr:colOff>1320800</xdr:colOff>
      <xdr:row>3</xdr:row>
      <xdr:rowOff>133350</xdr:rowOff>
    </xdr:to>
    <xdr:pic>
      <xdr:nvPicPr>
        <xdr:cNvPr id="4" name="Picture 3">
          <a:extLst>
            <a:ext uri="{FF2B5EF4-FFF2-40B4-BE49-F238E27FC236}">
              <a16:creationId xmlns:a16="http://schemas.microsoft.com/office/drawing/2014/main" id="{32595DDB-3326-4B67-9EA7-30BC5D6DCE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050" y="28575"/>
          <a:ext cx="2254250" cy="676275"/>
        </a:xfrm>
        <a:prstGeom prst="rect">
          <a:avLst/>
        </a:prstGeom>
      </xdr:spPr>
    </xdr:pic>
    <xdr:clientData/>
  </xdr:twoCellAnchor>
  <xdr:twoCellAnchor>
    <xdr:from>
      <xdr:col>4</xdr:col>
      <xdr:colOff>514349</xdr:colOff>
      <xdr:row>6</xdr:row>
      <xdr:rowOff>4761</xdr:rowOff>
    </xdr:from>
    <xdr:to>
      <xdr:col>11</xdr:col>
      <xdr:colOff>581025</xdr:colOff>
      <xdr:row>26</xdr:row>
      <xdr:rowOff>66675</xdr:rowOff>
    </xdr:to>
    <xdr:graphicFrame macro="">
      <xdr:nvGraphicFramePr>
        <xdr:cNvPr id="5" name="Chart 4">
          <a:extLst>
            <a:ext uri="{FF2B5EF4-FFF2-40B4-BE49-F238E27FC236}">
              <a16:creationId xmlns:a16="http://schemas.microsoft.com/office/drawing/2014/main" id="{2C22B090-7CB7-48F1-B7AB-17F5870D7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0.74238</cdr:x>
      <cdr:y>0.96319</cdr:y>
    </cdr:from>
    <cdr:to>
      <cdr:x>0.99861</cdr:x>
      <cdr:y>0.99755</cdr:y>
    </cdr:to>
    <cdr:sp macro="" textlink="">
      <cdr:nvSpPr>
        <cdr:cNvPr id="2" name="TextBox 1"/>
        <cdr:cNvSpPr txBox="1"/>
      </cdr:nvSpPr>
      <cdr:spPr>
        <a:xfrm xmlns:a="http://schemas.openxmlformats.org/drawingml/2006/main">
          <a:off x="5105401" y="3738564"/>
          <a:ext cx="1762125" cy="133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l"/>
          <a:r>
            <a:rPr lang="en-US" sz="800" i="0">
              <a:solidFill>
                <a:schemeClr val="tx1">
                  <a:lumMod val="65000"/>
                  <a:lumOff val="35000"/>
                </a:schemeClr>
              </a:solidFill>
              <a:latin typeface="Garamond" panose="02020404030301010803" pitchFamily="18" charset="0"/>
            </a:rPr>
            <a:t>Source:</a:t>
          </a:r>
          <a:r>
            <a:rPr lang="en-US" sz="800" i="0" baseline="0">
              <a:solidFill>
                <a:schemeClr val="tx1">
                  <a:lumMod val="65000"/>
                  <a:lumOff val="35000"/>
                </a:schemeClr>
              </a:solidFill>
              <a:latin typeface="Garamond" panose="02020404030301010803" pitchFamily="18" charset="0"/>
            </a:rPr>
            <a:t> Pensford Financial Group, LLC</a:t>
          </a:r>
          <a:endParaRPr lang="en-US" sz="800" i="0">
            <a:solidFill>
              <a:schemeClr val="tx1">
                <a:lumMod val="65000"/>
                <a:lumOff val="35000"/>
              </a:schemeClr>
            </a:solidFill>
            <a:latin typeface="Garamond" panose="02020404030301010803" pitchFamily="18" charset="0"/>
          </a:endParaRP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xdr:col>
      <xdr:colOff>19050</xdr:colOff>
      <xdr:row>0</xdr:row>
      <xdr:rowOff>28575</xdr:rowOff>
    </xdr:from>
    <xdr:to>
      <xdr:col>4</xdr:col>
      <xdr:colOff>444500</xdr:colOff>
      <xdr:row>3</xdr:row>
      <xdr:rowOff>133350</xdr:rowOff>
    </xdr:to>
    <xdr:pic>
      <xdr:nvPicPr>
        <xdr:cNvPr id="2" name="Picture 1">
          <a:extLst>
            <a:ext uri="{FF2B5EF4-FFF2-40B4-BE49-F238E27FC236}">
              <a16:creationId xmlns:a16="http://schemas.microsoft.com/office/drawing/2014/main" id="{6685DBD9-5076-4B4C-82E9-BEC452506F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050" y="28575"/>
          <a:ext cx="2254250" cy="676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Y146"/>
  <sheetViews>
    <sheetView showGridLines="0" tabSelected="1" zoomScaleNormal="100" workbookViewId="0"/>
  </sheetViews>
  <sheetFormatPr defaultRowHeight="15" x14ac:dyDescent="0.25"/>
  <cols>
    <col min="1" max="1" width="5.7109375" style="16" customWidth="1"/>
    <col min="2" max="2" width="14.28515625" style="16" customWidth="1"/>
    <col min="3" max="3" width="21" style="19" customWidth="1"/>
    <col min="4" max="4" width="21.5703125" style="19" customWidth="1"/>
    <col min="5" max="5" width="7.7109375" style="16" customWidth="1"/>
    <col min="6" max="6" width="15.5703125" style="16" customWidth="1"/>
    <col min="7" max="7" width="12.28515625" style="16" customWidth="1"/>
    <col min="8" max="8" width="15" style="16" bestFit="1" customWidth="1"/>
    <col min="9" max="9" width="20.42578125" style="16" bestFit="1" customWidth="1"/>
    <col min="10" max="10" width="21.85546875" style="16" bestFit="1" customWidth="1"/>
    <col min="11" max="11" width="9.28515625" style="16" bestFit="1" customWidth="1"/>
    <col min="12" max="12" width="9.140625" style="16"/>
    <col min="13" max="13" width="11.85546875" style="16" bestFit="1" customWidth="1"/>
    <col min="14" max="16384" width="9.140625" style="16"/>
  </cols>
  <sheetData>
    <row r="2" spans="2:15" x14ac:dyDescent="0.25">
      <c r="C2" s="17"/>
      <c r="D2" s="17"/>
    </row>
    <row r="3" spans="2:15" x14ac:dyDescent="0.25">
      <c r="C3" s="17"/>
      <c r="D3" s="17"/>
    </row>
    <row r="6" spans="2:15" ht="15.75" thickBot="1" x14ac:dyDescent="0.3">
      <c r="B6" s="38" t="s">
        <v>28</v>
      </c>
      <c r="C6" s="38"/>
      <c r="D6" s="39" t="str">
        <f>"Rates updated as of "&amp;TEXT(B13,"mm/dd/yyyy")</f>
        <v>Rates updated as of 08/06/2018</v>
      </c>
    </row>
    <row r="7" spans="2:15" x14ac:dyDescent="0.25">
      <c r="B7" s="18" t="s">
        <v>5</v>
      </c>
      <c r="D7" s="28" t="s">
        <v>7</v>
      </c>
    </row>
    <row r="8" spans="2:15" x14ac:dyDescent="0.25">
      <c r="B8" s="18" t="s">
        <v>10</v>
      </c>
      <c r="D8" s="28" t="s">
        <v>13</v>
      </c>
    </row>
    <row r="9" spans="2:15" x14ac:dyDescent="0.25">
      <c r="C9" s="18"/>
      <c r="D9" s="20"/>
    </row>
    <row r="10" spans="2:15" x14ac:dyDescent="0.25">
      <c r="C10" s="18"/>
      <c r="D10" s="20"/>
    </row>
    <row r="11" spans="2:15" x14ac:dyDescent="0.25">
      <c r="C11" s="18"/>
      <c r="D11" s="20"/>
    </row>
    <row r="12" spans="2:15" ht="15.75" thickBot="1" x14ac:dyDescent="0.3">
      <c r="B12" s="21" t="s">
        <v>0</v>
      </c>
      <c r="C12" s="21" t="s">
        <v>9</v>
      </c>
      <c r="D12" s="21" t="str">
        <f>D8</f>
        <v>+1 Standard Deviation</v>
      </c>
    </row>
    <row r="13" spans="2:15" x14ac:dyDescent="0.25">
      <c r="B13" s="22">
        <f>Vols!T1</f>
        <v>43318</v>
      </c>
      <c r="C13" s="23">
        <f>IF($D$7=DataValidation!$A$2,Vols!$D2,Vols!$E2)</f>
        <v>2.0793099999999998E-2</v>
      </c>
      <c r="D13" s="24">
        <f>Vols!Q2</f>
        <v>2.0793099999999998E-2</v>
      </c>
    </row>
    <row r="14" spans="2:15" x14ac:dyDescent="0.25">
      <c r="B14" s="22">
        <f>EDATE(B13,1)</f>
        <v>43349</v>
      </c>
      <c r="C14" s="23">
        <f>IF($D$7=DataValidation!$A$2,Vols!$D3,Vols!$E3)</f>
        <v>2.2257900000000001E-2</v>
      </c>
      <c r="D14" s="24">
        <f>Vols!Q3</f>
        <v>2.3147492045687022E-2</v>
      </c>
      <c r="K14" s="25"/>
      <c r="L14" s="25"/>
      <c r="M14" s="25"/>
      <c r="N14" s="25"/>
      <c r="O14" s="25"/>
    </row>
    <row r="15" spans="2:15" x14ac:dyDescent="0.25">
      <c r="B15" s="22">
        <f t="shared" ref="B15:B78" si="0">EDATE(B14,1)</f>
        <v>43379</v>
      </c>
      <c r="C15" s="23">
        <f>IF($D$7=DataValidation!$A$2,Vols!$D4,Vols!$E4)</f>
        <v>2.22598E-2</v>
      </c>
      <c r="D15" s="24">
        <f>Vols!Q4</f>
        <v>2.3569184374200049E-2</v>
      </c>
    </row>
    <row r="16" spans="2:15" x14ac:dyDescent="0.25">
      <c r="B16" s="22">
        <f t="shared" si="0"/>
        <v>43410</v>
      </c>
      <c r="C16" s="23">
        <f>IF($D$7=DataValidation!$A$2,Vols!$D5,Vols!$E5)</f>
        <v>2.32973E-2</v>
      </c>
      <c r="D16" s="24">
        <f>Vols!Q5</f>
        <v>2.4940242873969128E-2</v>
      </c>
    </row>
    <row r="17" spans="2:4" x14ac:dyDescent="0.25">
      <c r="B17" s="22">
        <f t="shared" si="0"/>
        <v>43440</v>
      </c>
      <c r="C17" s="23">
        <f>IF($D$7=DataValidation!$A$2,Vols!$D6,Vols!$E6)</f>
        <v>2.40591E-2</v>
      </c>
      <c r="D17" s="24">
        <f>Vols!Q6</f>
        <v>2.5990500361695423E-2</v>
      </c>
    </row>
    <row r="18" spans="2:4" x14ac:dyDescent="0.25">
      <c r="B18" s="22">
        <f t="shared" si="0"/>
        <v>43471</v>
      </c>
      <c r="C18" s="23">
        <f>IF($D$7=DataValidation!$A$2,Vols!$D7,Vols!$E7)</f>
        <v>2.4834100000000001E-2</v>
      </c>
      <c r="D18" s="24">
        <f>Vols!Q7</f>
        <v>2.7044014858756741E-2</v>
      </c>
    </row>
    <row r="19" spans="2:4" x14ac:dyDescent="0.25">
      <c r="B19" s="22">
        <f t="shared" si="0"/>
        <v>43502</v>
      </c>
      <c r="C19" s="23">
        <f>IF($D$7=DataValidation!$A$2,Vols!$D8,Vols!$E8)</f>
        <v>2.5800800000000002E-2</v>
      </c>
      <c r="D19" s="24">
        <f>Vols!Q8</f>
        <v>2.8259587421868664E-2</v>
      </c>
    </row>
    <row r="20" spans="2:4" x14ac:dyDescent="0.25">
      <c r="B20" s="22">
        <f t="shared" si="0"/>
        <v>43530</v>
      </c>
      <c r="C20" s="23">
        <f>IF($D$7=DataValidation!$A$2,Vols!$D9,Vols!$E9)</f>
        <v>2.6181999999999997E-2</v>
      </c>
      <c r="D20" s="24">
        <f>Vols!Q9</f>
        <v>2.8862250145039077E-2</v>
      </c>
    </row>
    <row r="21" spans="2:4" x14ac:dyDescent="0.25">
      <c r="B21" s="22">
        <f t="shared" si="0"/>
        <v>43561</v>
      </c>
      <c r="C21" s="23">
        <f>IF($D$7=DataValidation!$A$2,Vols!$D10,Vols!$E10)</f>
        <v>2.6569099999999998E-2</v>
      </c>
      <c r="D21" s="24">
        <f>Vols!Q10</f>
        <v>2.9491968701614323E-2</v>
      </c>
    </row>
    <row r="22" spans="2:4" x14ac:dyDescent="0.25">
      <c r="B22" s="22">
        <f t="shared" si="0"/>
        <v>43591</v>
      </c>
      <c r="C22" s="23">
        <f>IF($D$7=DataValidation!$A$2,Vols!$D11,Vols!$E11)</f>
        <v>2.7075300000000004E-2</v>
      </c>
      <c r="D22" s="24">
        <f>Vols!Q11</f>
        <v>3.0211147913260471E-2</v>
      </c>
    </row>
    <row r="23" spans="2:4" x14ac:dyDescent="0.25">
      <c r="B23" s="22">
        <f t="shared" si="0"/>
        <v>43622</v>
      </c>
      <c r="C23" s="23">
        <f>IF($D$7=DataValidation!$A$2,Vols!$D12,Vols!$E12)</f>
        <v>2.7365499999999997E-2</v>
      </c>
      <c r="D23" s="24">
        <f>Vols!Q12</f>
        <v>3.117780931577328E-2</v>
      </c>
    </row>
    <row r="24" spans="2:4" x14ac:dyDescent="0.25">
      <c r="B24" s="22">
        <f t="shared" si="0"/>
        <v>43652</v>
      </c>
      <c r="C24" s="23">
        <f>IF($D$7=DataValidation!$A$2,Vols!$D13,Vols!$E13)</f>
        <v>2.7696200000000001E-2</v>
      </c>
      <c r="D24" s="24">
        <f>Vols!Q13</f>
        <v>3.2180657196938613E-2</v>
      </c>
    </row>
    <row r="25" spans="2:4" x14ac:dyDescent="0.25">
      <c r="B25" s="22">
        <f t="shared" si="0"/>
        <v>43683</v>
      </c>
      <c r="C25" s="23">
        <f>IF($D$7=DataValidation!$A$2,Vols!$D14,Vols!$E14)</f>
        <v>2.8372399999999999E-2</v>
      </c>
      <c r="D25" s="24">
        <f>Vols!Q14</f>
        <v>3.3586197081547642E-2</v>
      </c>
    </row>
    <row r="26" spans="2:4" x14ac:dyDescent="0.25">
      <c r="B26" s="22">
        <f t="shared" si="0"/>
        <v>43714</v>
      </c>
      <c r="C26" s="23">
        <f>IF($D$7=DataValidation!$A$2,Vols!$D15,Vols!$E15)</f>
        <v>2.8383099999999998E-2</v>
      </c>
      <c r="D26" s="24">
        <f>Vols!Q15</f>
        <v>3.3842633073152571E-2</v>
      </c>
    </row>
    <row r="27" spans="2:4" x14ac:dyDescent="0.25">
      <c r="B27" s="22">
        <f t="shared" si="0"/>
        <v>43744</v>
      </c>
      <c r="C27" s="23">
        <f>IF($D$7=DataValidation!$A$2,Vols!$D16,Vols!$E16)</f>
        <v>2.85481E-2</v>
      </c>
      <c r="D27" s="24">
        <f>Vols!Q16</f>
        <v>3.4240471341233522E-2</v>
      </c>
    </row>
    <row r="28" spans="2:4" x14ac:dyDescent="0.25">
      <c r="B28" s="22">
        <f t="shared" si="0"/>
        <v>43775</v>
      </c>
      <c r="C28" s="23">
        <f>IF($D$7=DataValidation!$A$2,Vols!$D17,Vols!$E17)</f>
        <v>2.8939400000000001E-2</v>
      </c>
      <c r="D28" s="24">
        <f>Vols!Q17</f>
        <v>3.4876936851510935E-2</v>
      </c>
    </row>
    <row r="29" spans="2:4" x14ac:dyDescent="0.25">
      <c r="B29" s="22">
        <f t="shared" si="0"/>
        <v>43805</v>
      </c>
      <c r="C29" s="23">
        <f>IF($D$7=DataValidation!$A$2,Vols!$D18,Vols!$E18)</f>
        <v>2.8892699999999997E-2</v>
      </c>
      <c r="D29" s="24">
        <f>Vols!Q18</f>
        <v>3.5015495172049625E-2</v>
      </c>
    </row>
    <row r="30" spans="2:4" x14ac:dyDescent="0.25">
      <c r="B30" s="22">
        <f t="shared" si="0"/>
        <v>43836</v>
      </c>
      <c r="C30" s="23">
        <f>IF($D$7=DataValidation!$A$2,Vols!$D19,Vols!$E19)</f>
        <v>2.90142E-2</v>
      </c>
      <c r="D30" s="24">
        <f>Vols!Q19</f>
        <v>3.5334534651266292E-2</v>
      </c>
    </row>
    <row r="31" spans="2:4" ht="15" customHeight="1" x14ac:dyDescent="0.25">
      <c r="B31" s="22">
        <f t="shared" si="0"/>
        <v>43867</v>
      </c>
      <c r="C31" s="23">
        <f>IF($D$7=DataValidation!$A$2,Vols!$D20,Vols!$E20)</f>
        <v>2.92714E-2</v>
      </c>
      <c r="D31" s="24">
        <f>Vols!Q20</f>
        <v>3.5803255504879165E-2</v>
      </c>
    </row>
    <row r="32" spans="2:4" x14ac:dyDescent="0.25">
      <c r="B32" s="22">
        <f t="shared" si="0"/>
        <v>43896</v>
      </c>
      <c r="C32" s="23">
        <f>IF($D$7=DataValidation!$A$2,Vols!$D21,Vols!$E21)</f>
        <v>2.8699699999999998E-2</v>
      </c>
      <c r="D32" s="24">
        <f>Vols!Q21</f>
        <v>3.5358230143754561E-2</v>
      </c>
    </row>
    <row r="33" spans="2:4" x14ac:dyDescent="0.25">
      <c r="B33" s="22">
        <f t="shared" si="0"/>
        <v>43927</v>
      </c>
      <c r="C33" s="23">
        <f>IF($D$7=DataValidation!$A$2,Vols!$D22,Vols!$E22)</f>
        <v>2.8525399999999999E-2</v>
      </c>
      <c r="D33" s="24">
        <f>Vols!Q22</f>
        <v>3.5359459645448808E-2</v>
      </c>
    </row>
    <row r="34" spans="2:4" x14ac:dyDescent="0.25">
      <c r="B34" s="22">
        <f t="shared" si="0"/>
        <v>43957</v>
      </c>
      <c r="C34" s="23">
        <f>IF($D$7=DataValidation!$A$2,Vols!$D23,Vols!$E23)</f>
        <v>2.8708300000000003E-2</v>
      </c>
      <c r="D34" s="24">
        <f>Vols!Q23</f>
        <v>3.5749723139817745E-2</v>
      </c>
    </row>
    <row r="35" spans="2:4" x14ac:dyDescent="0.25">
      <c r="B35" s="22">
        <f t="shared" si="0"/>
        <v>43988</v>
      </c>
      <c r="C35" s="23">
        <f>IF($D$7=DataValidation!$A$2,Vols!$D24,Vols!$E24)</f>
        <v>2.88851E-2</v>
      </c>
      <c r="D35" s="24">
        <f>Vols!Q24</f>
        <v>3.6663802727241741E-2</v>
      </c>
    </row>
    <row r="36" spans="2:4" x14ac:dyDescent="0.25">
      <c r="B36" s="22">
        <f t="shared" si="0"/>
        <v>44018</v>
      </c>
      <c r="C36" s="23">
        <f>IF($D$7=DataValidation!$A$2,Vols!$D25,Vols!$E25)</f>
        <v>2.90552E-2</v>
      </c>
      <c r="D36" s="24">
        <f>Vols!Q25</f>
        <v>3.7579669757302141E-2</v>
      </c>
    </row>
    <row r="37" spans="2:4" x14ac:dyDescent="0.25">
      <c r="B37" s="22">
        <f t="shared" si="0"/>
        <v>44049</v>
      </c>
      <c r="C37" s="23">
        <f>IF($D$7=DataValidation!$A$2,Vols!$D26,Vols!$E26)</f>
        <v>2.85575E-2</v>
      </c>
      <c r="D37" s="24">
        <f>Vols!Q26</f>
        <v>3.7807187476711794E-2</v>
      </c>
    </row>
    <row r="38" spans="2:4" x14ac:dyDescent="0.25">
      <c r="B38" s="22">
        <f t="shared" si="0"/>
        <v>44080</v>
      </c>
      <c r="C38" s="23">
        <f>IF($D$7=DataValidation!$A$2,Vols!$D27,Vols!$E27)</f>
        <v>2.8654899999999997E-2</v>
      </c>
      <c r="D38" s="24">
        <f>Vols!Q27</f>
        <v>3.8130889442825742E-2</v>
      </c>
    </row>
    <row r="39" spans="2:4" ht="15" customHeight="1" x14ac:dyDescent="0.25">
      <c r="B39" s="22">
        <f t="shared" si="0"/>
        <v>44110</v>
      </c>
      <c r="C39" s="23">
        <f>IF($D$7=DataValidation!$A$2,Vols!$D28,Vols!$E28)</f>
        <v>2.87554E-2</v>
      </c>
      <c r="D39" s="24">
        <f>Vols!Q28</f>
        <v>3.8445741460661743E-2</v>
      </c>
    </row>
    <row r="40" spans="2:4" x14ac:dyDescent="0.25">
      <c r="B40" s="22">
        <f t="shared" si="0"/>
        <v>44141</v>
      </c>
      <c r="C40" s="23">
        <f>IF($D$7=DataValidation!$A$2,Vols!$D29,Vols!$E29)</f>
        <v>2.8851300000000003E-2</v>
      </c>
      <c r="D40" s="24">
        <f>Vols!Q29</f>
        <v>3.8762411932009418E-2</v>
      </c>
    </row>
    <row r="41" spans="2:4" x14ac:dyDescent="0.25">
      <c r="B41" s="22">
        <f t="shared" si="0"/>
        <v>44171</v>
      </c>
      <c r="C41" s="23">
        <f>IF($D$7=DataValidation!$A$2,Vols!$D30,Vols!$E30)</f>
        <v>2.8941599999999998E-2</v>
      </c>
      <c r="D41" s="24">
        <f>Vols!Q30</f>
        <v>3.9063315571434623E-2</v>
      </c>
    </row>
    <row r="42" spans="2:4" x14ac:dyDescent="0.25">
      <c r="B42" s="22">
        <f t="shared" si="0"/>
        <v>44202</v>
      </c>
      <c r="C42" s="23">
        <f>IF($D$7=DataValidation!$A$2,Vols!$D31,Vols!$E31)</f>
        <v>2.9040200000000002E-2</v>
      </c>
      <c r="D42" s="24">
        <f>Vols!Q31</f>
        <v>3.9379301817311536E-2</v>
      </c>
    </row>
    <row r="43" spans="2:4" x14ac:dyDescent="0.25">
      <c r="B43" s="22">
        <f t="shared" si="0"/>
        <v>44233</v>
      </c>
      <c r="C43" s="23">
        <f>IF($D$7=DataValidation!$A$2,Vols!$D32,Vols!$E32)</f>
        <v>2.9127500000000001E-2</v>
      </c>
      <c r="D43" s="24">
        <f>Vols!Q32</f>
        <v>3.9677946379599427E-2</v>
      </c>
    </row>
    <row r="44" spans="2:4" x14ac:dyDescent="0.25">
      <c r="B44" s="22">
        <f t="shared" si="0"/>
        <v>44261</v>
      </c>
      <c r="C44" s="23">
        <f>IF($D$7=DataValidation!$A$2,Vols!$D33,Vols!$E33)</f>
        <v>2.9220599999999999E-2</v>
      </c>
      <c r="D44" s="24">
        <f>Vols!Q33</f>
        <v>3.9965491941889343E-2</v>
      </c>
    </row>
    <row r="45" spans="2:4" x14ac:dyDescent="0.25">
      <c r="B45" s="22">
        <f t="shared" si="0"/>
        <v>44292</v>
      </c>
      <c r="C45" s="23">
        <f>IF($D$7=DataValidation!$A$2,Vols!$D34,Vols!$E34)</f>
        <v>2.9308200000000003E-2</v>
      </c>
      <c r="D45" s="24">
        <f>Vols!Q34</f>
        <v>4.0261013723575774E-2</v>
      </c>
    </row>
    <row r="46" spans="2:4" x14ac:dyDescent="0.25">
      <c r="B46" s="22">
        <f t="shared" si="0"/>
        <v>44322</v>
      </c>
      <c r="C46" s="23">
        <f>IF($D$7=DataValidation!$A$2,Vols!$D35,Vols!$E35)</f>
        <v>2.9400300000000001E-2</v>
      </c>
      <c r="D46" s="24">
        <f>Vols!Q35</f>
        <v>4.0555457205793434E-2</v>
      </c>
    </row>
    <row r="47" spans="2:4" x14ac:dyDescent="0.25">
      <c r="B47" s="22">
        <f t="shared" si="0"/>
        <v>44353</v>
      </c>
      <c r="C47" s="23">
        <f>IF($D$7=DataValidation!$A$2,Vols!$D36,Vols!$E36)</f>
        <v>2.9489000000000001E-2</v>
      </c>
      <c r="D47" s="24">
        <f>Vols!Q36</f>
        <v>4.0889235345725722E-2</v>
      </c>
    </row>
    <row r="48" spans="2:4" ht="15" customHeight="1" x14ac:dyDescent="0.25">
      <c r="B48" s="22">
        <f t="shared" si="0"/>
        <v>44383</v>
      </c>
      <c r="C48" s="23">
        <f>IF($D$7=DataValidation!$A$2,Vols!$D37,Vols!$E37)</f>
        <v>2.9584700000000002E-2</v>
      </c>
      <c r="D48" s="24">
        <f>Vols!Q37</f>
        <v>4.1278098427340294E-2</v>
      </c>
    </row>
    <row r="49" spans="2:25" x14ac:dyDescent="0.25">
      <c r="B49" s="22">
        <f t="shared" si="0"/>
        <v>44414</v>
      </c>
      <c r="C49" s="23">
        <f>IF($D$7=DataValidation!$A$2,Vols!$D38,Vols!$E38)</f>
        <v>2.8744200000000001E-2</v>
      </c>
      <c r="D49" s="24">
        <f>Vols!Q38</f>
        <v>4.0460138711376582E-2</v>
      </c>
    </row>
    <row r="50" spans="2:25" s="25" customFormat="1" x14ac:dyDescent="0.25">
      <c r="B50" s="22">
        <f t="shared" si="0"/>
        <v>44445</v>
      </c>
      <c r="C50" s="23">
        <f>IF($D$7=DataValidation!$A$2,Vols!$D39,Vols!$E39)</f>
        <v>2.8776099999999999E-2</v>
      </c>
      <c r="D50" s="24">
        <f>Vols!Q39</f>
        <v>4.0669758926454101E-2</v>
      </c>
      <c r="K50" s="16"/>
      <c r="L50" s="16"/>
      <c r="M50" s="16"/>
      <c r="N50" s="16"/>
      <c r="O50" s="16"/>
      <c r="P50" s="16"/>
      <c r="Q50" s="16"/>
      <c r="R50" s="16"/>
      <c r="S50" s="16"/>
      <c r="T50" s="16"/>
      <c r="U50" s="16"/>
      <c r="V50" s="16"/>
      <c r="W50" s="16"/>
      <c r="X50" s="16"/>
      <c r="Y50" s="16"/>
    </row>
    <row r="51" spans="2:25" s="25" customFormat="1" x14ac:dyDescent="0.25">
      <c r="B51" s="22">
        <f t="shared" si="0"/>
        <v>44475</v>
      </c>
      <c r="C51" s="23">
        <f>IF($D$7=DataValidation!$A$2,Vols!$D40,Vols!$E40)</f>
        <v>2.8813800000000001E-2</v>
      </c>
      <c r="D51" s="24">
        <f>Vols!Q40</f>
        <v>4.0880508040018762E-2</v>
      </c>
      <c r="K51" s="16"/>
      <c r="L51" s="16"/>
      <c r="M51" s="16"/>
      <c r="N51" s="16"/>
      <c r="O51" s="16"/>
      <c r="P51" s="16"/>
      <c r="Q51" s="16"/>
      <c r="R51" s="16"/>
      <c r="S51" s="16"/>
      <c r="T51" s="16"/>
      <c r="U51" s="16"/>
      <c r="V51" s="16"/>
      <c r="W51" s="16"/>
      <c r="X51" s="16"/>
      <c r="Y51" s="16"/>
    </row>
    <row r="52" spans="2:25" s="25" customFormat="1" x14ac:dyDescent="0.25">
      <c r="B52" s="22">
        <f t="shared" si="0"/>
        <v>44506</v>
      </c>
      <c r="C52" s="23">
        <f>IF($D$7=DataValidation!$A$2,Vols!$D41,Vols!$E41)</f>
        <v>2.8846500000000001E-2</v>
      </c>
      <c r="D52" s="24">
        <f>Vols!Q41</f>
        <v>4.1087670170076578E-2</v>
      </c>
      <c r="K52" s="16"/>
      <c r="L52" s="16"/>
      <c r="M52" s="16"/>
      <c r="N52" s="16"/>
      <c r="O52" s="16"/>
      <c r="P52" s="16"/>
      <c r="Q52" s="16"/>
      <c r="R52" s="16"/>
      <c r="S52" s="16"/>
      <c r="T52" s="16"/>
      <c r="U52" s="16"/>
      <c r="V52" s="16"/>
      <c r="W52" s="16"/>
      <c r="X52" s="16"/>
      <c r="Y52" s="16"/>
    </row>
    <row r="53" spans="2:25" s="25" customFormat="1" x14ac:dyDescent="0.25">
      <c r="B53" s="22">
        <f t="shared" si="0"/>
        <v>44536</v>
      </c>
      <c r="C53" s="23">
        <f>IF($D$7=DataValidation!$A$2,Vols!$D42,Vols!$E42)</f>
        <v>2.8880499999999996E-2</v>
      </c>
      <c r="D53" s="24">
        <f>Vols!Q42</f>
        <v>4.1289875892711186E-2</v>
      </c>
      <c r="K53" s="16"/>
      <c r="L53" s="16"/>
      <c r="M53" s="16"/>
      <c r="N53" s="16"/>
      <c r="O53" s="16"/>
      <c r="P53" s="16"/>
      <c r="Q53" s="16"/>
      <c r="R53" s="16"/>
      <c r="S53" s="16"/>
      <c r="T53" s="16"/>
      <c r="U53" s="16"/>
      <c r="V53" s="16"/>
      <c r="W53" s="16"/>
      <c r="X53" s="16"/>
      <c r="Y53" s="16"/>
    </row>
    <row r="54" spans="2:25" s="25" customFormat="1" x14ac:dyDescent="0.25">
      <c r="B54" s="22">
        <f t="shared" si="0"/>
        <v>44567</v>
      </c>
      <c r="C54" s="23">
        <f>IF($D$7=DataValidation!$A$2,Vols!$D43,Vols!$E43)</f>
        <v>2.8914700000000002E-2</v>
      </c>
      <c r="D54" s="24">
        <f>Vols!Q43</f>
        <v>4.1495883536228295E-2</v>
      </c>
      <c r="K54" s="16"/>
      <c r="L54" s="16"/>
      <c r="M54" s="16"/>
      <c r="N54" s="16"/>
      <c r="O54" s="16"/>
      <c r="P54" s="16"/>
      <c r="Q54" s="16"/>
      <c r="R54" s="16"/>
      <c r="S54" s="16"/>
      <c r="T54" s="16"/>
      <c r="U54" s="16"/>
      <c r="V54" s="16"/>
      <c r="W54" s="16"/>
      <c r="X54" s="16"/>
      <c r="Y54" s="16"/>
    </row>
    <row r="55" spans="2:25" s="25" customFormat="1" x14ac:dyDescent="0.25">
      <c r="B55" s="22">
        <f t="shared" si="0"/>
        <v>44598</v>
      </c>
      <c r="C55" s="23">
        <f>IF($D$7=DataValidation!$A$2,Vols!$D44,Vols!$E44)</f>
        <v>2.8943199999999999E-2</v>
      </c>
      <c r="D55" s="24">
        <f>Vols!Q44</f>
        <v>4.1692111856762956E-2</v>
      </c>
      <c r="K55" s="16"/>
      <c r="L55" s="16"/>
      <c r="M55" s="16"/>
      <c r="N55" s="16"/>
      <c r="O55" s="16"/>
      <c r="P55" s="16"/>
      <c r="Q55" s="16"/>
      <c r="R55" s="16"/>
      <c r="S55" s="16"/>
      <c r="T55" s="16"/>
      <c r="U55" s="16"/>
      <c r="V55" s="16"/>
      <c r="W55" s="16"/>
      <c r="X55" s="16"/>
      <c r="Y55" s="16"/>
    </row>
    <row r="56" spans="2:25" s="25" customFormat="1" x14ac:dyDescent="0.25">
      <c r="B56" s="22">
        <f t="shared" si="0"/>
        <v>44626</v>
      </c>
      <c r="C56" s="23">
        <f>IF($D$7=DataValidation!$A$2,Vols!$D45,Vols!$E45)</f>
        <v>2.8978299999999999E-2</v>
      </c>
      <c r="D56" s="24">
        <f>Vols!Q45</f>
        <v>4.1876004147113954E-2</v>
      </c>
      <c r="K56" s="16"/>
      <c r="L56" s="16"/>
      <c r="M56" s="16"/>
      <c r="N56" s="16"/>
      <c r="O56" s="16"/>
      <c r="P56" s="16"/>
      <c r="Q56" s="16"/>
      <c r="R56" s="16"/>
      <c r="S56" s="16"/>
      <c r="T56" s="16"/>
      <c r="U56" s="16"/>
      <c r="V56" s="16"/>
      <c r="W56" s="16"/>
      <c r="X56" s="16"/>
      <c r="Y56" s="16"/>
    </row>
    <row r="57" spans="2:25" s="25" customFormat="1" x14ac:dyDescent="0.25">
      <c r="B57" s="22">
        <f t="shared" si="0"/>
        <v>44657</v>
      </c>
      <c r="C57" s="23">
        <f>IF($D$7=DataValidation!$A$2,Vols!$D46,Vols!$E46)</f>
        <v>2.9012799999999998E-2</v>
      </c>
      <c r="D57" s="24">
        <f>Vols!Q46</f>
        <v>4.2077985108744657E-2</v>
      </c>
      <c r="K57" s="16"/>
      <c r="L57" s="16"/>
      <c r="M57" s="16"/>
      <c r="N57" s="16"/>
      <c r="O57" s="16"/>
      <c r="P57" s="16"/>
      <c r="Q57" s="16"/>
      <c r="R57" s="16"/>
      <c r="S57" s="16"/>
      <c r="T57" s="16"/>
      <c r="U57" s="16"/>
      <c r="V57" s="16"/>
      <c r="W57" s="16"/>
      <c r="X57" s="16"/>
      <c r="Y57" s="16"/>
    </row>
    <row r="58" spans="2:25" s="25" customFormat="1" x14ac:dyDescent="0.25">
      <c r="B58" s="22">
        <f t="shared" si="0"/>
        <v>44687</v>
      </c>
      <c r="C58" s="23">
        <f>IF($D$7=DataValidation!$A$2,Vols!$D47,Vols!$E47)</f>
        <v>2.9044500000000001E-2</v>
      </c>
      <c r="D58" s="24">
        <f>Vols!Q47</f>
        <v>4.2269669994330343E-2</v>
      </c>
      <c r="K58" s="16"/>
      <c r="L58" s="16"/>
      <c r="M58" s="16"/>
      <c r="N58" s="16"/>
      <c r="O58" s="16"/>
      <c r="P58" s="16"/>
      <c r="Q58" s="16"/>
      <c r="R58" s="16"/>
      <c r="S58" s="16"/>
      <c r="T58" s="16"/>
      <c r="U58" s="16"/>
      <c r="V58" s="16"/>
      <c r="W58" s="16"/>
      <c r="X58" s="16"/>
      <c r="Y58" s="16"/>
    </row>
    <row r="59" spans="2:25" s="25" customFormat="1" x14ac:dyDescent="0.25">
      <c r="B59" s="22">
        <f t="shared" si="0"/>
        <v>44718</v>
      </c>
      <c r="C59" s="23">
        <f>IF($D$7=DataValidation!$A$2,Vols!$D48,Vols!$E48)</f>
        <v>2.90727E-2</v>
      </c>
      <c r="D59" s="24">
        <f>Vols!Q48</f>
        <v>4.3216538338528891E-2</v>
      </c>
      <c r="K59" s="16"/>
      <c r="L59" s="16"/>
      <c r="M59" s="16"/>
      <c r="N59" s="16"/>
      <c r="O59" s="16"/>
      <c r="P59" s="16"/>
      <c r="Q59" s="16"/>
      <c r="R59" s="16"/>
      <c r="S59" s="16"/>
      <c r="T59" s="16"/>
      <c r="U59" s="16"/>
      <c r="V59" s="16"/>
      <c r="W59" s="16"/>
      <c r="X59" s="16"/>
      <c r="Y59" s="16"/>
    </row>
    <row r="60" spans="2:25" s="25" customFormat="1" x14ac:dyDescent="0.25">
      <c r="B60" s="22">
        <f t="shared" si="0"/>
        <v>44748</v>
      </c>
      <c r="C60" s="23">
        <f>IF($D$7=DataValidation!$A$2,Vols!$D49,Vols!$E49)</f>
        <v>2.91065E-2</v>
      </c>
      <c r="D60" s="24">
        <f>Vols!Q49</f>
        <v>4.4253046611818669E-2</v>
      </c>
      <c r="K60" s="16"/>
      <c r="L60" s="16"/>
      <c r="M60" s="16"/>
      <c r="N60" s="16"/>
      <c r="O60" s="16"/>
      <c r="P60" s="16"/>
      <c r="Q60" s="16"/>
      <c r="R60" s="16"/>
      <c r="S60" s="16"/>
      <c r="T60" s="16"/>
      <c r="U60" s="16"/>
      <c r="V60" s="16"/>
      <c r="W60" s="16"/>
      <c r="X60" s="16"/>
      <c r="Y60" s="16"/>
    </row>
    <row r="61" spans="2:25" s="25" customFormat="1" x14ac:dyDescent="0.25">
      <c r="B61" s="22">
        <f t="shared" si="0"/>
        <v>44779</v>
      </c>
      <c r="C61" s="23">
        <f>IF($D$7=DataValidation!$A$2,Vols!$D50,Vols!$E50)</f>
        <v>2.8837199999999997E-2</v>
      </c>
      <c r="D61" s="24">
        <f>Vols!Q50</f>
        <v>4.487098401689029E-2</v>
      </c>
      <c r="K61" s="16"/>
      <c r="L61" s="16"/>
      <c r="M61" s="16"/>
      <c r="N61" s="16"/>
      <c r="O61" s="16"/>
      <c r="P61" s="16"/>
      <c r="Q61" s="16"/>
      <c r="R61" s="16"/>
      <c r="S61" s="16"/>
      <c r="T61" s="16"/>
      <c r="U61" s="16"/>
      <c r="V61" s="16"/>
      <c r="W61" s="16"/>
      <c r="X61" s="16"/>
      <c r="Y61" s="16"/>
    </row>
    <row r="62" spans="2:25" s="25" customFormat="1" x14ac:dyDescent="0.25">
      <c r="B62" s="22">
        <f t="shared" si="0"/>
        <v>44810</v>
      </c>
      <c r="C62" s="23">
        <f>IF($D$7=DataValidation!$A$2,Vols!$D51,Vols!$E51)</f>
        <v>2.8852099999999999E-2</v>
      </c>
      <c r="D62" s="24">
        <f>Vols!Q51</f>
        <v>4.5063468282957889E-2</v>
      </c>
      <c r="K62" s="16"/>
      <c r="L62" s="16"/>
      <c r="M62" s="16"/>
      <c r="N62" s="16"/>
      <c r="O62" s="16"/>
      <c r="P62" s="16"/>
      <c r="Q62" s="16"/>
      <c r="R62" s="16"/>
      <c r="S62" s="16"/>
      <c r="T62" s="16"/>
      <c r="U62" s="16"/>
      <c r="V62" s="16"/>
      <c r="W62" s="16"/>
      <c r="X62" s="16"/>
      <c r="Y62" s="16"/>
    </row>
    <row r="63" spans="2:25" s="25" customFormat="1" x14ac:dyDescent="0.25">
      <c r="B63" s="22">
        <f t="shared" si="0"/>
        <v>44840</v>
      </c>
      <c r="C63" s="23">
        <f>IF($D$7=DataValidation!$A$2,Vols!$D52,Vols!$E52)</f>
        <v>2.8869500000000003E-2</v>
      </c>
      <c r="D63" s="24">
        <f>Vols!Q52</f>
        <v>4.5252914542511277E-2</v>
      </c>
      <c r="K63" s="16"/>
      <c r="L63" s="16"/>
      <c r="M63" s="16"/>
      <c r="N63" s="16"/>
      <c r="O63" s="16"/>
      <c r="P63" s="16"/>
      <c r="Q63" s="16"/>
      <c r="R63" s="16"/>
      <c r="S63" s="16"/>
      <c r="T63" s="16"/>
      <c r="U63" s="16"/>
      <c r="V63" s="16"/>
      <c r="W63" s="16"/>
      <c r="X63" s="16"/>
      <c r="Y63" s="16"/>
    </row>
    <row r="64" spans="2:25" s="25" customFormat="1" x14ac:dyDescent="0.25">
      <c r="B64" s="22">
        <f t="shared" si="0"/>
        <v>44871</v>
      </c>
      <c r="C64" s="23">
        <f>IF($D$7=DataValidation!$A$2,Vols!$D53,Vols!$E53)</f>
        <v>2.8884300000000002E-2</v>
      </c>
      <c r="D64" s="24">
        <f>Vols!Q53</f>
        <v>4.5442205764976873E-2</v>
      </c>
      <c r="K64" s="16"/>
      <c r="L64" s="16"/>
      <c r="M64" s="16"/>
      <c r="N64" s="16"/>
      <c r="O64" s="16"/>
      <c r="P64" s="16"/>
      <c r="Q64" s="16"/>
      <c r="R64" s="16"/>
      <c r="S64" s="16"/>
      <c r="T64" s="16"/>
      <c r="U64" s="16"/>
      <c r="V64" s="16"/>
      <c r="W64" s="16"/>
      <c r="X64" s="16"/>
      <c r="Y64" s="16"/>
    </row>
    <row r="65" spans="2:25" s="25" customFormat="1" x14ac:dyDescent="0.25">
      <c r="B65" s="22">
        <f t="shared" si="0"/>
        <v>44901</v>
      </c>
      <c r="C65" s="23">
        <f>IF($D$7=DataValidation!$A$2,Vols!$D54,Vols!$E54)</f>
        <v>2.8903999999999999E-2</v>
      </c>
      <c r="D65" s="24">
        <f>Vols!Q54</f>
        <v>4.5626409569838197E-2</v>
      </c>
      <c r="K65" s="16"/>
      <c r="L65" s="16"/>
      <c r="M65" s="16"/>
      <c r="N65" s="16"/>
      <c r="O65" s="16"/>
      <c r="P65" s="16"/>
      <c r="Q65" s="16"/>
      <c r="R65" s="16"/>
      <c r="S65" s="16"/>
      <c r="T65" s="16"/>
      <c r="U65" s="16"/>
      <c r="V65" s="16"/>
      <c r="W65" s="16"/>
      <c r="X65" s="16"/>
      <c r="Y65" s="16"/>
    </row>
    <row r="66" spans="2:25" s="25" customFormat="1" x14ac:dyDescent="0.25">
      <c r="B66" s="22">
        <f t="shared" si="0"/>
        <v>44932</v>
      </c>
      <c r="C66" s="23">
        <f>IF($D$7=DataValidation!$A$2,Vols!$D55,Vols!$E55)</f>
        <v>2.8917799999999997E-2</v>
      </c>
      <c r="D66" s="24">
        <f>Vols!Q55</f>
        <v>4.5811215546976494E-2</v>
      </c>
      <c r="K66" s="16"/>
      <c r="L66" s="16"/>
      <c r="M66" s="16"/>
      <c r="N66" s="16"/>
      <c r="O66" s="16"/>
      <c r="P66" s="16"/>
      <c r="Q66" s="16"/>
      <c r="R66" s="16"/>
      <c r="S66" s="16"/>
      <c r="T66" s="16"/>
      <c r="U66" s="16"/>
      <c r="V66" s="16"/>
      <c r="W66" s="16"/>
      <c r="X66" s="16"/>
      <c r="Y66" s="16"/>
    </row>
    <row r="67" spans="2:25" s="25" customFormat="1" x14ac:dyDescent="0.25">
      <c r="B67" s="22">
        <f t="shared" si="0"/>
        <v>44963</v>
      </c>
      <c r="C67" s="23">
        <f>IF($D$7=DataValidation!$A$2,Vols!$D56,Vols!$E56)</f>
        <v>2.8927900000000003E-2</v>
      </c>
      <c r="D67" s="24">
        <f>Vols!Q56</f>
        <v>4.5988736018446975E-2</v>
      </c>
      <c r="K67" s="16"/>
      <c r="L67" s="16"/>
      <c r="M67" s="16"/>
      <c r="N67" s="16"/>
      <c r="O67" s="16"/>
      <c r="P67" s="16"/>
      <c r="Q67" s="16"/>
      <c r="R67" s="16"/>
      <c r="S67" s="16"/>
      <c r="T67" s="16"/>
      <c r="U67" s="16"/>
      <c r="V67" s="16"/>
      <c r="W67" s="16"/>
      <c r="X67" s="16"/>
      <c r="Y67" s="16"/>
    </row>
    <row r="68" spans="2:25" s="25" customFormat="1" x14ac:dyDescent="0.25">
      <c r="B68" s="22">
        <f t="shared" si="0"/>
        <v>44991</v>
      </c>
      <c r="C68" s="23">
        <f>IF($D$7=DataValidation!$A$2,Vols!$D57,Vols!$E57)</f>
        <v>2.8951299999999999E-2</v>
      </c>
      <c r="D68" s="24">
        <f>Vols!Q57</f>
        <v>4.6170639557289797E-2</v>
      </c>
      <c r="K68" s="16"/>
      <c r="L68" s="16"/>
      <c r="M68" s="16"/>
      <c r="N68" s="16"/>
      <c r="O68" s="16"/>
      <c r="P68" s="16"/>
      <c r="Q68" s="16"/>
      <c r="R68" s="16"/>
      <c r="S68" s="16"/>
      <c r="T68" s="16"/>
      <c r="U68" s="16"/>
      <c r="V68" s="16"/>
      <c r="W68" s="16"/>
      <c r="X68" s="16"/>
      <c r="Y68" s="16"/>
    </row>
    <row r="69" spans="2:25" s="25" customFormat="1" x14ac:dyDescent="0.25">
      <c r="B69" s="22">
        <f t="shared" si="0"/>
        <v>45022</v>
      </c>
      <c r="C69" s="23">
        <f>IF($D$7=DataValidation!$A$2,Vols!$D58,Vols!$E58)</f>
        <v>2.8960900000000001E-2</v>
      </c>
      <c r="D69" s="24">
        <f>Vols!Q58</f>
        <v>4.6344803373724722E-2</v>
      </c>
      <c r="K69" s="16"/>
      <c r="L69" s="16"/>
      <c r="M69" s="16"/>
      <c r="N69" s="16"/>
      <c r="O69" s="16"/>
      <c r="P69" s="16"/>
      <c r="Q69" s="16"/>
      <c r="R69" s="16"/>
      <c r="S69" s="16"/>
      <c r="T69" s="16"/>
      <c r="U69" s="16"/>
      <c r="V69" s="16"/>
      <c r="W69" s="16"/>
      <c r="X69" s="16"/>
      <c r="Y69" s="16"/>
    </row>
    <row r="70" spans="2:25" s="25" customFormat="1" x14ac:dyDescent="0.25">
      <c r="B70" s="22">
        <f t="shared" si="0"/>
        <v>45052</v>
      </c>
      <c r="C70" s="23">
        <f>IF($D$7=DataValidation!$A$2,Vols!$D59,Vols!$E59)</f>
        <v>2.8974799999999998E-2</v>
      </c>
      <c r="D70" s="24">
        <f>Vols!Q59</f>
        <v>4.6519479681243571E-2</v>
      </c>
      <c r="K70" s="16"/>
      <c r="L70" s="16"/>
      <c r="M70" s="16"/>
      <c r="N70" s="16"/>
      <c r="O70" s="16"/>
      <c r="P70" s="16"/>
      <c r="Q70" s="16"/>
      <c r="R70" s="16"/>
      <c r="S70" s="16"/>
      <c r="T70" s="16"/>
      <c r="U70" s="16"/>
      <c r="V70" s="16"/>
      <c r="W70" s="16"/>
      <c r="X70" s="16"/>
      <c r="Y70" s="16"/>
    </row>
    <row r="71" spans="2:25" s="25" customFormat="1" x14ac:dyDescent="0.25">
      <c r="B71" s="22">
        <f t="shared" si="0"/>
        <v>45083</v>
      </c>
      <c r="C71" s="23">
        <f>IF($D$7=DataValidation!$A$2,Vols!$D60,Vols!$E60)</f>
        <v>2.8987099999999998E-2</v>
      </c>
      <c r="D71" s="24">
        <f>Vols!Q60</f>
        <v>4.6201212890331397E-2</v>
      </c>
      <c r="K71" s="16"/>
      <c r="L71" s="16"/>
      <c r="M71" s="16"/>
      <c r="N71" s="16"/>
      <c r="O71" s="16"/>
      <c r="P71" s="16"/>
      <c r="Q71" s="16"/>
      <c r="R71" s="16"/>
      <c r="S71" s="16"/>
      <c r="T71" s="16"/>
      <c r="U71" s="16"/>
      <c r="V71" s="16"/>
      <c r="W71" s="16"/>
      <c r="X71" s="16"/>
      <c r="Y71" s="16"/>
    </row>
    <row r="72" spans="2:25" s="25" customFormat="1" x14ac:dyDescent="0.25">
      <c r="B72" s="22">
        <f t="shared" si="0"/>
        <v>45113</v>
      </c>
      <c r="C72" s="23">
        <f>IF($D$7=DataValidation!$A$2,Vols!$D61,Vols!$E61)</f>
        <v>2.9001899999999997E-2</v>
      </c>
      <c r="D72" s="24">
        <f>Vols!Q61</f>
        <v>4.5897806826496121E-2</v>
      </c>
      <c r="K72" s="16"/>
      <c r="L72" s="16"/>
      <c r="M72" s="16"/>
      <c r="N72" s="16"/>
      <c r="O72" s="16"/>
      <c r="P72" s="16"/>
      <c r="Q72" s="16"/>
      <c r="R72" s="16"/>
      <c r="S72" s="16"/>
      <c r="T72" s="16"/>
      <c r="U72" s="16"/>
      <c r="V72" s="16"/>
      <c r="W72" s="16"/>
      <c r="X72" s="16"/>
      <c r="Y72" s="16"/>
    </row>
    <row r="73" spans="2:25" s="25" customFormat="1" x14ac:dyDescent="0.25">
      <c r="B73" s="22">
        <f t="shared" si="0"/>
        <v>45144</v>
      </c>
      <c r="C73" s="23">
        <f>IF($D$7=DataValidation!$A$2,Vols!$D62,Vols!$E62)</f>
        <v>2.90049E-2</v>
      </c>
      <c r="D73" s="24">
        <f>Vols!Q62</f>
        <v>4.559710960195832E-2</v>
      </c>
      <c r="K73" s="16"/>
      <c r="L73" s="16"/>
      <c r="M73" s="16"/>
      <c r="N73" s="16"/>
      <c r="O73" s="16"/>
      <c r="P73" s="16"/>
      <c r="Q73" s="16"/>
      <c r="R73" s="16"/>
      <c r="S73" s="16"/>
      <c r="T73" s="16"/>
      <c r="U73" s="16"/>
      <c r="V73" s="16"/>
      <c r="W73" s="16"/>
      <c r="X73" s="16"/>
      <c r="Y73" s="16"/>
    </row>
    <row r="74" spans="2:25" s="25" customFormat="1" x14ac:dyDescent="0.25">
      <c r="B74" s="22">
        <f t="shared" si="0"/>
        <v>45175</v>
      </c>
      <c r="C74" s="23">
        <f>IF($D$7=DataValidation!$A$2,Vols!$D63,Vols!$E63)</f>
        <v>2.9020600000000001E-2</v>
      </c>
      <c r="D74" s="24">
        <f>Vols!Q63</f>
        <v>4.5755525741197317E-2</v>
      </c>
      <c r="K74" s="16"/>
      <c r="L74" s="16"/>
      <c r="M74" s="16"/>
      <c r="N74" s="16"/>
      <c r="O74" s="16"/>
      <c r="P74" s="16"/>
      <c r="Q74" s="16"/>
      <c r="R74" s="16"/>
      <c r="S74" s="16"/>
      <c r="T74" s="16"/>
      <c r="U74" s="16"/>
      <c r="V74" s="16"/>
      <c r="W74" s="16"/>
      <c r="X74" s="16"/>
      <c r="Y74" s="16"/>
    </row>
    <row r="75" spans="2:25" s="25" customFormat="1" x14ac:dyDescent="0.25">
      <c r="B75" s="22">
        <f t="shared" si="0"/>
        <v>45205</v>
      </c>
      <c r="C75" s="23">
        <f>IF($D$7=DataValidation!$A$2,Vols!$D64,Vols!$E64)</f>
        <v>2.9031399999999999E-2</v>
      </c>
      <c r="D75" s="24">
        <f>Vols!Q64</f>
        <v>4.5907239261463118E-2</v>
      </c>
      <c r="K75" s="16"/>
      <c r="L75" s="16"/>
      <c r="M75" s="16"/>
      <c r="N75" s="16"/>
      <c r="O75" s="16"/>
      <c r="P75" s="16"/>
      <c r="Q75" s="16"/>
      <c r="R75" s="16"/>
      <c r="S75" s="16"/>
      <c r="T75" s="16"/>
      <c r="U75" s="16"/>
      <c r="V75" s="16"/>
      <c r="W75" s="16"/>
      <c r="X75" s="16"/>
      <c r="Y75" s="16"/>
    </row>
    <row r="76" spans="2:25" s="25" customFormat="1" x14ac:dyDescent="0.25">
      <c r="B76" s="22">
        <f t="shared" si="0"/>
        <v>45236</v>
      </c>
      <c r="C76" s="23">
        <f>IF($D$7=DataValidation!$A$2,Vols!$D65,Vols!$E65)</f>
        <v>2.90412E-2</v>
      </c>
      <c r="D76" s="24">
        <f>Vols!Q65</f>
        <v>4.6067540931833927E-2</v>
      </c>
      <c r="K76" s="16"/>
      <c r="L76" s="16"/>
      <c r="M76" s="16"/>
      <c r="N76" s="16"/>
      <c r="O76" s="16"/>
      <c r="P76" s="16"/>
      <c r="Q76" s="16"/>
      <c r="R76" s="16"/>
      <c r="S76" s="16"/>
      <c r="T76" s="16"/>
      <c r="U76" s="16"/>
      <c r="V76" s="16"/>
      <c r="W76" s="16"/>
      <c r="X76" s="16"/>
      <c r="Y76" s="16"/>
    </row>
    <row r="77" spans="2:25" s="25" customFormat="1" x14ac:dyDescent="0.25">
      <c r="B77" s="22">
        <f t="shared" si="0"/>
        <v>45266</v>
      </c>
      <c r="C77" s="23">
        <f>IF($D$7=DataValidation!$A$2,Vols!$D66,Vols!$E66)</f>
        <v>2.90557E-2</v>
      </c>
      <c r="D77" s="24">
        <f>Vols!Q66</f>
        <v>4.6216489713143689E-2</v>
      </c>
      <c r="K77" s="16"/>
      <c r="L77" s="16"/>
      <c r="M77" s="16"/>
      <c r="N77" s="16"/>
      <c r="O77" s="16"/>
      <c r="P77" s="16"/>
      <c r="Q77" s="16"/>
      <c r="R77" s="16"/>
      <c r="S77" s="16"/>
      <c r="T77" s="16"/>
      <c r="U77" s="16"/>
      <c r="V77" s="16"/>
      <c r="W77" s="16"/>
      <c r="X77" s="16"/>
      <c r="Y77" s="16"/>
    </row>
    <row r="78" spans="2:25" s="25" customFormat="1" x14ac:dyDescent="0.25">
      <c r="B78" s="22">
        <f t="shared" si="0"/>
        <v>45297</v>
      </c>
      <c r="C78" s="23">
        <f>IF($D$7=DataValidation!$A$2,Vols!$D67,Vols!$E67)</f>
        <v>2.9066499999999999E-2</v>
      </c>
      <c r="D78" s="24">
        <f>Vols!Q67</f>
        <v>4.6369726293844636E-2</v>
      </c>
      <c r="K78" s="16"/>
      <c r="L78" s="16"/>
      <c r="M78" s="16"/>
      <c r="N78" s="16"/>
      <c r="O78" s="16"/>
      <c r="P78" s="16"/>
      <c r="Q78" s="16"/>
      <c r="R78" s="16"/>
      <c r="S78" s="16"/>
      <c r="T78" s="16"/>
      <c r="U78" s="16"/>
      <c r="V78" s="16"/>
      <c r="W78" s="16"/>
      <c r="X78" s="16"/>
      <c r="Y78" s="16"/>
    </row>
    <row r="79" spans="2:25" s="25" customFormat="1" x14ac:dyDescent="0.25">
      <c r="B79" s="22">
        <f t="shared" ref="B79:B132" si="1">EDATE(B78,1)</f>
        <v>45328</v>
      </c>
      <c r="C79" s="23">
        <f>IF($D$7=DataValidation!$A$2,Vols!$D68,Vols!$E68)</f>
        <v>2.9075000000000004E-2</v>
      </c>
      <c r="D79" s="24">
        <f>Vols!Q68</f>
        <v>4.6518322190861758E-2</v>
      </c>
      <c r="K79" s="16"/>
      <c r="L79" s="16"/>
      <c r="M79" s="16"/>
      <c r="N79" s="16"/>
      <c r="O79" s="16"/>
      <c r="P79" s="16"/>
      <c r="Q79" s="16"/>
      <c r="R79" s="16"/>
      <c r="S79" s="16"/>
      <c r="T79" s="16"/>
      <c r="U79" s="16"/>
      <c r="V79" s="16"/>
      <c r="W79" s="16"/>
      <c r="X79" s="16"/>
      <c r="Y79" s="16"/>
    </row>
    <row r="80" spans="2:25" s="25" customFormat="1" x14ac:dyDescent="0.25">
      <c r="B80" s="22">
        <f t="shared" si="1"/>
        <v>45357</v>
      </c>
      <c r="C80" s="23">
        <f>IF($D$7=DataValidation!$A$2,Vols!$D69,Vols!$E69)</f>
        <v>2.90896E-2</v>
      </c>
      <c r="D80" s="24">
        <f>Vols!Q69</f>
        <v>4.6667128584243281E-2</v>
      </c>
      <c r="K80" s="16"/>
      <c r="L80" s="16"/>
      <c r="M80" s="16"/>
      <c r="N80" s="16"/>
      <c r="O80" s="16"/>
      <c r="P80" s="16"/>
      <c r="Q80" s="16"/>
      <c r="R80" s="16"/>
      <c r="S80" s="16"/>
      <c r="T80" s="16"/>
      <c r="U80" s="16"/>
      <c r="V80" s="16"/>
      <c r="W80" s="16"/>
      <c r="X80" s="16"/>
      <c r="Y80" s="16"/>
    </row>
    <row r="81" spans="2:25" s="25" customFormat="1" x14ac:dyDescent="0.25">
      <c r="B81" s="22">
        <f t="shared" si="1"/>
        <v>45388</v>
      </c>
      <c r="C81" s="23">
        <f>IF($D$7=DataValidation!$A$2,Vols!$D70,Vols!$E70)</f>
        <v>2.9098300000000001E-2</v>
      </c>
      <c r="D81" s="24">
        <f>Vols!Q70</f>
        <v>4.6814241613460192E-2</v>
      </c>
      <c r="K81" s="16"/>
      <c r="L81" s="16"/>
      <c r="M81" s="16"/>
      <c r="N81" s="16"/>
      <c r="O81" s="16"/>
      <c r="P81" s="16"/>
      <c r="Q81" s="16"/>
      <c r="R81" s="16"/>
      <c r="S81" s="16"/>
      <c r="T81" s="16"/>
      <c r="U81" s="16"/>
      <c r="V81" s="16"/>
      <c r="W81" s="16"/>
      <c r="X81" s="16"/>
      <c r="Y81" s="16"/>
    </row>
    <row r="82" spans="2:25" s="25" customFormat="1" x14ac:dyDescent="0.25">
      <c r="B82" s="22">
        <f t="shared" si="1"/>
        <v>45418</v>
      </c>
      <c r="C82" s="23">
        <f>IF($D$7=DataValidation!$A$2,Vols!$D71,Vols!$E71)</f>
        <v>2.9109699999999999E-2</v>
      </c>
      <c r="D82" s="24">
        <f>Vols!Q71</f>
        <v>4.6960546995474174E-2</v>
      </c>
      <c r="K82" s="16"/>
      <c r="L82" s="16"/>
      <c r="M82" s="16"/>
      <c r="N82" s="16"/>
      <c r="O82" s="16"/>
      <c r="P82" s="16"/>
      <c r="Q82" s="16"/>
      <c r="R82" s="16"/>
      <c r="S82" s="16"/>
      <c r="T82" s="16"/>
      <c r="U82" s="16"/>
      <c r="V82" s="16"/>
      <c r="W82" s="16"/>
      <c r="X82" s="16"/>
      <c r="Y82" s="16"/>
    </row>
    <row r="83" spans="2:25" s="25" customFormat="1" x14ac:dyDescent="0.25">
      <c r="B83" s="22">
        <f t="shared" si="1"/>
        <v>45449</v>
      </c>
      <c r="C83" s="23">
        <f>IF($D$7=DataValidation!$A$2,Vols!$D72,Vols!$E72)</f>
        <v>2.9120199999999999E-2</v>
      </c>
      <c r="D83" s="24">
        <f>Vols!Q72</f>
        <v>4.741345826573088E-2</v>
      </c>
      <c r="K83" s="16"/>
      <c r="L83" s="16"/>
      <c r="M83" s="16"/>
      <c r="N83" s="16"/>
      <c r="O83" s="16"/>
      <c r="P83" s="16"/>
      <c r="Q83" s="16"/>
      <c r="R83" s="16"/>
      <c r="S83" s="16"/>
      <c r="T83" s="16"/>
      <c r="U83" s="16"/>
      <c r="V83" s="16"/>
      <c r="W83" s="16"/>
      <c r="X83" s="16"/>
      <c r="Y83" s="16"/>
    </row>
    <row r="84" spans="2:25" s="25" customFormat="1" x14ac:dyDescent="0.25">
      <c r="B84" s="22">
        <f t="shared" si="1"/>
        <v>45479</v>
      </c>
      <c r="C84" s="23">
        <f>IF($D$7=DataValidation!$A$2,Vols!$D73,Vols!$E73)</f>
        <v>2.9134699999999999E-2</v>
      </c>
      <c r="D84" s="24">
        <f>Vols!Q73</f>
        <v>4.7829558484602845E-2</v>
      </c>
      <c r="K84" s="16"/>
      <c r="L84" s="16"/>
      <c r="M84" s="16"/>
      <c r="N84" s="16"/>
      <c r="O84" s="16"/>
      <c r="P84" s="16"/>
      <c r="Q84" s="16"/>
      <c r="R84" s="16"/>
      <c r="S84" s="16"/>
      <c r="T84" s="16"/>
      <c r="U84" s="16"/>
      <c r="V84" s="16"/>
      <c r="W84" s="16"/>
      <c r="X84" s="16"/>
      <c r="Y84" s="16"/>
    </row>
    <row r="85" spans="2:25" s="25" customFormat="1" x14ac:dyDescent="0.25">
      <c r="B85" s="22">
        <f t="shared" si="1"/>
        <v>45510</v>
      </c>
      <c r="C85" s="23">
        <f>IF($D$7=DataValidation!$A$2,Vols!$D74,Vols!$E74)</f>
        <v>2.9278800000000001E-2</v>
      </c>
      <c r="D85" s="24">
        <f>Vols!Q74</f>
        <v>4.8424364307773561E-2</v>
      </c>
      <c r="K85" s="16"/>
      <c r="L85" s="16"/>
      <c r="M85" s="16"/>
      <c r="N85" s="16"/>
      <c r="O85" s="16"/>
      <c r="P85" s="16"/>
      <c r="Q85" s="16"/>
      <c r="R85" s="16"/>
      <c r="S85" s="16"/>
      <c r="T85" s="16"/>
      <c r="U85" s="16"/>
      <c r="V85" s="16"/>
      <c r="W85" s="16"/>
      <c r="X85" s="16"/>
      <c r="Y85" s="16"/>
    </row>
    <row r="86" spans="2:25" s="25" customFormat="1" x14ac:dyDescent="0.25">
      <c r="B86" s="22">
        <f t="shared" si="1"/>
        <v>45541</v>
      </c>
      <c r="C86" s="23">
        <f>IF($D$7=DataValidation!$A$2,Vols!$D75,Vols!$E75)</f>
        <v>2.92883E-2</v>
      </c>
      <c r="D86" s="24">
        <f>Vols!Q75</f>
        <v>4.8575026383094577E-2</v>
      </c>
      <c r="K86" s="16"/>
      <c r="L86" s="16"/>
      <c r="M86" s="16"/>
      <c r="N86" s="16"/>
      <c r="O86" s="16"/>
      <c r="P86" s="16"/>
      <c r="Q86" s="16"/>
      <c r="R86" s="16"/>
      <c r="S86" s="16"/>
      <c r="T86" s="16"/>
      <c r="U86" s="16"/>
      <c r="V86" s="16"/>
      <c r="W86" s="16"/>
      <c r="X86" s="16"/>
      <c r="Y86" s="16"/>
    </row>
    <row r="87" spans="2:25" s="25" customFormat="1" x14ac:dyDescent="0.25">
      <c r="B87" s="22">
        <f t="shared" si="1"/>
        <v>45571</v>
      </c>
      <c r="C87" s="23">
        <f>IF($D$7=DataValidation!$A$2,Vols!$D76,Vols!$E76)</f>
        <v>2.9301000000000001E-2</v>
      </c>
      <c r="D87" s="24">
        <f>Vols!Q76</f>
        <v>4.8725849464115116E-2</v>
      </c>
      <c r="K87" s="16"/>
      <c r="L87" s="16"/>
      <c r="M87" s="16"/>
      <c r="N87" s="16"/>
      <c r="O87" s="16"/>
      <c r="P87" s="16"/>
      <c r="Q87" s="16"/>
      <c r="R87" s="16"/>
      <c r="S87" s="16"/>
      <c r="T87" s="16"/>
      <c r="U87" s="16"/>
      <c r="V87" s="16"/>
      <c r="W87" s="16"/>
      <c r="X87" s="16"/>
      <c r="Y87" s="16"/>
    </row>
    <row r="88" spans="2:25" s="25" customFormat="1" x14ac:dyDescent="0.25">
      <c r="B88" s="22">
        <f t="shared" si="1"/>
        <v>45602</v>
      </c>
      <c r="C88" s="23">
        <f>IF($D$7=DataValidation!$A$2,Vols!$D77,Vols!$E77)</f>
        <v>2.9314699999999999E-2</v>
      </c>
      <c r="D88" s="24">
        <f>Vols!Q77</f>
        <v>4.8881874921270559E-2</v>
      </c>
      <c r="K88" s="16"/>
      <c r="L88" s="16"/>
      <c r="M88" s="16"/>
      <c r="N88" s="16"/>
      <c r="O88" s="16"/>
      <c r="P88" s="16"/>
      <c r="Q88" s="16"/>
      <c r="R88" s="16"/>
      <c r="S88" s="16"/>
      <c r="T88" s="16"/>
      <c r="U88" s="16"/>
      <c r="V88" s="16"/>
      <c r="W88" s="16"/>
      <c r="X88" s="16"/>
      <c r="Y88" s="16"/>
    </row>
    <row r="89" spans="2:25" s="25" customFormat="1" x14ac:dyDescent="0.25">
      <c r="B89" s="22">
        <f t="shared" si="1"/>
        <v>45632</v>
      </c>
      <c r="C89" s="23">
        <f>IF($D$7=DataValidation!$A$2,Vols!$D78,Vols!$E78)</f>
        <v>2.93256E-2</v>
      </c>
      <c r="D89" s="24">
        <f>Vols!Q78</f>
        <v>4.9028184890343565E-2</v>
      </c>
      <c r="K89" s="16"/>
      <c r="L89" s="16"/>
      <c r="M89" s="16"/>
      <c r="N89" s="16"/>
      <c r="O89" s="16"/>
      <c r="P89" s="16"/>
      <c r="Q89" s="16"/>
      <c r="R89" s="16"/>
      <c r="S89" s="16"/>
      <c r="T89" s="16"/>
      <c r="U89" s="16"/>
      <c r="V89" s="16"/>
      <c r="W89" s="16"/>
      <c r="X89" s="16"/>
      <c r="Y89" s="16"/>
    </row>
    <row r="90" spans="2:25" s="25" customFormat="1" x14ac:dyDescent="0.25">
      <c r="B90" s="22">
        <f t="shared" si="1"/>
        <v>45663</v>
      </c>
      <c r="C90" s="23">
        <f>IF($D$7=DataValidation!$A$2,Vols!$D79,Vols!$E79)</f>
        <v>2.9336600000000001E-2</v>
      </c>
      <c r="D90" s="24">
        <f>Vols!Q79</f>
        <v>4.9178160539041692E-2</v>
      </c>
      <c r="K90" s="16"/>
      <c r="L90" s="16"/>
      <c r="M90" s="16"/>
      <c r="N90" s="16"/>
      <c r="O90" s="16"/>
      <c r="P90" s="16"/>
      <c r="Q90" s="16"/>
      <c r="R90" s="16"/>
      <c r="S90" s="16"/>
      <c r="T90" s="16"/>
      <c r="U90" s="16"/>
      <c r="V90" s="16"/>
      <c r="W90" s="16"/>
      <c r="X90" s="16"/>
      <c r="Y90" s="16"/>
    </row>
    <row r="91" spans="2:25" s="25" customFormat="1" x14ac:dyDescent="0.25">
      <c r="B91" s="22">
        <f t="shared" si="1"/>
        <v>45694</v>
      </c>
      <c r="C91" s="23">
        <f>IF($D$7=DataValidation!$A$2,Vols!$D80,Vols!$E80)</f>
        <v>2.93438E-2</v>
      </c>
      <c r="D91" s="24">
        <f>Vols!Q80</f>
        <v>4.9320980594317186E-2</v>
      </c>
      <c r="K91" s="16"/>
      <c r="L91" s="16"/>
      <c r="M91" s="16"/>
      <c r="N91" s="16"/>
      <c r="O91" s="16"/>
      <c r="P91" s="16"/>
      <c r="Q91" s="16"/>
      <c r="R91" s="16"/>
      <c r="S91" s="16"/>
      <c r="T91" s="16"/>
      <c r="U91" s="16"/>
      <c r="V91" s="16"/>
      <c r="W91" s="16"/>
      <c r="X91" s="16"/>
      <c r="Y91" s="16"/>
    </row>
    <row r="92" spans="2:25" s="25" customFormat="1" x14ac:dyDescent="0.25">
      <c r="B92" s="22">
        <f t="shared" si="1"/>
        <v>45722</v>
      </c>
      <c r="C92" s="23">
        <f>IF($D$7=DataValidation!$A$2,Vols!$D81,Vols!$E81)</f>
        <v>2.9357999999999999E-2</v>
      </c>
      <c r="D92" s="24">
        <f>Vols!Q81</f>
        <v>4.9462270609709022E-2</v>
      </c>
      <c r="K92" s="16"/>
      <c r="L92" s="16"/>
      <c r="M92" s="16"/>
      <c r="N92" s="16"/>
      <c r="O92" s="16"/>
      <c r="P92" s="16"/>
      <c r="Q92" s="16"/>
      <c r="R92" s="16"/>
      <c r="S92" s="16"/>
      <c r="T92" s="16"/>
      <c r="U92" s="16"/>
      <c r="V92" s="16"/>
      <c r="W92" s="16"/>
      <c r="X92" s="16"/>
      <c r="Y92" s="16"/>
    </row>
    <row r="93" spans="2:25" s="25" customFormat="1" x14ac:dyDescent="0.25">
      <c r="B93" s="22">
        <f t="shared" si="1"/>
        <v>45753</v>
      </c>
      <c r="C93" s="23">
        <f>IF($D$7=DataValidation!$A$2,Vols!$D82,Vols!$E82)</f>
        <v>2.9367500000000001E-2</v>
      </c>
      <c r="D93" s="24">
        <f>Vols!Q82</f>
        <v>4.9607526824777773E-2</v>
      </c>
      <c r="K93" s="16"/>
      <c r="L93" s="16"/>
      <c r="M93" s="16"/>
      <c r="N93" s="16"/>
      <c r="O93" s="16"/>
      <c r="P93" s="16"/>
      <c r="Q93" s="16"/>
      <c r="R93" s="16"/>
      <c r="S93" s="16"/>
      <c r="T93" s="16"/>
      <c r="U93" s="16"/>
      <c r="V93" s="16"/>
      <c r="W93" s="16"/>
      <c r="X93" s="16"/>
      <c r="Y93" s="16"/>
    </row>
    <row r="94" spans="2:25" s="25" customFormat="1" x14ac:dyDescent="0.25">
      <c r="B94" s="22">
        <f t="shared" si="1"/>
        <v>45783</v>
      </c>
      <c r="C94" s="23">
        <f>IF($D$7=DataValidation!$A$2,Vols!$D83,Vols!$E83)</f>
        <v>2.93818E-2</v>
      </c>
      <c r="D94" s="24">
        <f>Vols!Q83</f>
        <v>4.9756043091509078E-2</v>
      </c>
      <c r="K94" s="16"/>
      <c r="L94" s="16"/>
      <c r="M94" s="16"/>
      <c r="N94" s="16"/>
      <c r="O94" s="16"/>
      <c r="P94" s="16"/>
      <c r="Q94" s="16"/>
      <c r="R94" s="16"/>
      <c r="S94" s="16"/>
      <c r="T94" s="16"/>
      <c r="U94" s="16"/>
      <c r="V94" s="16"/>
      <c r="W94" s="16"/>
      <c r="X94" s="16"/>
      <c r="Y94" s="16"/>
    </row>
    <row r="95" spans="2:25" s="25" customFormat="1" x14ac:dyDescent="0.25">
      <c r="B95" s="22">
        <f t="shared" si="1"/>
        <v>45814</v>
      </c>
      <c r="C95" s="23">
        <f>IF($D$7=DataValidation!$A$2,Vols!$D84,Vols!$E84)</f>
        <v>2.93887E-2</v>
      </c>
      <c r="D95" s="24">
        <f>Vols!Q84</f>
        <v>5.0019285847076329E-2</v>
      </c>
      <c r="K95" s="16"/>
      <c r="L95" s="16"/>
      <c r="M95" s="16"/>
      <c r="N95" s="16"/>
      <c r="O95" s="16"/>
      <c r="P95" s="16"/>
      <c r="Q95" s="16"/>
      <c r="R95" s="16"/>
      <c r="S95" s="16"/>
      <c r="T95" s="16"/>
      <c r="U95" s="16"/>
      <c r="V95" s="16"/>
      <c r="W95" s="16"/>
      <c r="X95" s="16"/>
      <c r="Y95" s="16"/>
    </row>
    <row r="96" spans="2:25" s="25" customFormat="1" x14ac:dyDescent="0.25">
      <c r="B96" s="22">
        <f t="shared" si="1"/>
        <v>45844</v>
      </c>
      <c r="C96" s="23">
        <f>IF($D$7=DataValidation!$A$2,Vols!$D85,Vols!$E85)</f>
        <v>2.9399099999999997E-2</v>
      </c>
      <c r="D96" s="24">
        <f>Vols!Q85</f>
        <v>5.0269667208412985E-2</v>
      </c>
      <c r="K96" s="16"/>
      <c r="L96" s="16"/>
      <c r="M96" s="16"/>
      <c r="N96" s="16"/>
      <c r="O96" s="16"/>
      <c r="P96" s="16"/>
      <c r="Q96" s="16"/>
      <c r="R96" s="16"/>
      <c r="S96" s="16"/>
      <c r="T96" s="16"/>
      <c r="U96" s="16"/>
      <c r="V96" s="16"/>
      <c r="W96" s="16"/>
      <c r="X96" s="16"/>
      <c r="Y96" s="16"/>
    </row>
    <row r="97" spans="2:25" s="25" customFormat="1" x14ac:dyDescent="0.25">
      <c r="B97" s="22">
        <f t="shared" si="1"/>
        <v>45875</v>
      </c>
      <c r="C97" s="23">
        <f>IF($D$7=DataValidation!$A$2,Vols!$D86,Vols!$E86)</f>
        <v>2.9628600000000001E-2</v>
      </c>
      <c r="D97" s="24">
        <f>Vols!Q86</f>
        <v>5.082234750345898E-2</v>
      </c>
      <c r="K97" s="16"/>
      <c r="L97" s="16"/>
      <c r="M97" s="16"/>
      <c r="N97" s="16"/>
      <c r="O97" s="16"/>
      <c r="P97" s="16"/>
      <c r="Q97" s="16"/>
      <c r="R97" s="16"/>
      <c r="S97" s="16"/>
      <c r="T97" s="16"/>
      <c r="U97" s="16"/>
      <c r="V97" s="16"/>
      <c r="W97" s="16"/>
      <c r="X97" s="16"/>
      <c r="Y97" s="16"/>
    </row>
    <row r="98" spans="2:25" s="25" customFormat="1" x14ac:dyDescent="0.25">
      <c r="B98" s="22">
        <f t="shared" si="1"/>
        <v>45906</v>
      </c>
      <c r="C98" s="23">
        <f>IF($D$7=DataValidation!$A$2,Vols!$D87,Vols!$E87)</f>
        <v>2.9639199999999997E-2</v>
      </c>
      <c r="D98" s="24">
        <f>Vols!Q87</f>
        <v>5.0968660682626753E-2</v>
      </c>
      <c r="K98" s="16"/>
      <c r="L98" s="16"/>
      <c r="M98" s="16"/>
      <c r="N98" s="16"/>
      <c r="O98" s="16"/>
      <c r="P98" s="16"/>
      <c r="Q98" s="16"/>
      <c r="R98" s="16"/>
      <c r="S98" s="16"/>
      <c r="T98" s="16"/>
      <c r="U98" s="16"/>
      <c r="V98" s="16"/>
      <c r="W98" s="16"/>
      <c r="X98" s="16"/>
      <c r="Y98" s="16"/>
    </row>
    <row r="99" spans="2:25" s="25" customFormat="1" x14ac:dyDescent="0.25">
      <c r="B99" s="22">
        <f t="shared" si="1"/>
        <v>45936</v>
      </c>
      <c r="C99" s="23">
        <f>IF($D$7=DataValidation!$A$2,Vols!$D88,Vols!$E88)</f>
        <v>2.9652599999999998E-2</v>
      </c>
      <c r="D99" s="24">
        <f>Vols!Q88</f>
        <v>5.1115028502397152E-2</v>
      </c>
      <c r="K99" s="16"/>
      <c r="L99" s="16"/>
      <c r="M99" s="16"/>
      <c r="N99" s="16"/>
      <c r="O99" s="16"/>
      <c r="P99" s="16"/>
      <c r="Q99" s="16"/>
      <c r="R99" s="16"/>
      <c r="S99" s="16"/>
      <c r="T99" s="16"/>
      <c r="U99" s="16"/>
      <c r="V99" s="16"/>
      <c r="W99" s="16"/>
      <c r="X99" s="16"/>
      <c r="Y99" s="16"/>
    </row>
    <row r="100" spans="2:25" s="25" customFormat="1" x14ac:dyDescent="0.25">
      <c r="B100" s="22">
        <f t="shared" si="1"/>
        <v>45967</v>
      </c>
      <c r="C100" s="23">
        <f>IF($D$7=DataValidation!$A$2,Vols!$D89,Vols!$E89)</f>
        <v>2.9665E-2</v>
      </c>
      <c r="D100" s="24">
        <f>Vols!Q89</f>
        <v>5.1263151984070818E-2</v>
      </c>
      <c r="K100" s="16"/>
      <c r="L100" s="16"/>
      <c r="M100" s="16"/>
      <c r="N100" s="16"/>
      <c r="O100" s="16"/>
      <c r="P100" s="16"/>
      <c r="Q100" s="16"/>
      <c r="R100" s="16"/>
      <c r="S100" s="16"/>
      <c r="T100" s="16"/>
      <c r="U100" s="16"/>
      <c r="V100" s="16"/>
      <c r="W100" s="16"/>
      <c r="X100" s="16"/>
      <c r="Y100" s="16"/>
    </row>
    <row r="101" spans="2:25" s="25" customFormat="1" x14ac:dyDescent="0.25">
      <c r="B101" s="22">
        <f t="shared" si="1"/>
        <v>45997</v>
      </c>
      <c r="C101" s="23">
        <f>IF($D$7=DataValidation!$A$2,Vols!$D90,Vols!$E90)</f>
        <v>2.9677200000000001E-2</v>
      </c>
      <c r="D101" s="24">
        <f>Vols!Q90</f>
        <v>5.1406240101071504E-2</v>
      </c>
      <c r="K101" s="16"/>
      <c r="L101" s="16"/>
      <c r="M101" s="16"/>
      <c r="N101" s="16"/>
      <c r="O101" s="16"/>
      <c r="P101" s="16"/>
      <c r="Q101" s="16"/>
      <c r="R101" s="16"/>
      <c r="S101" s="16"/>
      <c r="T101" s="16"/>
      <c r="U101" s="16"/>
      <c r="V101" s="16"/>
      <c r="W101" s="16"/>
      <c r="X101" s="16"/>
      <c r="Y101" s="16"/>
    </row>
    <row r="102" spans="2:25" s="25" customFormat="1" x14ac:dyDescent="0.25">
      <c r="B102" s="22">
        <f t="shared" si="1"/>
        <v>46028</v>
      </c>
      <c r="C102" s="23">
        <f>IF($D$7=DataValidation!$A$2,Vols!$D91,Vols!$E91)</f>
        <v>2.9691499999999999E-2</v>
      </c>
      <c r="D102" s="24">
        <f>Vols!Q91</f>
        <v>5.1556427671204122E-2</v>
      </c>
      <c r="K102" s="16"/>
      <c r="L102" s="16"/>
      <c r="M102" s="16"/>
      <c r="N102" s="16"/>
      <c r="O102" s="16"/>
      <c r="P102" s="16"/>
      <c r="Q102" s="16"/>
      <c r="R102" s="16"/>
      <c r="S102" s="16"/>
      <c r="T102" s="16"/>
      <c r="U102" s="16"/>
      <c r="V102" s="16"/>
      <c r="W102" s="16"/>
      <c r="X102" s="16"/>
      <c r="Y102" s="16"/>
    </row>
    <row r="103" spans="2:25" s="25" customFormat="1" x14ac:dyDescent="0.25">
      <c r="B103" s="22">
        <f t="shared" si="1"/>
        <v>46059</v>
      </c>
      <c r="C103" s="23">
        <f>IF($D$7=DataValidation!$A$2,Vols!$D92,Vols!$E92)</f>
        <v>2.9696799999999999E-2</v>
      </c>
      <c r="D103" s="24">
        <f>Vols!Q92</f>
        <v>5.1690354967988489E-2</v>
      </c>
      <c r="K103" s="16"/>
      <c r="L103" s="16"/>
      <c r="M103" s="16"/>
      <c r="N103" s="16"/>
      <c r="O103" s="16"/>
      <c r="P103" s="16"/>
      <c r="Q103" s="16"/>
      <c r="R103" s="16"/>
      <c r="S103" s="16"/>
      <c r="T103" s="16"/>
      <c r="U103" s="16"/>
      <c r="V103" s="16"/>
      <c r="W103" s="16"/>
      <c r="X103" s="16"/>
      <c r="Y103" s="16"/>
    </row>
    <row r="104" spans="2:25" s="25" customFormat="1" x14ac:dyDescent="0.25">
      <c r="B104" s="22">
        <f t="shared" si="1"/>
        <v>46087</v>
      </c>
      <c r="C104" s="23">
        <f>IF($D$7=DataValidation!$A$2,Vols!$D93,Vols!$E93)</f>
        <v>2.97112E-2</v>
      </c>
      <c r="D104" s="24">
        <f>Vols!Q93</f>
        <v>5.1827523395783372E-2</v>
      </c>
      <c r="K104" s="16"/>
      <c r="L104" s="16"/>
      <c r="M104" s="16"/>
      <c r="N104" s="16"/>
      <c r="O104" s="16"/>
      <c r="P104" s="16"/>
      <c r="Q104" s="16"/>
      <c r="R104" s="16"/>
      <c r="S104" s="16"/>
      <c r="T104" s="16"/>
      <c r="U104" s="16"/>
      <c r="V104" s="16"/>
      <c r="W104" s="16"/>
      <c r="X104" s="16"/>
      <c r="Y104" s="16"/>
    </row>
    <row r="105" spans="2:25" s="25" customFormat="1" x14ac:dyDescent="0.25">
      <c r="B105" s="22">
        <f t="shared" si="1"/>
        <v>46118</v>
      </c>
      <c r="C105" s="23">
        <f>IF($D$7=DataValidation!$A$2,Vols!$D94,Vols!$E94)</f>
        <v>2.972E-2</v>
      </c>
      <c r="D105" s="24">
        <f>Vols!Q94</f>
        <v>5.1966366197794295E-2</v>
      </c>
      <c r="K105" s="16"/>
      <c r="L105" s="16"/>
      <c r="M105" s="16"/>
      <c r="N105" s="16"/>
      <c r="O105" s="16"/>
      <c r="P105" s="16"/>
      <c r="Q105" s="16"/>
      <c r="R105" s="16"/>
      <c r="S105" s="16"/>
      <c r="T105" s="16"/>
      <c r="U105" s="16"/>
      <c r="V105" s="16"/>
      <c r="W105" s="16"/>
      <c r="X105" s="16"/>
      <c r="Y105" s="16"/>
    </row>
    <row r="106" spans="2:25" s="25" customFormat="1" x14ac:dyDescent="0.25">
      <c r="B106" s="22">
        <f t="shared" si="1"/>
        <v>46148</v>
      </c>
      <c r="C106" s="23">
        <f>IF($D$7=DataValidation!$A$2,Vols!$D95,Vols!$E95)</f>
        <v>2.9733200000000001E-2</v>
      </c>
      <c r="D106" s="24">
        <f>Vols!Q95</f>
        <v>5.2100022548032789E-2</v>
      </c>
      <c r="K106" s="16"/>
      <c r="L106" s="16"/>
      <c r="M106" s="16"/>
      <c r="N106" s="16"/>
      <c r="O106" s="16"/>
      <c r="P106" s="16"/>
      <c r="Q106" s="16"/>
      <c r="R106" s="16"/>
      <c r="S106" s="16"/>
      <c r="T106" s="16"/>
      <c r="U106" s="16"/>
      <c r="V106" s="16"/>
      <c r="W106" s="16"/>
      <c r="X106" s="16"/>
      <c r="Y106" s="16"/>
    </row>
    <row r="107" spans="2:25" s="25" customFormat="1" x14ac:dyDescent="0.25">
      <c r="B107" s="22">
        <f t="shared" si="1"/>
        <v>46179</v>
      </c>
      <c r="C107" s="23">
        <f>IF($D$7=DataValidation!$A$2,Vols!$D96,Vols!$E96)</f>
        <v>2.9741200000000002E-2</v>
      </c>
      <c r="D107" s="24">
        <f>Vols!Q96</f>
        <v>5.2110479256309877E-2</v>
      </c>
      <c r="K107" s="16"/>
      <c r="L107" s="16"/>
      <c r="M107" s="16"/>
      <c r="N107" s="16"/>
      <c r="O107" s="16"/>
      <c r="P107" s="16"/>
      <c r="Q107" s="16"/>
      <c r="R107" s="16"/>
      <c r="S107" s="16"/>
      <c r="T107" s="16"/>
      <c r="U107" s="16"/>
      <c r="V107" s="16"/>
      <c r="W107" s="16"/>
      <c r="X107" s="16"/>
      <c r="Y107" s="16"/>
    </row>
    <row r="108" spans="2:25" s="25" customFormat="1" x14ac:dyDescent="0.25">
      <c r="B108" s="22">
        <f t="shared" si="1"/>
        <v>46209</v>
      </c>
      <c r="C108" s="23">
        <f>IF($D$7=DataValidation!$A$2,Vols!$D97,Vols!$E97)</f>
        <v>2.97521E-2</v>
      </c>
      <c r="D108" s="24">
        <f>Vols!Q97</f>
        <v>5.2111695378475431E-2</v>
      </c>
      <c r="K108" s="16"/>
      <c r="L108" s="16"/>
      <c r="M108" s="16"/>
      <c r="N108" s="16"/>
      <c r="O108" s="16"/>
      <c r="P108" s="16"/>
      <c r="Q108" s="16"/>
      <c r="R108" s="16"/>
      <c r="S108" s="16"/>
      <c r="T108" s="16"/>
      <c r="U108" s="16"/>
      <c r="V108" s="16"/>
      <c r="W108" s="16"/>
      <c r="X108" s="16"/>
      <c r="Y108" s="16"/>
    </row>
    <row r="109" spans="2:25" s="25" customFormat="1" x14ac:dyDescent="0.25">
      <c r="B109" s="22">
        <f t="shared" si="1"/>
        <v>46240</v>
      </c>
      <c r="C109" s="23">
        <f>IF($D$7=DataValidation!$A$2,Vols!$D98,Vols!$E98)</f>
        <v>2.9999699999999997E-2</v>
      </c>
      <c r="D109" s="24">
        <f>Vols!Q98</f>
        <v>5.2443711828894103E-2</v>
      </c>
      <c r="K109" s="16"/>
      <c r="L109" s="16"/>
      <c r="M109" s="16"/>
      <c r="N109" s="16"/>
      <c r="O109" s="16"/>
      <c r="P109" s="16"/>
      <c r="Q109" s="16"/>
      <c r="R109" s="16"/>
      <c r="S109" s="16"/>
      <c r="T109" s="16"/>
      <c r="U109" s="16"/>
      <c r="V109" s="16"/>
      <c r="W109" s="16"/>
      <c r="X109" s="16"/>
      <c r="Y109" s="16"/>
    </row>
    <row r="110" spans="2:25" s="25" customFormat="1" x14ac:dyDescent="0.25">
      <c r="B110" s="22">
        <f t="shared" si="1"/>
        <v>46271</v>
      </c>
      <c r="C110" s="23">
        <f>IF($D$7=DataValidation!$A$2,Vols!$D99,Vols!$E99)</f>
        <v>3.0010500000000002E-2</v>
      </c>
      <c r="D110" s="24">
        <f>Vols!Q99</f>
        <v>5.258137658234114E-2</v>
      </c>
      <c r="K110" s="16"/>
      <c r="L110" s="16"/>
      <c r="M110" s="16"/>
      <c r="N110" s="16"/>
      <c r="O110" s="16"/>
      <c r="P110" s="16"/>
      <c r="Q110" s="16"/>
      <c r="R110" s="16"/>
      <c r="S110" s="16"/>
      <c r="T110" s="16"/>
      <c r="U110" s="16"/>
      <c r="V110" s="16"/>
      <c r="W110" s="16"/>
      <c r="X110" s="16"/>
      <c r="Y110" s="16"/>
    </row>
    <row r="111" spans="2:25" s="25" customFormat="1" x14ac:dyDescent="0.25">
      <c r="B111" s="22">
        <f t="shared" si="1"/>
        <v>46301</v>
      </c>
      <c r="C111" s="23">
        <f>IF($D$7=DataValidation!$A$2,Vols!$D100,Vols!$E100)</f>
        <v>3.0026999999999998E-2</v>
      </c>
      <c r="D111" s="24">
        <f>Vols!Q100</f>
        <v>5.2724709954209512E-2</v>
      </c>
      <c r="K111" s="16"/>
      <c r="L111" s="16"/>
      <c r="M111" s="16"/>
      <c r="N111" s="16"/>
      <c r="O111" s="16"/>
      <c r="P111" s="16"/>
      <c r="Q111" s="16"/>
      <c r="R111" s="16"/>
      <c r="S111" s="16"/>
      <c r="T111" s="16"/>
      <c r="U111" s="16"/>
      <c r="V111" s="16"/>
      <c r="W111" s="16"/>
      <c r="X111" s="16"/>
      <c r="Y111" s="16"/>
    </row>
    <row r="112" spans="2:25" s="25" customFormat="1" x14ac:dyDescent="0.25">
      <c r="B112" s="22">
        <f t="shared" si="1"/>
        <v>46332</v>
      </c>
      <c r="C112" s="23">
        <f>IF($D$7=DataValidation!$A$2,Vols!$D101,Vols!$E101)</f>
        <v>3.00361E-2</v>
      </c>
      <c r="D112" s="24">
        <f>Vols!Q101</f>
        <v>5.2858359380634386E-2</v>
      </c>
      <c r="K112" s="16"/>
      <c r="L112" s="16"/>
      <c r="M112" s="16"/>
      <c r="N112" s="16"/>
      <c r="O112" s="16"/>
      <c r="P112" s="16"/>
      <c r="Q112" s="16"/>
      <c r="R112" s="16"/>
      <c r="S112" s="16"/>
      <c r="T112" s="16"/>
      <c r="U112" s="16"/>
      <c r="V112" s="16"/>
      <c r="W112" s="16"/>
      <c r="X112" s="16"/>
      <c r="Y112" s="16"/>
    </row>
    <row r="113" spans="2:25" s="25" customFormat="1" x14ac:dyDescent="0.25">
      <c r="B113" s="22">
        <f t="shared" si="1"/>
        <v>46362</v>
      </c>
      <c r="C113" s="23">
        <f>IF($D$7=DataValidation!$A$2,Vols!$D102,Vols!$E102)</f>
        <v>3.0048699999999998E-2</v>
      </c>
      <c r="D113" s="24">
        <f>Vols!Q102</f>
        <v>5.2993880752693984E-2</v>
      </c>
      <c r="K113" s="16"/>
      <c r="L113" s="16"/>
      <c r="M113" s="16"/>
      <c r="N113" s="16"/>
      <c r="O113" s="16"/>
      <c r="P113" s="16"/>
      <c r="Q113" s="16"/>
      <c r="R113" s="16"/>
      <c r="S113" s="16"/>
      <c r="T113" s="16"/>
      <c r="U113" s="16"/>
      <c r="V113" s="16"/>
      <c r="W113" s="16"/>
      <c r="X113" s="16"/>
      <c r="Y113" s="16"/>
    </row>
    <row r="114" spans="2:25" s="25" customFormat="1" x14ac:dyDescent="0.25">
      <c r="B114" s="22">
        <f t="shared" si="1"/>
        <v>46393</v>
      </c>
      <c r="C114" s="23">
        <f>IF($D$7=DataValidation!$A$2,Vols!$D103,Vols!$E103)</f>
        <v>3.0062199999999997E-2</v>
      </c>
      <c r="D114" s="24">
        <f>Vols!Q103</f>
        <v>5.3134282246876718E-2</v>
      </c>
      <c r="K114" s="16"/>
      <c r="L114" s="16"/>
      <c r="M114" s="16"/>
      <c r="N114" s="16"/>
      <c r="O114" s="16"/>
      <c r="P114" s="16"/>
      <c r="Q114" s="16"/>
      <c r="R114" s="16"/>
      <c r="S114" s="16"/>
      <c r="T114" s="16"/>
      <c r="U114" s="16"/>
      <c r="V114" s="16"/>
      <c r="W114" s="16"/>
      <c r="X114" s="16"/>
      <c r="Y114" s="16"/>
    </row>
    <row r="115" spans="2:25" s="25" customFormat="1" x14ac:dyDescent="0.25">
      <c r="B115" s="22">
        <f t="shared" si="1"/>
        <v>46424</v>
      </c>
      <c r="C115" s="23">
        <f>IF($D$7=DataValidation!$A$2,Vols!$D104,Vols!$E104)</f>
        <v>3.0068600000000001E-2</v>
      </c>
      <c r="D115" s="24">
        <f>Vols!Q104</f>
        <v>5.3261625463485014E-2</v>
      </c>
      <c r="K115" s="16"/>
      <c r="L115" s="16"/>
      <c r="M115" s="16"/>
      <c r="N115" s="16"/>
      <c r="O115" s="16"/>
      <c r="P115" s="16"/>
      <c r="Q115" s="16"/>
      <c r="R115" s="16"/>
      <c r="S115" s="16"/>
      <c r="T115" s="16"/>
      <c r="U115" s="16"/>
      <c r="V115" s="16"/>
      <c r="W115" s="16"/>
      <c r="X115" s="16"/>
      <c r="Y115" s="16"/>
    </row>
    <row r="116" spans="2:25" s="25" customFormat="1" x14ac:dyDescent="0.25">
      <c r="B116" s="22">
        <f t="shared" si="1"/>
        <v>46452</v>
      </c>
      <c r="C116" s="23">
        <f>IF($D$7=DataValidation!$A$2,Vols!$D105,Vols!$E105)</f>
        <v>3.0083199999999997E-2</v>
      </c>
      <c r="D116" s="24">
        <f>Vols!Q105</f>
        <v>5.3391843443486277E-2</v>
      </c>
      <c r="K116" s="16"/>
      <c r="L116" s="16"/>
      <c r="M116" s="16"/>
      <c r="N116" s="16"/>
      <c r="O116" s="16"/>
      <c r="P116" s="16"/>
      <c r="Q116" s="16"/>
      <c r="R116" s="16"/>
      <c r="S116" s="16"/>
      <c r="T116" s="16"/>
      <c r="U116" s="16"/>
      <c r="V116" s="16"/>
      <c r="W116" s="16"/>
      <c r="X116" s="16"/>
      <c r="Y116" s="16"/>
    </row>
    <row r="117" spans="2:25" s="25" customFormat="1" x14ac:dyDescent="0.25">
      <c r="B117" s="22">
        <f t="shared" si="1"/>
        <v>46483</v>
      </c>
      <c r="C117" s="23">
        <f>IF($D$7=DataValidation!$A$2,Vols!$D106,Vols!$E106)</f>
        <v>3.0092599999999997E-2</v>
      </c>
      <c r="D117" s="24">
        <f>Vols!Q106</f>
        <v>5.3523557750915524E-2</v>
      </c>
      <c r="K117" s="16"/>
      <c r="L117" s="16"/>
      <c r="M117" s="16"/>
      <c r="N117" s="16"/>
      <c r="O117" s="16"/>
      <c r="P117" s="16"/>
      <c r="Q117" s="16"/>
      <c r="R117" s="16"/>
      <c r="S117" s="16"/>
      <c r="T117" s="16"/>
      <c r="U117" s="16"/>
      <c r="V117" s="16"/>
      <c r="W117" s="16"/>
      <c r="X117" s="16"/>
      <c r="Y117" s="16"/>
    </row>
    <row r="118" spans="2:25" s="25" customFormat="1" x14ac:dyDescent="0.25">
      <c r="B118" s="22">
        <f t="shared" si="1"/>
        <v>46513</v>
      </c>
      <c r="C118" s="23">
        <f>IF($D$7=DataValidation!$A$2,Vols!$D107,Vols!$E107)</f>
        <v>3.0104499999999999E-2</v>
      </c>
      <c r="D118" s="24">
        <f>Vols!Q107</f>
        <v>5.3610710463300071E-2</v>
      </c>
      <c r="K118" s="16"/>
      <c r="L118" s="16"/>
      <c r="M118" s="16"/>
      <c r="N118" s="16"/>
      <c r="O118" s="16"/>
      <c r="P118" s="16"/>
      <c r="Q118" s="16"/>
      <c r="R118" s="16"/>
      <c r="S118" s="16"/>
      <c r="T118" s="16"/>
      <c r="U118" s="16"/>
      <c r="V118" s="16"/>
      <c r="W118" s="16"/>
      <c r="X118" s="16"/>
      <c r="Y118" s="16"/>
    </row>
    <row r="119" spans="2:25" s="25" customFormat="1" x14ac:dyDescent="0.25">
      <c r="B119" s="22">
        <f t="shared" si="1"/>
        <v>46544</v>
      </c>
      <c r="C119" s="23">
        <f>IF($D$7=DataValidation!$A$2,Vols!$D108,Vols!$E108)</f>
        <v>3.01137E-2</v>
      </c>
      <c r="D119" s="24">
        <f>Vols!Q108</f>
        <v>5.3082826222653451E-2</v>
      </c>
      <c r="K119" s="16"/>
      <c r="L119" s="16"/>
      <c r="M119" s="16"/>
      <c r="N119" s="16"/>
      <c r="O119" s="16"/>
      <c r="P119" s="16"/>
      <c r="Q119" s="16"/>
      <c r="R119" s="16"/>
      <c r="S119" s="16"/>
      <c r="T119" s="16"/>
      <c r="U119" s="16"/>
      <c r="V119" s="16"/>
      <c r="W119" s="16"/>
      <c r="X119" s="16"/>
      <c r="Y119" s="16"/>
    </row>
    <row r="120" spans="2:25" s="25" customFormat="1" x14ac:dyDescent="0.25">
      <c r="B120" s="22">
        <f t="shared" si="1"/>
        <v>46574</v>
      </c>
      <c r="C120" s="23">
        <f>IF($D$7=DataValidation!$A$2,Vols!$D109,Vols!$E109)</f>
        <v>3.0127899999999999E-2</v>
      </c>
      <c r="D120" s="24">
        <f>Vols!Q109</f>
        <v>5.2462425615677669E-2</v>
      </c>
      <c r="K120" s="16"/>
      <c r="L120" s="16"/>
      <c r="M120" s="16"/>
      <c r="N120" s="16"/>
      <c r="O120" s="16"/>
      <c r="P120" s="16"/>
      <c r="Q120" s="16"/>
      <c r="R120" s="16"/>
      <c r="S120" s="16"/>
      <c r="T120" s="16"/>
      <c r="U120" s="16"/>
      <c r="V120" s="16"/>
      <c r="W120" s="16"/>
      <c r="X120" s="16"/>
      <c r="Y120" s="16"/>
    </row>
    <row r="121" spans="2:25" s="25" customFormat="1" x14ac:dyDescent="0.25">
      <c r="B121" s="22">
        <f t="shared" si="1"/>
        <v>46605</v>
      </c>
      <c r="C121" s="23">
        <f>IF($D$7=DataValidation!$A$2,Vols!$D110,Vols!$E110)</f>
        <v>3.0274200000000001E-2</v>
      </c>
      <c r="D121" s="24">
        <f>Vols!Q110</f>
        <v>5.2119378602989451E-2</v>
      </c>
      <c r="K121" s="16"/>
      <c r="L121" s="16"/>
      <c r="M121" s="16"/>
      <c r="N121" s="16"/>
      <c r="O121" s="16"/>
      <c r="P121" s="16"/>
      <c r="Q121" s="16"/>
      <c r="R121" s="16"/>
      <c r="S121" s="16"/>
      <c r="T121" s="16"/>
      <c r="U121" s="16"/>
      <c r="V121" s="16"/>
      <c r="W121" s="16"/>
      <c r="X121" s="16"/>
      <c r="Y121" s="16"/>
    </row>
    <row r="122" spans="2:25" s="25" customFormat="1" x14ac:dyDescent="0.25">
      <c r="B122" s="22">
        <f t="shared" si="1"/>
        <v>46636</v>
      </c>
      <c r="C122" s="23">
        <f>IF($D$7=DataValidation!$A$2,Vols!$D111,Vols!$E111)</f>
        <v>3.0283500000000001E-2</v>
      </c>
      <c r="D122" s="24">
        <f>Vols!Q111</f>
        <v>5.2238191049415829E-2</v>
      </c>
      <c r="K122" s="16"/>
      <c r="L122" s="16"/>
      <c r="M122" s="16"/>
      <c r="N122" s="16"/>
      <c r="O122" s="16"/>
      <c r="P122" s="16"/>
      <c r="Q122" s="16"/>
      <c r="R122" s="16"/>
      <c r="S122" s="16"/>
      <c r="T122" s="16"/>
      <c r="U122" s="16"/>
      <c r="V122" s="16"/>
      <c r="W122" s="16"/>
      <c r="X122" s="16"/>
      <c r="Y122" s="16"/>
    </row>
    <row r="123" spans="2:25" s="25" customFormat="1" x14ac:dyDescent="0.25">
      <c r="B123" s="22">
        <f t="shared" si="1"/>
        <v>46666</v>
      </c>
      <c r="C123" s="23">
        <f>IF($D$7=DataValidation!$A$2,Vols!$D112,Vols!$E112)</f>
        <v>3.0297299999999999E-2</v>
      </c>
      <c r="D123" s="24">
        <f>Vols!Q112</f>
        <v>5.2361070120771534E-2</v>
      </c>
      <c r="K123" s="16"/>
      <c r="L123" s="16"/>
      <c r="M123" s="16"/>
      <c r="N123" s="16"/>
      <c r="O123" s="16"/>
      <c r="P123" s="16"/>
      <c r="Q123" s="16"/>
      <c r="R123" s="16"/>
      <c r="S123" s="16"/>
      <c r="T123" s="16"/>
      <c r="U123" s="16"/>
      <c r="V123" s="16"/>
      <c r="W123" s="16"/>
      <c r="X123" s="16"/>
      <c r="Y123" s="16"/>
    </row>
    <row r="124" spans="2:25" s="25" customFormat="1" x14ac:dyDescent="0.25">
      <c r="B124" s="22">
        <f t="shared" si="1"/>
        <v>46697</v>
      </c>
      <c r="C124" s="23">
        <f>IF($D$7=DataValidation!$A$2,Vols!$D113,Vols!$E113)</f>
        <v>3.0305700000000001E-2</v>
      </c>
      <c r="D124" s="24">
        <f>Vols!Q113</f>
        <v>5.2477527330588421E-2</v>
      </c>
      <c r="K124" s="16"/>
      <c r="L124" s="16"/>
      <c r="M124" s="16"/>
      <c r="N124" s="16"/>
      <c r="O124" s="16"/>
      <c r="P124" s="16"/>
      <c r="Q124" s="16"/>
      <c r="R124" s="16"/>
      <c r="S124" s="16"/>
      <c r="T124" s="16"/>
      <c r="U124" s="16"/>
      <c r="V124" s="16"/>
      <c r="W124" s="16"/>
      <c r="X124" s="16"/>
      <c r="Y124" s="16"/>
    </row>
    <row r="125" spans="2:25" s="25" customFormat="1" x14ac:dyDescent="0.25">
      <c r="B125" s="22">
        <f t="shared" si="1"/>
        <v>46727</v>
      </c>
      <c r="C125" s="23">
        <f>IF($D$7=DataValidation!$A$2,Vols!$D114,Vols!$E114)</f>
        <v>3.0316999999999997E-2</v>
      </c>
      <c r="D125" s="24">
        <f>Vols!Q114</f>
        <v>5.2595338399708945E-2</v>
      </c>
      <c r="K125" s="16"/>
      <c r="L125" s="16"/>
      <c r="M125" s="16"/>
      <c r="N125" s="16"/>
      <c r="O125" s="16"/>
      <c r="P125" s="16"/>
      <c r="Q125" s="16"/>
      <c r="R125" s="16"/>
      <c r="S125" s="16"/>
      <c r="T125" s="16"/>
      <c r="U125" s="16"/>
      <c r="V125" s="16"/>
      <c r="W125" s="16"/>
      <c r="X125" s="16"/>
      <c r="Y125" s="16"/>
    </row>
    <row r="126" spans="2:25" s="25" customFormat="1" x14ac:dyDescent="0.25">
      <c r="B126" s="22">
        <f t="shared" si="1"/>
        <v>46758</v>
      </c>
      <c r="C126" s="23">
        <f>IF($D$7=DataValidation!$A$2,Vols!$D115,Vols!$E115)</f>
        <v>3.0327400000000001E-2</v>
      </c>
      <c r="D126" s="24">
        <f>Vols!Q115</f>
        <v>5.2714481109799587E-2</v>
      </c>
      <c r="K126" s="16"/>
      <c r="L126" s="16"/>
      <c r="M126" s="16"/>
      <c r="N126" s="16"/>
      <c r="O126" s="16"/>
      <c r="P126" s="16"/>
      <c r="Q126" s="16"/>
      <c r="R126" s="16"/>
      <c r="S126" s="16"/>
      <c r="T126" s="16"/>
      <c r="U126" s="16"/>
      <c r="V126" s="16"/>
      <c r="W126" s="16"/>
      <c r="X126" s="16"/>
      <c r="Y126" s="16"/>
    </row>
    <row r="127" spans="2:25" s="25" customFormat="1" x14ac:dyDescent="0.25">
      <c r="B127" s="22">
        <f t="shared" si="1"/>
        <v>46789</v>
      </c>
      <c r="C127" s="23">
        <f>IF($D$7=DataValidation!$A$2,Vols!$D116,Vols!$E116)</f>
        <v>3.03345E-2</v>
      </c>
      <c r="D127" s="24">
        <f>Vols!Q116</f>
        <v>5.2827491535785358E-2</v>
      </c>
      <c r="H127" s="16"/>
      <c r="I127" s="16"/>
      <c r="J127" s="16"/>
      <c r="K127" s="16"/>
      <c r="L127" s="16"/>
      <c r="M127" s="16"/>
      <c r="N127" s="16"/>
      <c r="O127" s="16"/>
      <c r="P127" s="16"/>
      <c r="Q127" s="16"/>
      <c r="R127" s="16"/>
      <c r="S127" s="16"/>
      <c r="T127" s="16"/>
      <c r="U127" s="16"/>
      <c r="V127" s="16"/>
      <c r="W127" s="16"/>
      <c r="X127" s="16"/>
      <c r="Y127" s="16"/>
    </row>
    <row r="128" spans="2:25" s="25" customFormat="1" x14ac:dyDescent="0.25">
      <c r="B128" s="22">
        <f t="shared" si="1"/>
        <v>46818</v>
      </c>
      <c r="C128" s="23">
        <f>IF($D$7=DataValidation!$A$2,Vols!$D117,Vols!$E117)</f>
        <v>3.0346500000000002E-2</v>
      </c>
      <c r="D128" s="24">
        <f>Vols!Q117</f>
        <v>5.2942194971659348E-2</v>
      </c>
      <c r="H128" s="16"/>
      <c r="I128" s="16"/>
      <c r="J128" s="16"/>
      <c r="K128" s="16"/>
      <c r="L128" s="16"/>
      <c r="M128" s="16"/>
      <c r="N128" s="16"/>
      <c r="O128" s="16"/>
      <c r="P128" s="16"/>
      <c r="Q128" s="16"/>
      <c r="R128" s="16"/>
      <c r="S128" s="16"/>
      <c r="T128" s="16"/>
      <c r="U128" s="16"/>
      <c r="V128" s="16"/>
      <c r="W128" s="16"/>
      <c r="X128" s="16"/>
      <c r="Y128" s="16"/>
    </row>
    <row r="129" spans="2:25" s="25" customFormat="1" x14ac:dyDescent="0.25">
      <c r="B129" s="22">
        <f t="shared" si="1"/>
        <v>46849</v>
      </c>
      <c r="C129" s="23">
        <f>IF($D$7=DataValidation!$A$2,Vols!$D118,Vols!$E118)</f>
        <v>3.0356000000000001E-2</v>
      </c>
      <c r="D129" s="24">
        <f>Vols!Q118</f>
        <v>5.30586458807231E-2</v>
      </c>
      <c r="H129" s="16"/>
      <c r="I129" s="16"/>
      <c r="J129" s="16"/>
      <c r="K129" s="16"/>
      <c r="L129" s="16"/>
      <c r="M129" s="16"/>
      <c r="N129" s="16"/>
      <c r="O129" s="16"/>
      <c r="P129" s="16"/>
      <c r="Q129" s="16"/>
      <c r="R129" s="16"/>
      <c r="S129" s="16"/>
      <c r="T129" s="16"/>
      <c r="U129" s="16"/>
      <c r="V129" s="16"/>
      <c r="W129" s="16"/>
      <c r="X129" s="16"/>
      <c r="Y129" s="16"/>
    </row>
    <row r="130" spans="2:25" s="25" customFormat="1" x14ac:dyDescent="0.25">
      <c r="B130" s="22">
        <f t="shared" si="1"/>
        <v>46879</v>
      </c>
      <c r="C130" s="23">
        <f>IF($D$7=DataValidation!$A$2,Vols!$D119,Vols!$E119)</f>
        <v>3.0365099999999999E-2</v>
      </c>
      <c r="D130" s="24">
        <f>Vols!Q119</f>
        <v>5.317081930147341E-2</v>
      </c>
      <c r="H130" s="16"/>
      <c r="I130" s="16"/>
      <c r="J130" s="16"/>
      <c r="K130" s="16"/>
      <c r="L130" s="16"/>
      <c r="M130" s="16"/>
      <c r="N130" s="16"/>
      <c r="O130" s="16"/>
      <c r="P130" s="16"/>
      <c r="Q130" s="16"/>
      <c r="R130" s="16"/>
      <c r="S130" s="16"/>
      <c r="T130" s="16"/>
      <c r="U130" s="16"/>
      <c r="V130" s="16"/>
      <c r="W130" s="16"/>
      <c r="X130" s="16"/>
      <c r="Y130" s="16"/>
    </row>
    <row r="131" spans="2:25" s="25" customFormat="1" x14ac:dyDescent="0.25">
      <c r="B131" s="22">
        <f t="shared" si="1"/>
        <v>46910</v>
      </c>
      <c r="C131" s="23">
        <f>IF($D$7=DataValidation!$A$2,Vols!$D120,Vols!$E120)</f>
        <v>3.0372300000000001E-2</v>
      </c>
      <c r="D131" s="24">
        <f>Vols!Q120</f>
        <v>5.3666257402992648E-2</v>
      </c>
      <c r="H131" s="16"/>
      <c r="I131" s="16"/>
      <c r="J131" s="16"/>
      <c r="K131" s="16"/>
      <c r="L131" s="16"/>
      <c r="M131" s="16"/>
      <c r="N131" s="16"/>
      <c r="O131" s="16"/>
      <c r="P131" s="16"/>
      <c r="Q131" s="16"/>
      <c r="R131" s="16"/>
      <c r="S131" s="16"/>
      <c r="T131" s="16"/>
      <c r="U131" s="16"/>
      <c r="V131" s="16"/>
      <c r="W131" s="16"/>
      <c r="X131" s="16"/>
      <c r="Y131" s="16"/>
    </row>
    <row r="132" spans="2:25" s="25" customFormat="1" x14ac:dyDescent="0.25">
      <c r="B132" s="22">
        <f t="shared" si="1"/>
        <v>46940</v>
      </c>
      <c r="C132" s="23">
        <f>IF($D$7=DataValidation!$A$2,Vols!$D121,Vols!$E121)</f>
        <v>3.0381999999999999E-2</v>
      </c>
      <c r="D132" s="24">
        <f>Vols!Q121</f>
        <v>5.4137066778814726E-2</v>
      </c>
      <c r="H132" s="16"/>
      <c r="I132" s="16"/>
      <c r="J132" s="16"/>
      <c r="K132" s="16"/>
      <c r="L132" s="16"/>
      <c r="M132" s="16"/>
      <c r="N132" s="16"/>
      <c r="O132" s="16"/>
      <c r="P132" s="16"/>
      <c r="Q132" s="16"/>
      <c r="R132" s="16"/>
      <c r="S132" s="16"/>
      <c r="T132" s="16"/>
      <c r="U132" s="16"/>
      <c r="V132" s="16"/>
      <c r="W132" s="16"/>
      <c r="X132" s="16"/>
      <c r="Y132" s="16"/>
    </row>
    <row r="133" spans="2:25" s="25" customFormat="1" x14ac:dyDescent="0.25">
      <c r="H133" s="16"/>
      <c r="I133" s="16"/>
      <c r="J133" s="16"/>
      <c r="K133" s="16"/>
      <c r="L133" s="16"/>
      <c r="M133" s="16"/>
      <c r="N133" s="16"/>
      <c r="O133" s="16"/>
      <c r="P133" s="16"/>
      <c r="Q133" s="16"/>
      <c r="R133" s="16"/>
      <c r="S133" s="16"/>
      <c r="T133" s="16"/>
      <c r="U133" s="16"/>
      <c r="V133" s="16"/>
      <c r="W133" s="16"/>
      <c r="X133" s="16"/>
      <c r="Y133" s="16"/>
    </row>
    <row r="134" spans="2:25" s="25" customFormat="1" x14ac:dyDescent="0.25">
      <c r="H134" s="16"/>
      <c r="I134" s="16"/>
      <c r="J134" s="16"/>
      <c r="K134" s="16"/>
      <c r="L134" s="16"/>
      <c r="M134" s="16"/>
      <c r="N134" s="16"/>
      <c r="O134" s="16"/>
      <c r="P134" s="16"/>
      <c r="Q134" s="16"/>
      <c r="R134" s="16"/>
      <c r="S134" s="16"/>
      <c r="T134" s="16"/>
      <c r="U134" s="16"/>
      <c r="V134" s="16"/>
      <c r="W134" s="16"/>
      <c r="X134" s="16"/>
      <c r="Y134" s="16"/>
    </row>
    <row r="135" spans="2:25" x14ac:dyDescent="0.25">
      <c r="C135" s="26"/>
      <c r="D135" s="26"/>
    </row>
    <row r="136" spans="2:25" ht="15" customHeight="1" x14ac:dyDescent="0.25"/>
    <row r="144" spans="2:25" x14ac:dyDescent="0.25">
      <c r="C144" s="27"/>
      <c r="D144" s="27"/>
      <c r="E144" s="27"/>
      <c r="F144" s="27"/>
      <c r="G144" s="27"/>
      <c r="H144" s="27"/>
    </row>
    <row r="145" spans="3:8" x14ac:dyDescent="0.25">
      <c r="C145" s="27"/>
      <c r="D145" s="27"/>
      <c r="E145" s="27"/>
      <c r="F145" s="27"/>
      <c r="G145" s="27"/>
      <c r="H145" s="27"/>
    </row>
    <row r="146" spans="3:8" x14ac:dyDescent="0.25">
      <c r="C146" s="27"/>
      <c r="D146" s="27"/>
    </row>
  </sheetData>
  <sheetProtection algorithmName="SHA-512" hashValue="qk8AZe/XwwSCr6dEWGVNY5pOW+QP3fC9uukzK5DDstqN2ADYisD/iKxVXXzNAyeZiiDDaJwZ8gTnNGEbsD92gA==" saltValue="zOAqA8uLYUjmhiXR948MFQ==" spinCount="100000" sheet="1" objects="1" scenarios="1"/>
  <pageMargins left="0.75" right="0.75" top="1" bottom="1" header="0.5" footer="0.5"/>
  <pageSetup orientation="portrait" r:id="rId1"/>
  <ignoredErrors>
    <ignoredError sqref="D6" unlockedFormula="1"/>
  </ignoredErrors>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DataValidation!$A$2:$A$3</xm:f>
          </x14:formula1>
          <xm:sqref>D7</xm:sqref>
        </x14:dataValidation>
        <x14:dataValidation type="list" allowBlank="1" showInputMessage="1" showErrorMessage="1" xr:uid="{00000000-0002-0000-0000-000001000000}">
          <x14:formula1>
            <xm:f>DataValidation!$B$2:$B$10</xm:f>
          </x14:formula1>
          <xm:sqref>D8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6:J45"/>
  <sheetViews>
    <sheetView showGridLines="0" workbookViewId="0">
      <selection activeCell="F1" sqref="F1"/>
    </sheetView>
  </sheetViews>
  <sheetFormatPr defaultRowHeight="15" x14ac:dyDescent="0.25"/>
  <cols>
    <col min="1" max="1" width="5.7109375" style="16" customWidth="1"/>
    <col min="2" max="16384" width="9.140625" style="16"/>
  </cols>
  <sheetData>
    <row r="6" spans="2:10" ht="15.75" thickBot="1" x14ac:dyDescent="0.3">
      <c r="B6" s="36" t="s">
        <v>32</v>
      </c>
      <c r="C6" s="37"/>
      <c r="D6" s="37"/>
      <c r="E6" s="37"/>
      <c r="F6" s="37"/>
      <c r="G6" s="37"/>
      <c r="H6" s="37"/>
      <c r="I6" s="37"/>
      <c r="J6" s="37"/>
    </row>
    <row r="7" spans="2:10" ht="15" customHeight="1" x14ac:dyDescent="0.25">
      <c r="B7" s="44" t="s">
        <v>33</v>
      </c>
      <c r="C7" s="44"/>
      <c r="D7" s="44"/>
      <c r="E7" s="44"/>
      <c r="F7" s="44"/>
      <c r="G7" s="44"/>
      <c r="H7" s="44"/>
      <c r="I7" s="44"/>
      <c r="J7" s="44"/>
    </row>
    <row r="8" spans="2:10" ht="15" customHeight="1" x14ac:dyDescent="0.25">
      <c r="B8" s="45"/>
      <c r="C8" s="45"/>
      <c r="D8" s="45"/>
      <c r="E8" s="45"/>
      <c r="F8" s="45"/>
      <c r="G8" s="45"/>
      <c r="H8" s="45"/>
      <c r="I8" s="45"/>
      <c r="J8" s="45"/>
    </row>
    <row r="9" spans="2:10" x14ac:dyDescent="0.25">
      <c r="B9" s="45"/>
      <c r="C9" s="45"/>
      <c r="D9" s="45"/>
      <c r="E9" s="45"/>
      <c r="F9" s="45"/>
      <c r="G9" s="45"/>
      <c r="H9" s="45"/>
      <c r="I9" s="45"/>
      <c r="J9" s="45"/>
    </row>
    <row r="10" spans="2:10" x14ac:dyDescent="0.25">
      <c r="B10" s="45"/>
      <c r="C10" s="45"/>
      <c r="D10" s="45"/>
      <c r="E10" s="45"/>
      <c r="F10" s="45"/>
      <c r="G10" s="45"/>
      <c r="H10" s="45"/>
      <c r="I10" s="45"/>
      <c r="J10" s="45"/>
    </row>
    <row r="13" spans="2:10" ht="15.75" thickBot="1" x14ac:dyDescent="0.3">
      <c r="B13" s="34" t="s">
        <v>25</v>
      </c>
      <c r="C13" s="35"/>
      <c r="D13" s="35"/>
      <c r="E13" s="35"/>
      <c r="F13" s="35"/>
      <c r="G13" s="35"/>
      <c r="H13" s="35"/>
      <c r="I13" s="35"/>
      <c r="J13" s="35"/>
    </row>
    <row r="14" spans="2:10" x14ac:dyDescent="0.25">
      <c r="B14" s="29" t="s">
        <v>26</v>
      </c>
    </row>
    <row r="15" spans="2:10" x14ac:dyDescent="0.25">
      <c r="B15" s="45" t="s">
        <v>27</v>
      </c>
      <c r="C15" s="45"/>
      <c r="D15" s="45"/>
      <c r="E15" s="45"/>
      <c r="F15" s="45"/>
      <c r="G15" s="45"/>
      <c r="H15" s="45"/>
      <c r="I15" s="45"/>
      <c r="J15" s="45"/>
    </row>
    <row r="16" spans="2:10" ht="15" customHeight="1" x14ac:dyDescent="0.25">
      <c r="B16" s="45"/>
      <c r="C16" s="45"/>
      <c r="D16" s="45"/>
      <c r="E16" s="45"/>
      <c r="F16" s="45"/>
      <c r="G16" s="45"/>
      <c r="H16" s="45"/>
      <c r="I16" s="45"/>
      <c r="J16" s="45"/>
    </row>
    <row r="17" spans="2:10" x14ac:dyDescent="0.25">
      <c r="B17" s="45"/>
      <c r="C17" s="45"/>
      <c r="D17" s="45"/>
      <c r="E17" s="45"/>
      <c r="F17" s="45"/>
      <c r="G17" s="45"/>
      <c r="H17" s="45"/>
      <c r="I17" s="45"/>
      <c r="J17" s="45"/>
    </row>
    <row r="18" spans="2:10" x14ac:dyDescent="0.25">
      <c r="B18" s="45"/>
      <c r="C18" s="45"/>
      <c r="D18" s="45"/>
      <c r="E18" s="45"/>
      <c r="F18" s="45"/>
      <c r="G18" s="45"/>
      <c r="H18" s="45"/>
      <c r="I18" s="45"/>
      <c r="J18" s="45"/>
    </row>
    <row r="19" spans="2:10" x14ac:dyDescent="0.25">
      <c r="B19" s="33"/>
      <c r="C19" s="33"/>
      <c r="D19" s="33"/>
      <c r="E19" s="33"/>
      <c r="F19" s="33"/>
      <c r="G19" s="33"/>
      <c r="H19" s="33"/>
      <c r="I19" s="33"/>
      <c r="J19" s="33"/>
    </row>
    <row r="20" spans="2:10" x14ac:dyDescent="0.25">
      <c r="B20" s="31"/>
      <c r="C20" s="31"/>
      <c r="D20" s="31"/>
      <c r="E20" s="31"/>
      <c r="F20" s="31"/>
      <c r="G20" s="31"/>
      <c r="H20" s="31"/>
      <c r="I20" s="31"/>
      <c r="J20" s="31"/>
    </row>
    <row r="21" spans="2:10" ht="15" customHeight="1" x14ac:dyDescent="0.25">
      <c r="B21" s="29" t="s">
        <v>16</v>
      </c>
    </row>
    <row r="22" spans="2:10" x14ac:dyDescent="0.25">
      <c r="B22" s="47" t="s">
        <v>29</v>
      </c>
      <c r="C22" s="47"/>
      <c r="D22" s="47"/>
      <c r="E22" s="47"/>
      <c r="F22" s="47"/>
      <c r="G22" s="47"/>
      <c r="H22" s="47"/>
      <c r="I22" s="47"/>
      <c r="J22" s="47"/>
    </row>
    <row r="23" spans="2:10" x14ac:dyDescent="0.25">
      <c r="B23" s="47"/>
      <c r="C23" s="47"/>
      <c r="D23" s="47"/>
      <c r="E23" s="47"/>
      <c r="F23" s="47"/>
      <c r="G23" s="47"/>
      <c r="H23" s="47"/>
      <c r="I23" s="47"/>
      <c r="J23" s="47"/>
    </row>
    <row r="24" spans="2:10" x14ac:dyDescent="0.25">
      <c r="B24" s="47"/>
      <c r="C24" s="47"/>
      <c r="D24" s="47"/>
      <c r="E24" s="47"/>
      <c r="F24" s="47"/>
      <c r="G24" s="47"/>
      <c r="H24" s="47"/>
      <c r="I24" s="47"/>
      <c r="J24" s="47"/>
    </row>
    <row r="25" spans="2:10" x14ac:dyDescent="0.25">
      <c r="B25" s="47"/>
      <c r="C25" s="47"/>
      <c r="D25" s="47"/>
      <c r="E25" s="47"/>
      <c r="F25" s="47"/>
      <c r="G25" s="47"/>
      <c r="H25" s="47"/>
      <c r="I25" s="47"/>
      <c r="J25" s="47"/>
    </row>
    <row r="26" spans="2:10" ht="15" customHeight="1" x14ac:dyDescent="0.25">
      <c r="B26" s="30"/>
      <c r="C26" s="30"/>
      <c r="D26" s="30"/>
      <c r="E26" s="30"/>
      <c r="F26" s="30"/>
      <c r="G26" s="30"/>
      <c r="H26" s="30"/>
      <c r="I26" s="30"/>
      <c r="J26" s="30"/>
    </row>
    <row r="27" spans="2:10" x14ac:dyDescent="0.25">
      <c r="B27" s="45" t="s">
        <v>30</v>
      </c>
      <c r="C27" s="45"/>
      <c r="D27" s="45"/>
      <c r="E27" s="45"/>
      <c r="F27" s="45"/>
      <c r="G27" s="45"/>
      <c r="H27" s="45"/>
      <c r="I27" s="45"/>
      <c r="J27" s="45"/>
    </row>
    <row r="28" spans="2:10" x14ac:dyDescent="0.25">
      <c r="B28" s="45"/>
      <c r="C28" s="45"/>
      <c r="D28" s="45"/>
      <c r="E28" s="45"/>
      <c r="F28" s="45"/>
      <c r="G28" s="45"/>
      <c r="H28" s="45"/>
      <c r="I28" s="45"/>
      <c r="J28" s="45"/>
    </row>
    <row r="29" spans="2:10" x14ac:dyDescent="0.25">
      <c r="B29" s="33"/>
      <c r="C29" s="33"/>
      <c r="D29" s="33"/>
      <c r="E29" s="33"/>
      <c r="F29" s="33"/>
      <c r="G29" s="33"/>
      <c r="H29" s="33"/>
      <c r="I29" s="33"/>
      <c r="J29" s="33"/>
    </row>
    <row r="30" spans="2:10" x14ac:dyDescent="0.25">
      <c r="B30" s="31"/>
      <c r="C30" s="31"/>
      <c r="D30" s="31"/>
      <c r="E30" s="31"/>
      <c r="F30" s="31"/>
      <c r="G30" s="31"/>
      <c r="H30" s="31"/>
      <c r="I30" s="31"/>
      <c r="J30" s="31"/>
    </row>
    <row r="31" spans="2:10" x14ac:dyDescent="0.25">
      <c r="B31" s="32" t="s">
        <v>17</v>
      </c>
      <c r="C31" s="31"/>
      <c r="D31" s="31"/>
      <c r="E31" s="31"/>
      <c r="F31" s="31"/>
      <c r="G31" s="31"/>
      <c r="H31" s="31"/>
      <c r="I31" s="31"/>
      <c r="J31" s="31"/>
    </row>
    <row r="32" spans="2:10" ht="15" customHeight="1" x14ac:dyDescent="0.25">
      <c r="B32" s="45" t="s">
        <v>31</v>
      </c>
      <c r="C32" s="45"/>
      <c r="D32" s="45"/>
      <c r="E32" s="45"/>
      <c r="F32" s="45"/>
      <c r="G32" s="45"/>
      <c r="H32" s="45"/>
      <c r="I32" s="45"/>
      <c r="J32" s="45"/>
    </row>
    <row r="33" spans="2:10" x14ac:dyDescent="0.25">
      <c r="B33" s="45"/>
      <c r="C33" s="45"/>
      <c r="D33" s="45"/>
      <c r="E33" s="45"/>
      <c r="F33" s="45"/>
      <c r="G33" s="45"/>
      <c r="H33" s="45"/>
      <c r="I33" s="45"/>
      <c r="J33" s="45"/>
    </row>
    <row r="34" spans="2:10" x14ac:dyDescent="0.25">
      <c r="B34" s="45"/>
      <c r="C34" s="45"/>
      <c r="D34" s="45"/>
      <c r="E34" s="45"/>
      <c r="F34" s="45"/>
      <c r="G34" s="45"/>
      <c r="H34" s="45"/>
      <c r="I34" s="45"/>
      <c r="J34" s="45"/>
    </row>
    <row r="35" spans="2:10" x14ac:dyDescent="0.25">
      <c r="B35" s="31"/>
      <c r="C35" s="31"/>
      <c r="D35" s="31"/>
      <c r="E35" s="31"/>
      <c r="F35" s="31"/>
      <c r="G35" s="31"/>
      <c r="H35" s="31"/>
      <c r="I35" s="31"/>
      <c r="J35" s="31"/>
    </row>
    <row r="37" spans="2:10" ht="15.75" thickBot="1" x14ac:dyDescent="0.3">
      <c r="B37" s="34" t="s">
        <v>24</v>
      </c>
      <c r="C37" s="35"/>
      <c r="D37" s="35"/>
      <c r="E37" s="35"/>
      <c r="F37" s="35"/>
      <c r="G37" s="35"/>
      <c r="H37" s="35"/>
      <c r="I37" s="35"/>
      <c r="J37" s="35"/>
    </row>
    <row r="38" spans="2:10" ht="15" customHeight="1" x14ac:dyDescent="0.25">
      <c r="B38" s="46" t="s">
        <v>1</v>
      </c>
      <c r="C38" s="46"/>
      <c r="D38" s="46"/>
      <c r="E38" s="46"/>
      <c r="F38" s="46"/>
      <c r="G38" s="46"/>
      <c r="H38" s="46"/>
      <c r="I38" s="46"/>
      <c r="J38" s="46"/>
    </row>
    <row r="39" spans="2:10" x14ac:dyDescent="0.25">
      <c r="B39" s="46"/>
      <c r="C39" s="46"/>
      <c r="D39" s="46"/>
      <c r="E39" s="46"/>
      <c r="F39" s="46"/>
      <c r="G39" s="46"/>
      <c r="H39" s="46"/>
      <c r="I39" s="46"/>
      <c r="J39" s="46"/>
    </row>
    <row r="40" spans="2:10" x14ac:dyDescent="0.25">
      <c r="B40" s="46"/>
      <c r="C40" s="46"/>
      <c r="D40" s="46"/>
      <c r="E40" s="46"/>
      <c r="F40" s="46"/>
      <c r="G40" s="46"/>
      <c r="H40" s="46"/>
      <c r="I40" s="46"/>
      <c r="J40" s="46"/>
    </row>
    <row r="41" spans="2:10" x14ac:dyDescent="0.25">
      <c r="B41" s="46"/>
      <c r="C41" s="46"/>
      <c r="D41" s="46"/>
      <c r="E41" s="46"/>
      <c r="F41" s="46"/>
      <c r="G41" s="46"/>
      <c r="H41" s="46"/>
      <c r="I41" s="46"/>
      <c r="J41" s="46"/>
    </row>
    <row r="42" spans="2:10" x14ac:dyDescent="0.25">
      <c r="B42" s="46"/>
      <c r="C42" s="46"/>
      <c r="D42" s="46"/>
      <c r="E42" s="46"/>
      <c r="F42" s="46"/>
      <c r="G42" s="46"/>
      <c r="H42" s="46"/>
      <c r="I42" s="46"/>
      <c r="J42" s="46"/>
    </row>
    <row r="43" spans="2:10" x14ac:dyDescent="0.25">
      <c r="B43" s="46"/>
      <c r="C43" s="46"/>
      <c r="D43" s="46"/>
      <c r="E43" s="46"/>
      <c r="F43" s="46"/>
      <c r="G43" s="46"/>
      <c r="H43" s="46"/>
      <c r="I43" s="46"/>
      <c r="J43" s="46"/>
    </row>
    <row r="44" spans="2:10" x14ac:dyDescent="0.25">
      <c r="B44" s="46"/>
      <c r="C44" s="46"/>
      <c r="D44" s="46"/>
      <c r="E44" s="46"/>
      <c r="F44" s="46"/>
      <c r="G44" s="46"/>
      <c r="H44" s="46"/>
      <c r="I44" s="46"/>
      <c r="J44" s="46"/>
    </row>
    <row r="45" spans="2:10" x14ac:dyDescent="0.25">
      <c r="B45" s="27"/>
      <c r="C45" s="27"/>
      <c r="D45" s="27"/>
      <c r="E45" s="27"/>
      <c r="F45" s="27"/>
      <c r="G45" s="27"/>
      <c r="H45" s="27"/>
      <c r="I45" s="27"/>
      <c r="J45" s="27"/>
    </row>
  </sheetData>
  <sheetProtection algorithmName="SHA-512" hashValue="nbAIpcQn+xCQLwLlIDr9SDT4Ay7AVQHZRaPZnJs8amcsza9rpxrThCmnWGZDmtJ6pEKTokhVCJZHQKymY0Uh9w==" saltValue="IIoqZIDP25Ep6tcXUYm10A==" spinCount="100000" sheet="1" objects="1" scenarios="1"/>
  <mergeCells count="6">
    <mergeCell ref="B7:J10"/>
    <mergeCell ref="B38:J44"/>
    <mergeCell ref="B22:J25"/>
    <mergeCell ref="B27:J28"/>
    <mergeCell ref="B15:J18"/>
    <mergeCell ref="B32:J3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T122"/>
  <sheetViews>
    <sheetView showGridLines="0" zoomScaleNormal="100" workbookViewId="0"/>
  </sheetViews>
  <sheetFormatPr defaultRowHeight="15" x14ac:dyDescent="0.25"/>
  <cols>
    <col min="1" max="1" width="10.7109375" style="3" bestFit="1" customWidth="1"/>
    <col min="2" max="3" width="9.140625" style="3"/>
    <col min="4" max="4" width="8.5703125" style="12" customWidth="1"/>
    <col min="5" max="5" width="9.140625" style="12"/>
    <col min="6" max="6" width="11.7109375" style="3" bestFit="1" customWidth="1"/>
    <col min="7" max="11" width="11.7109375" style="3" customWidth="1"/>
    <col min="12" max="12" width="11.5703125" style="9" customWidth="1"/>
    <col min="13" max="15" width="15.28515625" style="3" customWidth="1"/>
    <col min="16" max="16" width="11.7109375" style="3" customWidth="1"/>
    <col min="17" max="17" width="14.140625" style="3" bestFit="1" customWidth="1"/>
    <col min="18" max="18" width="9.140625" style="3"/>
    <col min="19" max="19" width="12.42578125" style="3" bestFit="1" customWidth="1"/>
    <col min="20" max="20" width="10.7109375" style="3" bestFit="1" customWidth="1"/>
    <col min="21" max="16384" width="9.140625" style="3"/>
  </cols>
  <sheetData>
    <row r="1" spans="1:20" x14ac:dyDescent="0.25">
      <c r="A1" s="1" t="s">
        <v>0</v>
      </c>
      <c r="B1" s="2" t="s">
        <v>4</v>
      </c>
      <c r="D1" s="4" t="s">
        <v>2</v>
      </c>
      <c r="E1" s="4" t="s">
        <v>3</v>
      </c>
      <c r="G1" s="4" t="s">
        <v>20</v>
      </c>
      <c r="H1" s="4" t="s">
        <v>19</v>
      </c>
      <c r="I1" s="4" t="s">
        <v>21</v>
      </c>
      <c r="J1" s="4" t="s">
        <v>22</v>
      </c>
      <c r="L1" s="5" t="s">
        <v>23</v>
      </c>
      <c r="M1" s="6" t="s">
        <v>17</v>
      </c>
      <c r="N1" s="41" t="s">
        <v>34</v>
      </c>
      <c r="O1" s="41" t="s">
        <v>35</v>
      </c>
      <c r="Q1" s="4" t="s">
        <v>18</v>
      </c>
      <c r="S1" s="3" t="s">
        <v>36</v>
      </c>
      <c r="T1" s="43">
        <v>43318</v>
      </c>
    </row>
    <row r="2" spans="1:20" x14ac:dyDescent="0.25">
      <c r="A2" s="7">
        <f>'Forward Curve'!$B13</f>
        <v>43318</v>
      </c>
      <c r="B2" s="8">
        <v>0.14269999999999999</v>
      </c>
      <c r="C2" s="42"/>
      <c r="D2" s="8">
        <v>2.0793099999999998E-2</v>
      </c>
      <c r="E2" s="8">
        <v>2.3429999999999999E-2</v>
      </c>
      <c r="F2" s="10"/>
      <c r="G2" s="9">
        <f>IF('Forward Curve'!$D$7=DataValidation!$A$2,Vols!$D2,Vols!$E2)*(1-(SQRT(YEARFRAC($A$2,$A2,2))*(2*$B2)))</f>
        <v>2.0793099999999998E-2</v>
      </c>
      <c r="H2" s="9">
        <f>IF('Forward Curve'!$D$7=DataValidation!$A$2,Vols!$D2,Vols!$E2)*(1-(SQRT(YEARFRAC($A$2,$A2,2))*(1*$B2)))</f>
        <v>2.0793099999999998E-2</v>
      </c>
      <c r="I2" s="9">
        <f>IF('Forward Curve'!$D$7=DataValidation!$A$2,Vols!$D2,Vols!$E2)*(1+(SQRT(YEARFRAC($A$2,$A2,2))*(1*$B2)))</f>
        <v>2.0793099999999998E-2</v>
      </c>
      <c r="J2" s="9">
        <f>IF('Forward Curve'!$D$7=DataValidation!$A$2,Vols!$D2,Vols!$E2)*(1+(SQRT(YEARFRAC($A$2,$A2,2))*(2*$B2)))</f>
        <v>2.0793099999999998E-2</v>
      </c>
      <c r="L2" s="9">
        <f>D2</f>
        <v>2.0793099999999998E-2</v>
      </c>
      <c r="M2" s="9">
        <f>IF('Forward Curve'!$D$7=DataValidation!$A$2,$D2,$E2)</f>
        <v>2.0793099999999998E-2</v>
      </c>
      <c r="N2" s="9">
        <f>IF('Forward Curve'!$D$7=DataValidation!$A$2,$D2+0.0025,$E2+0.0025)</f>
        <v>2.3293099999999997E-2</v>
      </c>
      <c r="O2" s="9">
        <f>IF('Forward Curve'!$D$7=DataValidation!$A$2,$D2+0.005,$E2+0.005)</f>
        <v>2.5793099999999999E-2</v>
      </c>
      <c r="Q2" s="9">
        <f>IF('Forward Curve'!$D$8=DataValidation!$B$2,Vols!$J2,IF('Forward Curve'!$D$8=DataValidation!$B$3,Vols!$I2,IF('Forward Curve'!$D$8=DataValidation!$B$4,Vols!$H2,IF('Forward Curve'!$D$8=DataValidation!$B$5,Vols!$G2,IF('Forward Curve'!$D$8=DataValidation!$B$7,IF('Forward Curve'!$D$7=DataValidation!$A$2,Vols!$L2,Vols!$L2+(Vols!$E2-Vols!$D2)),IF('Forward Curve'!$D$8=DataValidation!$B$8,$M2,IF('Forward Curve'!$D$8=DataValidation!$B$9,Vols!$N2,IF('Forward Curve'!$D$8=DataValidation!$B$10,Vols!$O2,"ERROR"))))))))</f>
        <v>2.0793099999999998E-2</v>
      </c>
      <c r="T2" s="40"/>
    </row>
    <row r="3" spans="1:20" x14ac:dyDescent="0.25">
      <c r="A3" s="7">
        <f>'Forward Curve'!$B14</f>
        <v>43349</v>
      </c>
      <c r="B3" s="8">
        <v>0.13619999999999999</v>
      </c>
      <c r="C3" s="9"/>
      <c r="D3" s="8">
        <v>2.2257900000000001E-2</v>
      </c>
      <c r="E3" s="8">
        <v>2.3892899999999998E-2</v>
      </c>
      <c r="F3" s="10"/>
      <c r="G3" s="9">
        <f>IF('Forward Curve'!$D$7=DataValidation!$A$2,Vols!$D3,Vols!$E3)*(1-(SQRT(YEARFRAC($A$2,$A3,2))*(2*$B3)))</f>
        <v>2.0478715908625957E-2</v>
      </c>
      <c r="H3" s="9">
        <f>IF('Forward Curve'!$D$7=DataValidation!$A$2,Vols!$D3,Vols!$E3)*(1-(SQRT(YEARFRAC($A$2,$A3,2))*(1*$B3)))</f>
        <v>2.1368307954312979E-2</v>
      </c>
      <c r="I3" s="9">
        <f>IF('Forward Curve'!$D$7=DataValidation!$A$2,Vols!$D3,Vols!$E3)*(1+(SQRT(YEARFRAC($A$2,$A3,2))*(1*$B3)))</f>
        <v>2.3147492045687022E-2</v>
      </c>
      <c r="J3" s="9">
        <f>IF('Forward Curve'!$D$7=DataValidation!$A$2,Vols!$D3,Vols!$E3)*(1+(SQRT(YEARFRAC($A$2,$A3,2))*(2*$B3)))</f>
        <v>2.4037084091374044E-2</v>
      </c>
      <c r="L3" s="9">
        <f>(($L$10-$L$2)/COUNT($A$2:$A$9))+L2</f>
        <v>2.11627125E-2</v>
      </c>
      <c r="M3" s="10">
        <v>0.04</v>
      </c>
      <c r="N3" s="9">
        <f>IF('Forward Curve'!$D$7=DataValidation!$A$2,$D3+0.0025,$E3+0.0025)</f>
        <v>2.4757899999999999E-2</v>
      </c>
      <c r="O3" s="9">
        <f>IF('Forward Curve'!$D$7=DataValidation!$A$2,$D3+0.005,$E3+0.005)</f>
        <v>2.7257900000000002E-2</v>
      </c>
      <c r="Q3" s="9">
        <f>IF('Forward Curve'!$D$8=DataValidation!$B$2,Vols!$J3,IF('Forward Curve'!$D$8=DataValidation!$B$3,Vols!$I3,IF('Forward Curve'!$D$8=DataValidation!$B$4,Vols!$H3,IF('Forward Curve'!$D$8=DataValidation!$B$5,Vols!$G3,IF('Forward Curve'!$D$8=DataValidation!$B$7,IF('Forward Curve'!$D$7=DataValidation!$A$2,Vols!$L3,Vols!$L3+(Vols!$E3-Vols!$D3)),IF('Forward Curve'!$D$8=DataValidation!$B$8,$M3,IF('Forward Curve'!$D$8=DataValidation!$B$9,Vols!$N3,IF('Forward Curve'!$D$8=DataValidation!$B$10,Vols!$O3,"ERROR"))))))))</f>
        <v>2.3147492045687022E-2</v>
      </c>
      <c r="S3" s="3">
        <v>100</v>
      </c>
      <c r="T3" s="40"/>
    </row>
    <row r="4" spans="1:20" x14ac:dyDescent="0.25">
      <c r="A4" s="7">
        <f>'Forward Curve'!$B15</f>
        <v>43379</v>
      </c>
      <c r="B4" s="8">
        <v>0.1429</v>
      </c>
      <c r="C4" s="9"/>
      <c r="D4" s="8">
        <v>2.22598E-2</v>
      </c>
      <c r="E4" s="8">
        <v>2.4694400000000002E-2</v>
      </c>
      <c r="F4" s="10"/>
      <c r="G4" s="9">
        <f>IF('Forward Curve'!$D$7=DataValidation!$A$2,Vols!$D4,Vols!$E4)*(1-(SQRT(YEARFRAC($A$2,$A4,2))*(2*$B4)))</f>
        <v>1.96410312515999E-2</v>
      </c>
      <c r="H4" s="9">
        <f>IF('Forward Curve'!$D$7=DataValidation!$A$2,Vols!$D4,Vols!$E4)*(1-(SQRT(YEARFRAC($A$2,$A4,2))*(1*$B4)))</f>
        <v>2.095041562579995E-2</v>
      </c>
      <c r="I4" s="9">
        <f>IF('Forward Curve'!$D$7=DataValidation!$A$2,Vols!$D4,Vols!$E4)*(1+(SQRT(YEARFRAC($A$2,$A4,2))*(1*$B4)))</f>
        <v>2.3569184374200049E-2</v>
      </c>
      <c r="J4" s="9">
        <f>IF('Forward Curve'!$D$7=DataValidation!$A$2,Vols!$D4,Vols!$E4)*(1+(SQRT(YEARFRAC($A$2,$A4,2))*(2*$B4)))</f>
        <v>2.4878568748400103E-2</v>
      </c>
      <c r="L4" s="9">
        <f t="shared" ref="L4:L9" si="0">(($L$10-$L$2)/COUNT($A$2:$A$9))+L3</f>
        <v>2.1532325000000001E-2</v>
      </c>
      <c r="M4" s="10">
        <v>0.04</v>
      </c>
      <c r="N4" s="9">
        <f>IF('Forward Curve'!$D$7=DataValidation!$A$2,$D4+0.0025,$E4+0.0025)</f>
        <v>2.4759799999999998E-2</v>
      </c>
      <c r="O4" s="9">
        <f>IF('Forward Curve'!$D$7=DataValidation!$A$2,$D4+0.005,$E4+0.005)</f>
        <v>2.7259800000000001E-2</v>
      </c>
      <c r="Q4" s="9">
        <f>IF('Forward Curve'!$D$8=DataValidation!$B$2,Vols!$J4,IF('Forward Curve'!$D$8=DataValidation!$B$3,Vols!$I4,IF('Forward Curve'!$D$8=DataValidation!$B$4,Vols!$H4,IF('Forward Curve'!$D$8=DataValidation!$B$5,Vols!$G4,IF('Forward Curve'!$D$8=DataValidation!$B$7,IF('Forward Curve'!$D$7=DataValidation!$A$2,Vols!$L4,Vols!$L4+(Vols!$E4-Vols!$D4)),IF('Forward Curve'!$D$8=DataValidation!$B$8,$M4,IF('Forward Curve'!$D$8=DataValidation!$B$9,Vols!$N4,IF('Forward Curve'!$D$8=DataValidation!$B$10,Vols!$O4,"ERROR"))))))))</f>
        <v>2.3569184374200049E-2</v>
      </c>
      <c r="T4" s="40"/>
    </row>
    <row r="5" spans="1:20" x14ac:dyDescent="0.25">
      <c r="A5" s="7">
        <f>'Forward Curve'!$B16</f>
        <v>43410</v>
      </c>
      <c r="B5" s="8">
        <v>0.13949999999999999</v>
      </c>
      <c r="C5" s="9"/>
      <c r="D5" s="8">
        <v>2.32973E-2</v>
      </c>
      <c r="E5" s="8">
        <v>2.56622E-2</v>
      </c>
      <c r="F5" s="10"/>
      <c r="G5" s="9">
        <f>IF('Forward Curve'!$D$7=DataValidation!$A$2,Vols!$D5,Vols!$E5)*(1-(SQRT(YEARFRAC($A$2,$A5,2))*(2*$B5)))</f>
        <v>2.0011414252061738E-2</v>
      </c>
      <c r="H5" s="9">
        <f>IF('Forward Curve'!$D$7=DataValidation!$A$2,Vols!$D5,Vols!$E5)*(1-(SQRT(YEARFRAC($A$2,$A5,2))*(1*$B5)))</f>
        <v>2.1654357126030872E-2</v>
      </c>
      <c r="I5" s="9">
        <f>IF('Forward Curve'!$D$7=DataValidation!$A$2,Vols!$D5,Vols!$E5)*(1+(SQRT(YEARFRAC($A$2,$A5,2))*(1*$B5)))</f>
        <v>2.4940242873969128E-2</v>
      </c>
      <c r="J5" s="9">
        <f>IF('Forward Curve'!$D$7=DataValidation!$A$2,Vols!$D5,Vols!$E5)*(1+(SQRT(YEARFRAC($A$2,$A5,2))*(2*$B5)))</f>
        <v>2.6583185747938259E-2</v>
      </c>
      <c r="L5" s="9">
        <f t="shared" si="0"/>
        <v>2.1901937500000003E-2</v>
      </c>
      <c r="M5" s="10">
        <v>0.04</v>
      </c>
      <c r="N5" s="9">
        <f>IF('Forward Curve'!$D$7=DataValidation!$A$2,$D5+0.0025,$E5+0.0025)</f>
        <v>2.5797299999999999E-2</v>
      </c>
      <c r="O5" s="9">
        <f>IF('Forward Curve'!$D$7=DataValidation!$A$2,$D5+0.005,$E5+0.005)</f>
        <v>2.8297300000000001E-2</v>
      </c>
      <c r="Q5" s="9">
        <f>IF('Forward Curve'!$D$8=DataValidation!$B$2,Vols!$J5,IF('Forward Curve'!$D$8=DataValidation!$B$3,Vols!$I5,IF('Forward Curve'!$D$8=DataValidation!$B$4,Vols!$H5,IF('Forward Curve'!$D$8=DataValidation!$B$5,Vols!$G5,IF('Forward Curve'!$D$8=DataValidation!$B$7,IF('Forward Curve'!$D$7=DataValidation!$A$2,Vols!$L5,Vols!$L5+(Vols!$E5-Vols!$D5)),IF('Forward Curve'!$D$8=DataValidation!$B$8,$M5,IF('Forward Curve'!$D$8=DataValidation!$B$9,Vols!$N5,IF('Forward Curve'!$D$8=DataValidation!$B$10,Vols!$O5,"ERROR"))))))))</f>
        <v>2.4940242873969128E-2</v>
      </c>
      <c r="T5" s="40"/>
    </row>
    <row r="6" spans="1:20" x14ac:dyDescent="0.25">
      <c r="A6" s="7">
        <f>'Forward Curve'!$B17</f>
        <v>43440</v>
      </c>
      <c r="B6" s="8">
        <v>0.13789999999999999</v>
      </c>
      <c r="C6" s="9"/>
      <c r="D6" s="8">
        <v>2.40591E-2</v>
      </c>
      <c r="E6" s="8">
        <v>2.6380000000000001E-2</v>
      </c>
      <c r="F6" s="10"/>
      <c r="G6" s="9">
        <f>IF('Forward Curve'!$D$7=DataValidation!$A$2,Vols!$D6,Vols!$E6)*(1-(SQRT(YEARFRAC($A$2,$A6,2))*(2*$B6)))</f>
        <v>2.019629927660916E-2</v>
      </c>
      <c r="H6" s="9">
        <f>IF('Forward Curve'!$D$7=DataValidation!$A$2,Vols!$D6,Vols!$E6)*(1-(SQRT(YEARFRAC($A$2,$A6,2))*(1*$B6)))</f>
        <v>2.212769963830458E-2</v>
      </c>
      <c r="I6" s="9">
        <f>IF('Forward Curve'!$D$7=DataValidation!$A$2,Vols!$D6,Vols!$E6)*(1+(SQRT(YEARFRAC($A$2,$A6,2))*(1*$B6)))</f>
        <v>2.5990500361695423E-2</v>
      </c>
      <c r="J6" s="9">
        <f>IF('Forward Curve'!$D$7=DataValidation!$A$2,Vols!$D6,Vols!$E6)*(1+(SQRT(YEARFRAC($A$2,$A6,2))*(2*$B6)))</f>
        <v>2.792190072339084E-2</v>
      </c>
      <c r="L6" s="9">
        <f t="shared" si="0"/>
        <v>2.2271550000000005E-2</v>
      </c>
      <c r="M6" s="10">
        <v>0.04</v>
      </c>
      <c r="N6" s="9">
        <f>IF('Forward Curve'!$D$7=DataValidation!$A$2,$D6+0.0025,$E6+0.0025)</f>
        <v>2.6559099999999999E-2</v>
      </c>
      <c r="O6" s="9">
        <f>IF('Forward Curve'!$D$7=DataValidation!$A$2,$D6+0.005,$E6+0.005)</f>
        <v>2.9059100000000001E-2</v>
      </c>
      <c r="Q6" s="9">
        <f>IF('Forward Curve'!$D$8=DataValidation!$B$2,Vols!$J6,IF('Forward Curve'!$D$8=DataValidation!$B$3,Vols!$I6,IF('Forward Curve'!$D$8=DataValidation!$B$4,Vols!$H6,IF('Forward Curve'!$D$8=DataValidation!$B$5,Vols!$G6,IF('Forward Curve'!$D$8=DataValidation!$B$7,IF('Forward Curve'!$D$7=DataValidation!$A$2,Vols!$L6,Vols!$L6+(Vols!$E6-Vols!$D6)),IF('Forward Curve'!$D$8=DataValidation!$B$8,$M6,IF('Forward Curve'!$D$8=DataValidation!$B$9,Vols!$N6,IF('Forward Curve'!$D$8=DataValidation!$B$10,Vols!$O6,"ERROR"))))))))</f>
        <v>2.5990500361695423E-2</v>
      </c>
      <c r="T6" s="40"/>
    </row>
    <row r="7" spans="1:20" x14ac:dyDescent="0.25">
      <c r="A7" s="7">
        <f>'Forward Curve'!$B18</f>
        <v>43471</v>
      </c>
      <c r="B7" s="8">
        <v>0.13650000000000001</v>
      </c>
      <c r="C7" s="9"/>
      <c r="D7" s="8">
        <v>2.4834100000000001E-2</v>
      </c>
      <c r="E7" s="8">
        <v>2.7031399999999997E-2</v>
      </c>
      <c r="F7" s="10"/>
      <c r="G7" s="9">
        <f>IF('Forward Curve'!$D$7=DataValidation!$A$2,Vols!$D7,Vols!$E7)*(1-(SQRT(YEARFRAC($A$2,$A7,2))*(2*$B7)))</f>
        <v>2.0414270282486522E-2</v>
      </c>
      <c r="H7" s="9">
        <f>IF('Forward Curve'!$D$7=DataValidation!$A$2,Vols!$D7,Vols!$E7)*(1-(SQRT(YEARFRAC($A$2,$A7,2))*(1*$B7)))</f>
        <v>2.2624185141243265E-2</v>
      </c>
      <c r="I7" s="9">
        <f>IF('Forward Curve'!$D$7=DataValidation!$A$2,Vols!$D7,Vols!$E7)*(1+(SQRT(YEARFRAC($A$2,$A7,2))*(1*$B7)))</f>
        <v>2.7044014858756741E-2</v>
      </c>
      <c r="J7" s="9">
        <f>IF('Forward Curve'!$D$7=DataValidation!$A$2,Vols!$D7,Vols!$E7)*(1+(SQRT(YEARFRAC($A$2,$A7,2))*(2*$B7)))</f>
        <v>2.9253929717513477E-2</v>
      </c>
      <c r="L7" s="9">
        <f t="shared" si="0"/>
        <v>2.2641162500000006E-2</v>
      </c>
      <c r="M7" s="10">
        <v>0.04</v>
      </c>
      <c r="N7" s="9">
        <f>IF('Forward Curve'!$D$7=DataValidation!$A$2,$D7+0.0025,$E7+0.0025)</f>
        <v>2.73341E-2</v>
      </c>
      <c r="O7" s="9">
        <f>IF('Forward Curve'!$D$7=DataValidation!$A$2,$D7+0.005,$E7+0.005)</f>
        <v>2.9834100000000002E-2</v>
      </c>
      <c r="Q7" s="9">
        <f>IF('Forward Curve'!$D$8=DataValidation!$B$2,Vols!$J7,IF('Forward Curve'!$D$8=DataValidation!$B$3,Vols!$I7,IF('Forward Curve'!$D$8=DataValidation!$B$4,Vols!$H7,IF('Forward Curve'!$D$8=DataValidation!$B$5,Vols!$G7,IF('Forward Curve'!$D$8=DataValidation!$B$7,IF('Forward Curve'!$D$7=DataValidation!$A$2,Vols!$L7,Vols!$L7+(Vols!$E7-Vols!$D7)),IF('Forward Curve'!$D$8=DataValidation!$B$8,$M7,IF('Forward Curve'!$D$8=DataValidation!$B$9,Vols!$N7,IF('Forward Curve'!$D$8=DataValidation!$B$10,Vols!$O7,"ERROR"))))))))</f>
        <v>2.7044014858756741E-2</v>
      </c>
      <c r="T7" s="40"/>
    </row>
    <row r="8" spans="1:20" x14ac:dyDescent="0.25">
      <c r="A8" s="7">
        <f>'Forward Curve'!$B19</f>
        <v>43502</v>
      </c>
      <c r="B8" s="8">
        <v>0.1333</v>
      </c>
      <c r="C8" s="9"/>
      <c r="D8" s="8">
        <v>2.5800800000000002E-2</v>
      </c>
      <c r="E8" s="8">
        <v>2.7524400000000001E-2</v>
      </c>
      <c r="F8" s="10"/>
      <c r="G8" s="9">
        <f>IF('Forward Curve'!$D$7=DataValidation!$A$2,Vols!$D8,Vols!$E8)*(1-(SQRT(YEARFRAC($A$2,$A8,2))*(2*$B8)))</f>
        <v>2.0883225156262675E-2</v>
      </c>
      <c r="H8" s="9">
        <f>IF('Forward Curve'!$D$7=DataValidation!$A$2,Vols!$D8,Vols!$E8)*(1-(SQRT(YEARFRAC($A$2,$A8,2))*(1*$B8)))</f>
        <v>2.334201257813134E-2</v>
      </c>
      <c r="I8" s="9">
        <f>IF('Forward Curve'!$D$7=DataValidation!$A$2,Vols!$D8,Vols!$E8)*(1+(SQRT(YEARFRAC($A$2,$A8,2))*(1*$B8)))</f>
        <v>2.8259587421868664E-2</v>
      </c>
      <c r="J8" s="9">
        <f>IF('Forward Curve'!$D$7=DataValidation!$A$2,Vols!$D8,Vols!$E8)*(1+(SQRT(YEARFRAC($A$2,$A8,2))*(2*$B8)))</f>
        <v>3.0718374843737326E-2</v>
      </c>
      <c r="L8" s="9">
        <f t="shared" si="0"/>
        <v>2.3010775000000008E-2</v>
      </c>
      <c r="M8" s="10">
        <v>0.04</v>
      </c>
      <c r="N8" s="9">
        <f>IF('Forward Curve'!$D$7=DataValidation!$A$2,$D8+0.0025,$E8+0.0025)</f>
        <v>2.8300800000000001E-2</v>
      </c>
      <c r="O8" s="9">
        <f>IF('Forward Curve'!$D$7=DataValidation!$A$2,$D8+0.005,$E8+0.005)</f>
        <v>3.0800800000000003E-2</v>
      </c>
      <c r="Q8" s="9">
        <f>IF('Forward Curve'!$D$8=DataValidation!$B$2,Vols!$J8,IF('Forward Curve'!$D$8=DataValidation!$B$3,Vols!$I8,IF('Forward Curve'!$D$8=DataValidation!$B$4,Vols!$H8,IF('Forward Curve'!$D$8=DataValidation!$B$5,Vols!$G8,IF('Forward Curve'!$D$8=DataValidation!$B$7,IF('Forward Curve'!$D$7=DataValidation!$A$2,Vols!$L8,Vols!$L8+(Vols!$E8-Vols!$D8)),IF('Forward Curve'!$D$8=DataValidation!$B$8,$M8,IF('Forward Curve'!$D$8=DataValidation!$B$9,Vols!$N8,IF('Forward Curve'!$D$8=DataValidation!$B$10,Vols!$O8,"ERROR"))))))))</f>
        <v>2.8259587421868664E-2</v>
      </c>
      <c r="T8" s="40"/>
    </row>
    <row r="9" spans="1:20" x14ac:dyDescent="0.25">
      <c r="A9" s="7">
        <f>'Forward Curve'!$B20</f>
        <v>43530</v>
      </c>
      <c r="B9" s="8">
        <v>0.13339999999999999</v>
      </c>
      <c r="C9" s="9"/>
      <c r="D9" s="8">
        <v>2.6181999999999997E-2</v>
      </c>
      <c r="E9" s="8">
        <v>2.7965300000000002E-2</v>
      </c>
      <c r="F9" s="10"/>
      <c r="G9" s="9">
        <f>IF('Forward Curve'!$D$7=DataValidation!$A$2,Vols!$D9,Vols!$E9)*(1-(SQRT(YEARFRAC($A$2,$A9,2))*(2*$B9)))</f>
        <v>2.082149970992184E-2</v>
      </c>
      <c r="H9" s="9">
        <f>IF('Forward Curve'!$D$7=DataValidation!$A$2,Vols!$D9,Vols!$E9)*(1-(SQRT(YEARFRAC($A$2,$A9,2))*(1*$B9)))</f>
        <v>2.350174985496092E-2</v>
      </c>
      <c r="I9" s="9">
        <f>IF('Forward Curve'!$D$7=DataValidation!$A$2,Vols!$D9,Vols!$E9)*(1+(SQRT(YEARFRAC($A$2,$A9,2))*(1*$B9)))</f>
        <v>2.8862250145039077E-2</v>
      </c>
      <c r="J9" s="9">
        <f>IF('Forward Curve'!$D$7=DataValidation!$A$2,Vols!$D9,Vols!$E9)*(1+(SQRT(YEARFRAC($A$2,$A9,2))*(2*$B9)))</f>
        <v>3.154250029007815E-2</v>
      </c>
      <c r="L9" s="9">
        <f t="shared" si="0"/>
        <v>2.3380387500000009E-2</v>
      </c>
      <c r="M9" s="10">
        <v>0.04</v>
      </c>
      <c r="N9" s="9">
        <f>IF('Forward Curve'!$D$7=DataValidation!$A$2,$D9+0.0025,$E9+0.0025)</f>
        <v>2.8681999999999996E-2</v>
      </c>
      <c r="O9" s="9">
        <f>IF('Forward Curve'!$D$7=DataValidation!$A$2,$D9+0.005,$E9+0.005)</f>
        <v>3.1181999999999998E-2</v>
      </c>
      <c r="Q9" s="9">
        <f>IF('Forward Curve'!$D$8=DataValidation!$B$2,Vols!$J9,IF('Forward Curve'!$D$8=DataValidation!$B$3,Vols!$I9,IF('Forward Curve'!$D$8=DataValidation!$B$4,Vols!$H9,IF('Forward Curve'!$D$8=DataValidation!$B$5,Vols!$G9,IF('Forward Curve'!$D$8=DataValidation!$B$7,IF('Forward Curve'!$D$7=DataValidation!$A$2,Vols!$L9,Vols!$L9+(Vols!$E9-Vols!$D9)),IF('Forward Curve'!$D$8=DataValidation!$B$8,$M9,IF('Forward Curve'!$D$8=DataValidation!$B$9,Vols!$N9,IF('Forward Curve'!$D$8=DataValidation!$B$10,Vols!$O9,"ERROR"))))))))</f>
        <v>2.8862250145039077E-2</v>
      </c>
      <c r="T9" s="40"/>
    </row>
    <row r="10" spans="1:20" x14ac:dyDescent="0.25">
      <c r="A10" s="7">
        <f>'Forward Curve'!$B21</f>
        <v>43561</v>
      </c>
      <c r="B10" s="8">
        <v>0.13390000000000002</v>
      </c>
      <c r="C10" s="9"/>
      <c r="D10" s="8">
        <v>2.6569099999999998E-2</v>
      </c>
      <c r="E10" s="8">
        <v>2.8394599999999999E-2</v>
      </c>
      <c r="F10" s="10"/>
      <c r="G10" s="9">
        <f>IF('Forward Curve'!$D$7=DataValidation!$A$2,Vols!$D10,Vols!$E10)*(1-(SQRT(YEARFRAC($A$2,$A10,2))*(2*$B10)))</f>
        <v>2.0723362596771357E-2</v>
      </c>
      <c r="H10" s="9">
        <f>IF('Forward Curve'!$D$7=DataValidation!$A$2,Vols!$D10,Vols!$E10)*(1-(SQRT(YEARFRAC($A$2,$A10,2))*(1*$B10)))</f>
        <v>2.3646231298385677E-2</v>
      </c>
      <c r="I10" s="9">
        <f>IF('Forward Curve'!$D$7=DataValidation!$A$2,Vols!$D10,Vols!$E10)*(1+(SQRT(YEARFRAC($A$2,$A10,2))*(1*$B10)))</f>
        <v>2.9491968701614323E-2</v>
      </c>
      <c r="J10" s="9">
        <f>IF('Forward Curve'!$D$7=DataValidation!$A$2,Vols!$D10,Vols!$E10)*(1+(SQRT(YEARFRAC($A$2,$A10,2))*(2*$B10)))</f>
        <v>3.241483740322864E-2</v>
      </c>
      <c r="L10" s="8">
        <v>2.375E-2</v>
      </c>
      <c r="M10" s="10">
        <v>0.04</v>
      </c>
      <c r="N10" s="9">
        <f>IF('Forward Curve'!$D$7=DataValidation!$A$2,$D10+0.0025,$E10+0.0025)</f>
        <v>2.9069099999999997E-2</v>
      </c>
      <c r="O10" s="9">
        <f>IF('Forward Curve'!$D$7=DataValidation!$A$2,$D10+0.005,$E10+0.005)</f>
        <v>3.1569099999999996E-2</v>
      </c>
      <c r="Q10" s="9">
        <f>IF('Forward Curve'!$D$8=DataValidation!$B$2,Vols!$J10,IF('Forward Curve'!$D$8=DataValidation!$B$3,Vols!$I10,IF('Forward Curve'!$D$8=DataValidation!$B$4,Vols!$H10,IF('Forward Curve'!$D$8=DataValidation!$B$5,Vols!$G10,IF('Forward Curve'!$D$8=DataValidation!$B$7,IF('Forward Curve'!$D$7=DataValidation!$A$2,Vols!$L10,Vols!$L10+(Vols!$E10-Vols!$D10)),IF('Forward Curve'!$D$8=DataValidation!$B$8,$M10,IF('Forward Curve'!$D$8=DataValidation!$B$9,Vols!$N10,IF('Forward Curve'!$D$8=DataValidation!$B$10,Vols!$O10,"ERROR"))))))))</f>
        <v>2.9491968701614323E-2</v>
      </c>
      <c r="T10" s="40"/>
    </row>
    <row r="11" spans="1:20" x14ac:dyDescent="0.25">
      <c r="A11" s="7">
        <f>'Forward Curve'!$B22</f>
        <v>43591</v>
      </c>
      <c r="B11" s="8">
        <v>0.13300000000000001</v>
      </c>
      <c r="C11" s="9"/>
      <c r="D11" s="8">
        <v>2.7075300000000004E-2</v>
      </c>
      <c r="E11" s="8">
        <v>2.87765E-2</v>
      </c>
      <c r="F11" s="10"/>
      <c r="G11" s="9">
        <f>IF('Forward Curve'!$D$7=DataValidation!$A$2,Vols!$D11,Vols!$E11)*(1-(SQRT(YEARFRAC($A$2,$A11,2))*(2*$B11)))</f>
        <v>2.0803604173479068E-2</v>
      </c>
      <c r="H11" s="9">
        <f>IF('Forward Curve'!$D$7=DataValidation!$A$2,Vols!$D11,Vols!$E11)*(1-(SQRT(YEARFRAC($A$2,$A11,2))*(1*$B11)))</f>
        <v>2.3939452086739536E-2</v>
      </c>
      <c r="I11" s="9">
        <f>IF('Forward Curve'!$D$7=DataValidation!$A$2,Vols!$D11,Vols!$E11)*(1+(SQRT(YEARFRAC($A$2,$A11,2))*(1*$B11)))</f>
        <v>3.0211147913260471E-2</v>
      </c>
      <c r="J11" s="9">
        <f>IF('Forward Curve'!$D$7=DataValidation!$A$2,Vols!$D11,Vols!$E11)*(1+(SQRT(YEARFRAC($A$2,$A11,2))*(2*$B11)))</f>
        <v>3.3346995826520939E-2</v>
      </c>
      <c r="L11" s="9">
        <f>(($L$22-$L$10)/COUNT($A$10:$A$21))+L10</f>
        <v>2.4375000000000001E-2</v>
      </c>
      <c r="M11" s="10">
        <v>0.04</v>
      </c>
      <c r="N11" s="9">
        <f>IF('Forward Curve'!$D$7=DataValidation!$A$2,$D11+0.0025,$E11+0.0025)</f>
        <v>2.9575300000000002E-2</v>
      </c>
      <c r="O11" s="9">
        <f>IF('Forward Curve'!$D$7=DataValidation!$A$2,$D11+0.005,$E11+0.005)</f>
        <v>3.2075300000000001E-2</v>
      </c>
      <c r="Q11" s="9">
        <f>IF('Forward Curve'!$D$8=DataValidation!$B$2,Vols!$J11,IF('Forward Curve'!$D$8=DataValidation!$B$3,Vols!$I11,IF('Forward Curve'!$D$8=DataValidation!$B$4,Vols!$H11,IF('Forward Curve'!$D$8=DataValidation!$B$5,Vols!$G11,IF('Forward Curve'!$D$8=DataValidation!$B$7,IF('Forward Curve'!$D$7=DataValidation!$A$2,Vols!$L11,Vols!$L11+(Vols!$E11-Vols!$D11)),IF('Forward Curve'!$D$8=DataValidation!$B$8,$M11,IF('Forward Curve'!$D$8=DataValidation!$B$9,Vols!$N11,IF('Forward Curve'!$D$8=DataValidation!$B$10,Vols!$O11,"ERROR"))))))))</f>
        <v>3.0211147913260471E-2</v>
      </c>
      <c r="T11" s="40"/>
    </row>
    <row r="12" spans="1:20" x14ac:dyDescent="0.25">
      <c r="A12" s="7">
        <f>'Forward Curve'!$B23</f>
        <v>43622</v>
      </c>
      <c r="B12" s="8">
        <v>0.15160000000000001</v>
      </c>
      <c r="C12" s="9"/>
      <c r="D12" s="8">
        <v>2.7365499999999997E-2</v>
      </c>
      <c r="E12" s="8">
        <v>2.91633E-2</v>
      </c>
      <c r="F12" s="10"/>
      <c r="G12" s="9">
        <f>IF('Forward Curve'!$D$7=DataValidation!$A$2,Vols!$D12,Vols!$E12)*(1-(SQRT(YEARFRAC($A$2,$A12,2))*(2*$B12)))</f>
        <v>1.9740881368453429E-2</v>
      </c>
      <c r="H12" s="9">
        <f>IF('Forward Curve'!$D$7=DataValidation!$A$2,Vols!$D12,Vols!$E12)*(1-(SQRT(YEARFRAC($A$2,$A12,2))*(1*$B12)))</f>
        <v>2.3553190684226715E-2</v>
      </c>
      <c r="I12" s="9">
        <f>IF('Forward Curve'!$D$7=DataValidation!$A$2,Vols!$D12,Vols!$E12)*(1+(SQRT(YEARFRAC($A$2,$A12,2))*(1*$B12)))</f>
        <v>3.117780931577328E-2</v>
      </c>
      <c r="J12" s="9">
        <f>IF('Forward Curve'!$D$7=DataValidation!$A$2,Vols!$D12,Vols!$E12)*(1+(SQRT(YEARFRAC($A$2,$A12,2))*(2*$B12)))</f>
        <v>3.4990118631546566E-2</v>
      </c>
      <c r="L12" s="9">
        <f t="shared" ref="L12:L21" si="1">(($L$22-$L$10)/COUNT($A$10:$A$21))+L11</f>
        <v>2.5000000000000001E-2</v>
      </c>
      <c r="M12" s="10">
        <v>0.04</v>
      </c>
      <c r="N12" s="9">
        <f>IF('Forward Curve'!$D$7=DataValidation!$A$2,$D12+0.0025,$E12+0.0025)</f>
        <v>2.9865499999999996E-2</v>
      </c>
      <c r="O12" s="9">
        <f>IF('Forward Curve'!$D$7=DataValidation!$A$2,$D12+0.005,$E12+0.005)</f>
        <v>3.2365499999999998E-2</v>
      </c>
      <c r="Q12" s="9">
        <f>IF('Forward Curve'!$D$8=DataValidation!$B$2,Vols!$J12,IF('Forward Curve'!$D$8=DataValidation!$B$3,Vols!$I12,IF('Forward Curve'!$D$8=DataValidation!$B$4,Vols!$H12,IF('Forward Curve'!$D$8=DataValidation!$B$5,Vols!$G12,IF('Forward Curve'!$D$8=DataValidation!$B$7,IF('Forward Curve'!$D$7=DataValidation!$A$2,Vols!$L12,Vols!$L12+(Vols!$E12-Vols!$D12)),IF('Forward Curve'!$D$8=DataValidation!$B$8,$M12,IF('Forward Curve'!$D$8=DataValidation!$B$9,Vols!$N12,IF('Forward Curve'!$D$8=DataValidation!$B$10,Vols!$O12,"ERROR"))))))))</f>
        <v>3.117780931577328E-2</v>
      </c>
      <c r="T12" s="40"/>
    </row>
    <row r="13" spans="1:20" x14ac:dyDescent="0.25">
      <c r="A13" s="7">
        <f>'Forward Curve'!$B24</f>
        <v>43652</v>
      </c>
      <c r="B13" s="8">
        <v>0.1681</v>
      </c>
      <c r="C13" s="9"/>
      <c r="D13" s="8">
        <v>2.7696200000000001E-2</v>
      </c>
      <c r="E13" s="8">
        <v>2.94332E-2</v>
      </c>
      <c r="F13" s="10"/>
      <c r="G13" s="9">
        <f>IF('Forward Curve'!$D$7=DataValidation!$A$2,Vols!$D13,Vols!$E13)*(1-(SQRT(YEARFRAC($A$2,$A13,2))*(2*$B13)))</f>
        <v>1.872728560612278E-2</v>
      </c>
      <c r="H13" s="9">
        <f>IF('Forward Curve'!$D$7=DataValidation!$A$2,Vols!$D13,Vols!$E13)*(1-(SQRT(YEARFRAC($A$2,$A13,2))*(1*$B13)))</f>
        <v>2.3211742803061392E-2</v>
      </c>
      <c r="I13" s="9">
        <f>IF('Forward Curve'!$D$7=DataValidation!$A$2,Vols!$D13,Vols!$E13)*(1+(SQRT(YEARFRAC($A$2,$A13,2))*(1*$B13)))</f>
        <v>3.2180657196938613E-2</v>
      </c>
      <c r="J13" s="9">
        <f>IF('Forward Curve'!$D$7=DataValidation!$A$2,Vols!$D13,Vols!$E13)*(1+(SQRT(YEARFRAC($A$2,$A13,2))*(2*$B13)))</f>
        <v>3.6665114393877221E-2</v>
      </c>
      <c r="L13" s="9">
        <f t="shared" si="1"/>
        <v>2.5625000000000002E-2</v>
      </c>
      <c r="M13" s="10">
        <v>0.04</v>
      </c>
      <c r="N13" s="9">
        <f>IF('Forward Curve'!$D$7=DataValidation!$A$2,$D13+0.0025,$E13+0.0025)</f>
        <v>3.0196199999999999E-2</v>
      </c>
      <c r="O13" s="9">
        <f>IF('Forward Curve'!$D$7=DataValidation!$A$2,$D13+0.005,$E13+0.005)</f>
        <v>3.2696200000000002E-2</v>
      </c>
      <c r="Q13" s="9">
        <f>IF('Forward Curve'!$D$8=DataValidation!$B$2,Vols!$J13,IF('Forward Curve'!$D$8=DataValidation!$B$3,Vols!$I13,IF('Forward Curve'!$D$8=DataValidation!$B$4,Vols!$H13,IF('Forward Curve'!$D$8=DataValidation!$B$5,Vols!$G13,IF('Forward Curve'!$D$8=DataValidation!$B$7,IF('Forward Curve'!$D$7=DataValidation!$A$2,Vols!$L13,Vols!$L13+(Vols!$E13-Vols!$D13)),IF('Forward Curve'!$D$8=DataValidation!$B$8,$M13,IF('Forward Curve'!$D$8=DataValidation!$B$9,Vols!$N13,IF('Forward Curve'!$D$8=DataValidation!$B$10,Vols!$O13,"ERROR"))))))))</f>
        <v>3.2180657196938613E-2</v>
      </c>
      <c r="T13" s="40"/>
    </row>
    <row r="14" spans="1:20" x14ac:dyDescent="0.25">
      <c r="A14" s="7">
        <f>'Forward Curve'!$B25</f>
        <v>43683</v>
      </c>
      <c r="B14" s="8">
        <v>0.1825</v>
      </c>
      <c r="C14" s="9"/>
      <c r="D14" s="8">
        <v>2.8372399999999999E-2</v>
      </c>
      <c r="E14" s="8">
        <v>2.9657800000000002E-2</v>
      </c>
      <c r="F14" s="10"/>
      <c r="G14" s="9">
        <f>IF('Forward Curve'!$D$7=DataValidation!$A$2,Vols!$D14,Vols!$E14)*(1-(SQRT(YEARFRAC($A$2,$A14,2))*(2*$B14)))</f>
        <v>1.7944805836904724E-2</v>
      </c>
      <c r="H14" s="9">
        <f>IF('Forward Curve'!$D$7=DataValidation!$A$2,Vols!$D14,Vols!$E14)*(1-(SQRT(YEARFRAC($A$2,$A14,2))*(1*$B14)))</f>
        <v>2.315860291845236E-2</v>
      </c>
      <c r="I14" s="9">
        <f>IF('Forward Curve'!$D$7=DataValidation!$A$2,Vols!$D14,Vols!$E14)*(1+(SQRT(YEARFRAC($A$2,$A14,2))*(1*$B14)))</f>
        <v>3.3586197081547642E-2</v>
      </c>
      <c r="J14" s="9">
        <f>IF('Forward Curve'!$D$7=DataValidation!$A$2,Vols!$D14,Vols!$E14)*(1+(SQRT(YEARFRAC($A$2,$A14,2))*(2*$B14)))</f>
        <v>3.8799994163095278E-2</v>
      </c>
      <c r="L14" s="9">
        <f t="shared" si="1"/>
        <v>2.6250000000000002E-2</v>
      </c>
      <c r="M14" s="10">
        <v>0.04</v>
      </c>
      <c r="N14" s="9">
        <f>IF('Forward Curve'!$D$7=DataValidation!$A$2,$D14+0.0025,$E14+0.0025)</f>
        <v>3.0872399999999998E-2</v>
      </c>
      <c r="O14" s="9">
        <f>IF('Forward Curve'!$D$7=DataValidation!$A$2,$D14+0.005,$E14+0.005)</f>
        <v>3.3372399999999997E-2</v>
      </c>
      <c r="Q14" s="9">
        <f>IF('Forward Curve'!$D$8=DataValidation!$B$2,Vols!$J14,IF('Forward Curve'!$D$8=DataValidation!$B$3,Vols!$I14,IF('Forward Curve'!$D$8=DataValidation!$B$4,Vols!$H14,IF('Forward Curve'!$D$8=DataValidation!$B$5,Vols!$G14,IF('Forward Curve'!$D$8=DataValidation!$B$7,IF('Forward Curve'!$D$7=DataValidation!$A$2,Vols!$L14,Vols!$L14+(Vols!$E14-Vols!$D14)),IF('Forward Curve'!$D$8=DataValidation!$B$8,$M14,IF('Forward Curve'!$D$8=DataValidation!$B$9,Vols!$N14,IF('Forward Curve'!$D$8=DataValidation!$B$10,Vols!$O14,"ERROR"))))))))</f>
        <v>3.3586197081547642E-2</v>
      </c>
      <c r="T14" s="40"/>
    </row>
    <row r="15" spans="1:20" x14ac:dyDescent="0.25">
      <c r="A15" s="7">
        <f>'Forward Curve'!$B26</f>
        <v>43714</v>
      </c>
      <c r="B15" s="8">
        <v>0.18340000000000001</v>
      </c>
      <c r="C15" s="9"/>
      <c r="D15" s="8">
        <v>2.8383099999999998E-2</v>
      </c>
      <c r="E15" s="8">
        <v>2.9858900000000001E-2</v>
      </c>
      <c r="F15" s="10"/>
      <c r="G15" s="9">
        <f>IF('Forward Curve'!$D$7=DataValidation!$A$2,Vols!$D15,Vols!$E15)*(1-(SQRT(YEARFRAC($A$2,$A15,2))*(2*$B15)))</f>
        <v>1.7464033853694848E-2</v>
      </c>
      <c r="H15" s="9">
        <f>IF('Forward Curve'!$D$7=DataValidation!$A$2,Vols!$D15,Vols!$E15)*(1-(SQRT(YEARFRAC($A$2,$A15,2))*(1*$B15)))</f>
        <v>2.2923566926847425E-2</v>
      </c>
      <c r="I15" s="9">
        <f>IF('Forward Curve'!$D$7=DataValidation!$A$2,Vols!$D15,Vols!$E15)*(1+(SQRT(YEARFRAC($A$2,$A15,2))*(1*$B15)))</f>
        <v>3.3842633073152571E-2</v>
      </c>
      <c r="J15" s="9">
        <f>IF('Forward Curve'!$D$7=DataValidation!$A$2,Vols!$D15,Vols!$E15)*(1+(SQRT(YEARFRAC($A$2,$A15,2))*(2*$B15)))</f>
        <v>3.9302166146305148E-2</v>
      </c>
      <c r="L15" s="9">
        <f t="shared" si="1"/>
        <v>2.6875000000000003E-2</v>
      </c>
      <c r="M15" s="10">
        <v>0.04</v>
      </c>
      <c r="N15" s="9">
        <f>IF('Forward Curve'!$D$7=DataValidation!$A$2,$D15+0.0025,$E15+0.0025)</f>
        <v>3.0883099999999997E-2</v>
      </c>
      <c r="O15" s="9">
        <f>IF('Forward Curve'!$D$7=DataValidation!$A$2,$D15+0.005,$E15+0.005)</f>
        <v>3.3383099999999999E-2</v>
      </c>
      <c r="Q15" s="9">
        <f>IF('Forward Curve'!$D$8=DataValidation!$B$2,Vols!$J15,IF('Forward Curve'!$D$8=DataValidation!$B$3,Vols!$I15,IF('Forward Curve'!$D$8=DataValidation!$B$4,Vols!$H15,IF('Forward Curve'!$D$8=DataValidation!$B$5,Vols!$G15,IF('Forward Curve'!$D$8=DataValidation!$B$7,IF('Forward Curve'!$D$7=DataValidation!$A$2,Vols!$L15,Vols!$L15+(Vols!$E15-Vols!$D15)),IF('Forward Curve'!$D$8=DataValidation!$B$8,$M15,IF('Forward Curve'!$D$8=DataValidation!$B$9,Vols!$N15,IF('Forward Curve'!$D$8=DataValidation!$B$10,Vols!$O15,"ERROR"))))))))</f>
        <v>3.3842633073152571E-2</v>
      </c>
      <c r="T15" s="40"/>
    </row>
    <row r="16" spans="1:20" x14ac:dyDescent="0.25">
      <c r="A16" s="7">
        <f>'Forward Curve'!$B27</f>
        <v>43744</v>
      </c>
      <c r="B16" s="8">
        <v>0.18329999999999999</v>
      </c>
      <c r="C16" s="9"/>
      <c r="D16" s="8">
        <v>2.85481E-2</v>
      </c>
      <c r="E16" s="8">
        <v>3.0018799999999998E-2</v>
      </c>
      <c r="F16" s="10"/>
      <c r="G16" s="9">
        <f>IF('Forward Curve'!$D$7=DataValidation!$A$2,Vols!$D16,Vols!$E16)*(1-(SQRT(YEARFRAC($A$2,$A16,2))*(2*$B16)))</f>
        <v>1.7163357317532955E-2</v>
      </c>
      <c r="H16" s="9">
        <f>IF('Forward Curve'!$D$7=DataValidation!$A$2,Vols!$D16,Vols!$E16)*(1-(SQRT(YEARFRAC($A$2,$A16,2))*(1*$B16)))</f>
        <v>2.2855728658766478E-2</v>
      </c>
      <c r="I16" s="9">
        <f>IF('Forward Curve'!$D$7=DataValidation!$A$2,Vols!$D16,Vols!$E16)*(1+(SQRT(YEARFRAC($A$2,$A16,2))*(1*$B16)))</f>
        <v>3.4240471341233522E-2</v>
      </c>
      <c r="J16" s="9">
        <f>IF('Forward Curve'!$D$7=DataValidation!$A$2,Vols!$D16,Vols!$E16)*(1+(SQRT(YEARFRAC($A$2,$A16,2))*(2*$B16)))</f>
        <v>3.9932842682467044E-2</v>
      </c>
      <c r="L16" s="9">
        <f t="shared" si="1"/>
        <v>2.7500000000000004E-2</v>
      </c>
      <c r="M16" s="10">
        <v>0.04</v>
      </c>
      <c r="N16" s="9">
        <f>IF('Forward Curve'!$D$7=DataValidation!$A$2,$D16+0.0025,$E16+0.0025)</f>
        <v>3.1048099999999999E-2</v>
      </c>
      <c r="O16" s="9">
        <f>IF('Forward Curve'!$D$7=DataValidation!$A$2,$D16+0.005,$E16+0.005)</f>
        <v>3.3548099999999997E-2</v>
      </c>
      <c r="Q16" s="9">
        <f>IF('Forward Curve'!$D$8=DataValidation!$B$2,Vols!$J16,IF('Forward Curve'!$D$8=DataValidation!$B$3,Vols!$I16,IF('Forward Curve'!$D$8=DataValidation!$B$4,Vols!$H16,IF('Forward Curve'!$D$8=DataValidation!$B$5,Vols!$G16,IF('Forward Curve'!$D$8=DataValidation!$B$7,IF('Forward Curve'!$D$7=DataValidation!$A$2,Vols!$L16,Vols!$L16+(Vols!$E16-Vols!$D16)),IF('Forward Curve'!$D$8=DataValidation!$B$8,$M16,IF('Forward Curve'!$D$8=DataValidation!$B$9,Vols!$N16,IF('Forward Curve'!$D$8=DataValidation!$B$10,Vols!$O16,"ERROR"))))))))</f>
        <v>3.4240471341233522E-2</v>
      </c>
      <c r="T16" s="40"/>
    </row>
    <row r="17" spans="1:20" x14ac:dyDescent="0.25">
      <c r="A17" s="7">
        <f>'Forward Curve'!$B28</f>
        <v>43775</v>
      </c>
      <c r="B17" s="8">
        <v>0.18210000000000001</v>
      </c>
      <c r="C17" s="9"/>
      <c r="D17" s="8">
        <v>2.8939400000000001E-2</v>
      </c>
      <c r="E17" s="8">
        <v>3.0176999999999999E-2</v>
      </c>
      <c r="F17" s="10"/>
      <c r="G17" s="9">
        <f>IF('Forward Curve'!$D$7=DataValidation!$A$2,Vols!$D17,Vols!$E17)*(1-(SQRT(YEARFRAC($A$2,$A17,2))*(2*$B17)))</f>
        <v>1.7064326296978131E-2</v>
      </c>
      <c r="H17" s="9">
        <f>IF('Forward Curve'!$D$7=DataValidation!$A$2,Vols!$D17,Vols!$E17)*(1-(SQRT(YEARFRAC($A$2,$A17,2))*(1*$B17)))</f>
        <v>2.3001863148489066E-2</v>
      </c>
      <c r="I17" s="9">
        <f>IF('Forward Curve'!$D$7=DataValidation!$A$2,Vols!$D17,Vols!$E17)*(1+(SQRT(YEARFRAC($A$2,$A17,2))*(1*$B17)))</f>
        <v>3.4876936851510935E-2</v>
      </c>
      <c r="J17" s="9">
        <f>IF('Forward Curve'!$D$7=DataValidation!$A$2,Vols!$D17,Vols!$E17)*(1+(SQRT(YEARFRAC($A$2,$A17,2))*(2*$B17)))</f>
        <v>4.0814473703021867E-2</v>
      </c>
      <c r="L17" s="9">
        <f t="shared" si="1"/>
        <v>2.8125000000000004E-2</v>
      </c>
      <c r="M17" s="10">
        <v>0.04</v>
      </c>
      <c r="N17" s="9">
        <f>IF('Forward Curve'!$D$7=DataValidation!$A$2,$D17+0.0025,$E17+0.0025)</f>
        <v>3.1439399999999999E-2</v>
      </c>
      <c r="O17" s="9">
        <f>IF('Forward Curve'!$D$7=DataValidation!$A$2,$D17+0.005,$E17+0.005)</f>
        <v>3.3939400000000002E-2</v>
      </c>
      <c r="Q17" s="9">
        <f>IF('Forward Curve'!$D$8=DataValidation!$B$2,Vols!$J17,IF('Forward Curve'!$D$8=DataValidation!$B$3,Vols!$I17,IF('Forward Curve'!$D$8=DataValidation!$B$4,Vols!$H17,IF('Forward Curve'!$D$8=DataValidation!$B$5,Vols!$G17,IF('Forward Curve'!$D$8=DataValidation!$B$7,IF('Forward Curve'!$D$7=DataValidation!$A$2,Vols!$L17,Vols!$L17+(Vols!$E17-Vols!$D17)),IF('Forward Curve'!$D$8=DataValidation!$B$8,$M17,IF('Forward Curve'!$D$8=DataValidation!$B$9,Vols!$N17,IF('Forward Curve'!$D$8=DataValidation!$B$10,Vols!$O17,"ERROR"))))))))</f>
        <v>3.4876936851510935E-2</v>
      </c>
      <c r="T17" s="40"/>
    </row>
    <row r="18" spans="1:20" x14ac:dyDescent="0.25">
      <c r="A18" s="7">
        <f>'Forward Curve'!$B29</f>
        <v>43805</v>
      </c>
      <c r="B18" s="8">
        <v>0.1822</v>
      </c>
      <c r="C18" s="9"/>
      <c r="D18" s="8">
        <v>2.8892699999999997E-2</v>
      </c>
      <c r="E18" s="8">
        <v>3.0307300000000002E-2</v>
      </c>
      <c r="F18" s="10"/>
      <c r="G18" s="9">
        <f>IF('Forward Curve'!$D$7=DataValidation!$A$2,Vols!$D18,Vols!$E18)*(1-(SQRT(YEARFRAC($A$2,$A18,2))*(2*$B18)))</f>
        <v>1.664710965590074E-2</v>
      </c>
      <c r="H18" s="9">
        <f>IF('Forward Curve'!$D$7=DataValidation!$A$2,Vols!$D18,Vols!$E18)*(1-(SQRT(YEARFRAC($A$2,$A18,2))*(1*$B18)))</f>
        <v>2.2769904827950369E-2</v>
      </c>
      <c r="I18" s="9">
        <f>IF('Forward Curve'!$D$7=DataValidation!$A$2,Vols!$D18,Vols!$E18)*(1+(SQRT(YEARFRAC($A$2,$A18,2))*(1*$B18)))</f>
        <v>3.5015495172049625E-2</v>
      </c>
      <c r="J18" s="9">
        <f>IF('Forward Curve'!$D$7=DataValidation!$A$2,Vols!$D18,Vols!$E18)*(1+(SQRT(YEARFRAC($A$2,$A18,2))*(2*$B18)))</f>
        <v>4.1138290344099257E-2</v>
      </c>
      <c r="L18" s="9">
        <f t="shared" si="1"/>
        <v>2.8750000000000005E-2</v>
      </c>
      <c r="M18" s="10">
        <v>0.04</v>
      </c>
      <c r="N18" s="9">
        <f>IF('Forward Curve'!$D$7=DataValidation!$A$2,$D18+0.0025,$E18+0.0025)</f>
        <v>3.1392699999999996E-2</v>
      </c>
      <c r="O18" s="9">
        <f>IF('Forward Curve'!$D$7=DataValidation!$A$2,$D18+0.005,$E18+0.005)</f>
        <v>3.3892699999999998E-2</v>
      </c>
      <c r="Q18" s="9">
        <f>IF('Forward Curve'!$D$8=DataValidation!$B$2,Vols!$J18,IF('Forward Curve'!$D$8=DataValidation!$B$3,Vols!$I18,IF('Forward Curve'!$D$8=DataValidation!$B$4,Vols!$H18,IF('Forward Curve'!$D$8=DataValidation!$B$5,Vols!$G18,IF('Forward Curve'!$D$8=DataValidation!$B$7,IF('Forward Curve'!$D$7=DataValidation!$A$2,Vols!$L18,Vols!$L18+(Vols!$E18-Vols!$D18)),IF('Forward Curve'!$D$8=DataValidation!$B$8,$M18,IF('Forward Curve'!$D$8=DataValidation!$B$9,Vols!$N18,IF('Forward Curve'!$D$8=DataValidation!$B$10,Vols!$O18,"ERROR"))))))))</f>
        <v>3.5015495172049625E-2</v>
      </c>
      <c r="T18" s="40"/>
    </row>
    <row r="19" spans="1:20" x14ac:dyDescent="0.25">
      <c r="A19" s="7">
        <f>'Forward Curve'!$B30</f>
        <v>43836</v>
      </c>
      <c r="B19" s="8">
        <v>0.18160000000000001</v>
      </c>
      <c r="C19" s="9"/>
      <c r="D19" s="8">
        <v>2.90142E-2</v>
      </c>
      <c r="E19" s="8">
        <v>3.0266299999999999E-2</v>
      </c>
      <c r="F19" s="10"/>
      <c r="G19" s="9">
        <f>IF('Forward Curve'!$D$7=DataValidation!$A$2,Vols!$D19,Vols!$E19)*(1-(SQRT(YEARFRAC($A$2,$A19,2))*(2*$B19)))</f>
        <v>1.6373530697467421E-2</v>
      </c>
      <c r="H19" s="9">
        <f>IF('Forward Curve'!$D$7=DataValidation!$A$2,Vols!$D19,Vols!$E19)*(1-(SQRT(YEARFRAC($A$2,$A19,2))*(1*$B19)))</f>
        <v>2.2693865348733709E-2</v>
      </c>
      <c r="I19" s="9">
        <f>IF('Forward Curve'!$D$7=DataValidation!$A$2,Vols!$D19,Vols!$E19)*(1+(SQRT(YEARFRAC($A$2,$A19,2))*(1*$B19)))</f>
        <v>3.5334534651266292E-2</v>
      </c>
      <c r="J19" s="9">
        <f>IF('Forward Curve'!$D$7=DataValidation!$A$2,Vols!$D19,Vols!$E19)*(1+(SQRT(YEARFRAC($A$2,$A19,2))*(2*$B19)))</f>
        <v>4.1654869302532579E-2</v>
      </c>
      <c r="L19" s="9">
        <f t="shared" si="1"/>
        <v>2.9375000000000005E-2</v>
      </c>
      <c r="M19" s="10">
        <v>0.04</v>
      </c>
      <c r="N19" s="9">
        <f>IF('Forward Curve'!$D$7=DataValidation!$A$2,$D19+0.0025,$E19+0.0025)</f>
        <v>3.1514199999999999E-2</v>
      </c>
      <c r="O19" s="9">
        <f>IF('Forward Curve'!$D$7=DataValidation!$A$2,$D19+0.005,$E19+0.005)</f>
        <v>3.4014200000000001E-2</v>
      </c>
      <c r="Q19" s="9">
        <f>IF('Forward Curve'!$D$8=DataValidation!$B$2,Vols!$J19,IF('Forward Curve'!$D$8=DataValidation!$B$3,Vols!$I19,IF('Forward Curve'!$D$8=DataValidation!$B$4,Vols!$H19,IF('Forward Curve'!$D$8=DataValidation!$B$5,Vols!$G19,IF('Forward Curve'!$D$8=DataValidation!$B$7,IF('Forward Curve'!$D$7=DataValidation!$A$2,Vols!$L19,Vols!$L19+(Vols!$E19-Vols!$D19)),IF('Forward Curve'!$D$8=DataValidation!$B$8,$M19,IF('Forward Curve'!$D$8=DataValidation!$B$9,Vols!$N19,IF('Forward Curve'!$D$8=DataValidation!$B$10,Vols!$O19,"ERROR"))))))))</f>
        <v>3.5334534651266292E-2</v>
      </c>
      <c r="T19" s="40"/>
    </row>
    <row r="20" spans="1:20" x14ac:dyDescent="0.25">
      <c r="A20" s="7">
        <f>'Forward Curve'!$B31</f>
        <v>43867</v>
      </c>
      <c r="B20" s="8">
        <v>0.1807</v>
      </c>
      <c r="C20" s="9"/>
      <c r="D20" s="8">
        <v>2.92714E-2</v>
      </c>
      <c r="E20" s="8">
        <v>3.0118499999999999E-2</v>
      </c>
      <c r="F20" s="10"/>
      <c r="G20" s="9">
        <f>IF('Forward Curve'!$D$7=DataValidation!$A$2,Vols!$D20,Vols!$E20)*(1-(SQRT(YEARFRAC($A$2,$A20,2))*(2*$B20)))</f>
        <v>1.6207688990241675E-2</v>
      </c>
      <c r="H20" s="9">
        <f>IF('Forward Curve'!$D$7=DataValidation!$A$2,Vols!$D20,Vols!$E20)*(1-(SQRT(YEARFRAC($A$2,$A20,2))*(1*$B20)))</f>
        <v>2.2739544495120837E-2</v>
      </c>
      <c r="I20" s="9">
        <f>IF('Forward Curve'!$D$7=DataValidation!$A$2,Vols!$D20,Vols!$E20)*(1+(SQRT(YEARFRAC($A$2,$A20,2))*(1*$B20)))</f>
        <v>3.5803255504879165E-2</v>
      </c>
      <c r="J20" s="9">
        <f>IF('Forward Curve'!$D$7=DataValidation!$A$2,Vols!$D20,Vols!$E20)*(1+(SQRT(YEARFRAC($A$2,$A20,2))*(2*$B20)))</f>
        <v>4.2335111009758328E-2</v>
      </c>
      <c r="L20" s="9">
        <f t="shared" si="1"/>
        <v>3.0000000000000006E-2</v>
      </c>
      <c r="M20" s="10">
        <v>0.04</v>
      </c>
      <c r="N20" s="9">
        <f>IF('Forward Curve'!$D$7=DataValidation!$A$2,$D20+0.0025,$E20+0.0025)</f>
        <v>3.1771399999999998E-2</v>
      </c>
      <c r="O20" s="9">
        <f>IF('Forward Curve'!$D$7=DataValidation!$A$2,$D20+0.005,$E20+0.005)</f>
        <v>3.42714E-2</v>
      </c>
      <c r="Q20" s="9">
        <f>IF('Forward Curve'!$D$8=DataValidation!$B$2,Vols!$J20,IF('Forward Curve'!$D$8=DataValidation!$B$3,Vols!$I20,IF('Forward Curve'!$D$8=DataValidation!$B$4,Vols!$H20,IF('Forward Curve'!$D$8=DataValidation!$B$5,Vols!$G20,IF('Forward Curve'!$D$8=DataValidation!$B$7,IF('Forward Curve'!$D$7=DataValidation!$A$2,Vols!$L20,Vols!$L20+(Vols!$E20-Vols!$D20)),IF('Forward Curve'!$D$8=DataValidation!$B$8,$M20,IF('Forward Curve'!$D$8=DataValidation!$B$9,Vols!$N20,IF('Forward Curve'!$D$8=DataValidation!$B$10,Vols!$O20,"ERROR"))))))))</f>
        <v>3.5803255504879165E-2</v>
      </c>
      <c r="T20" s="40"/>
    </row>
    <row r="21" spans="1:20" x14ac:dyDescent="0.25">
      <c r="A21" s="7">
        <f>'Forward Curve'!$B32</f>
        <v>43896</v>
      </c>
      <c r="B21" s="8">
        <v>0.18309999999999998</v>
      </c>
      <c r="C21" s="9"/>
      <c r="D21" s="8">
        <v>2.8699699999999998E-2</v>
      </c>
      <c r="E21" s="8">
        <v>2.9928699999999999E-2</v>
      </c>
      <c r="F21" s="10"/>
      <c r="G21" s="9">
        <f>IF('Forward Curve'!$D$7=DataValidation!$A$2,Vols!$D21,Vols!$E21)*(1-(SQRT(YEARFRAC($A$2,$A21,2))*(2*$B21)))</f>
        <v>1.538263971249086E-2</v>
      </c>
      <c r="H21" s="9">
        <f>IF('Forward Curve'!$D$7=DataValidation!$A$2,Vols!$D21,Vols!$E21)*(1-(SQRT(YEARFRAC($A$2,$A21,2))*(1*$B21)))</f>
        <v>2.2041169856245428E-2</v>
      </c>
      <c r="I21" s="9">
        <f>IF('Forward Curve'!$D$7=DataValidation!$A$2,Vols!$D21,Vols!$E21)*(1+(SQRT(YEARFRAC($A$2,$A21,2))*(1*$B21)))</f>
        <v>3.5358230143754561E-2</v>
      </c>
      <c r="J21" s="9">
        <f>IF('Forward Curve'!$D$7=DataValidation!$A$2,Vols!$D21,Vols!$E21)*(1+(SQRT(YEARFRAC($A$2,$A21,2))*(2*$B21)))</f>
        <v>4.2016760287509135E-2</v>
      </c>
      <c r="L21" s="9">
        <f t="shared" si="1"/>
        <v>3.0625000000000006E-2</v>
      </c>
      <c r="M21" s="10">
        <v>0.04</v>
      </c>
      <c r="N21" s="9">
        <f>IF('Forward Curve'!$D$7=DataValidation!$A$2,$D21+0.0025,$E21+0.0025)</f>
        <v>3.1199699999999997E-2</v>
      </c>
      <c r="O21" s="9">
        <f>IF('Forward Curve'!$D$7=DataValidation!$A$2,$D21+0.005,$E21+0.005)</f>
        <v>3.3699699999999999E-2</v>
      </c>
      <c r="Q21" s="9">
        <f>IF('Forward Curve'!$D$8=DataValidation!$B$2,Vols!$J21,IF('Forward Curve'!$D$8=DataValidation!$B$3,Vols!$I21,IF('Forward Curve'!$D$8=DataValidation!$B$4,Vols!$H21,IF('Forward Curve'!$D$8=DataValidation!$B$5,Vols!$G21,IF('Forward Curve'!$D$8=DataValidation!$B$7,IF('Forward Curve'!$D$7=DataValidation!$A$2,Vols!$L21,Vols!$L21+(Vols!$E21-Vols!$D21)),IF('Forward Curve'!$D$8=DataValidation!$B$8,$M21,IF('Forward Curve'!$D$8=DataValidation!$B$9,Vols!$N21,IF('Forward Curve'!$D$8=DataValidation!$B$10,Vols!$O21,"ERROR"))))))))</f>
        <v>3.5358230143754561E-2</v>
      </c>
      <c r="T21" s="40"/>
    </row>
    <row r="22" spans="1:20" x14ac:dyDescent="0.25">
      <c r="A22" s="7">
        <f>'Forward Curve'!$B33</f>
        <v>43927</v>
      </c>
      <c r="B22" s="8">
        <v>0.18420000000000003</v>
      </c>
      <c r="C22" s="9"/>
      <c r="D22" s="8">
        <v>2.8525399999999999E-2</v>
      </c>
      <c r="E22" s="8">
        <v>2.9979200000000001E-2</v>
      </c>
      <c r="F22" s="10"/>
      <c r="G22" s="9">
        <f>IF('Forward Curve'!$D$7=DataValidation!$A$2,Vols!$D22,Vols!$E22)*(1-(SQRT(YEARFRAC($A$2,$A22,2))*(2*$B22)))</f>
        <v>1.4857280709102385E-2</v>
      </c>
      <c r="H22" s="9">
        <f>IF('Forward Curve'!$D$7=DataValidation!$A$2,Vols!$D22,Vols!$E22)*(1-(SQRT(YEARFRAC($A$2,$A22,2))*(1*$B22)))</f>
        <v>2.1691340354551194E-2</v>
      </c>
      <c r="I22" s="9">
        <f>IF('Forward Curve'!$D$7=DataValidation!$A$2,Vols!$D22,Vols!$E22)*(1+(SQRT(YEARFRAC($A$2,$A22,2))*(1*$B22)))</f>
        <v>3.5359459645448808E-2</v>
      </c>
      <c r="J22" s="9">
        <f>IF('Forward Curve'!$D$7=DataValidation!$A$2,Vols!$D22,Vols!$E22)*(1+(SQRT(YEARFRAC($A$2,$A22,2))*(2*$B22)))</f>
        <v>4.219351929089761E-2</v>
      </c>
      <c r="L22" s="8">
        <v>3.125E-2</v>
      </c>
      <c r="M22" s="10">
        <v>0.04</v>
      </c>
      <c r="N22" s="9">
        <f>IF('Forward Curve'!$D$7=DataValidation!$A$2,$D22+0.0025,$E22+0.0025)</f>
        <v>3.1025399999999998E-2</v>
      </c>
      <c r="O22" s="9">
        <f>IF('Forward Curve'!$D$7=DataValidation!$A$2,$D22+0.005,$E22+0.005)</f>
        <v>3.3525399999999997E-2</v>
      </c>
      <c r="Q22" s="9">
        <f>IF('Forward Curve'!$D$8=DataValidation!$B$2,Vols!$J22,IF('Forward Curve'!$D$8=DataValidation!$B$3,Vols!$I22,IF('Forward Curve'!$D$8=DataValidation!$B$4,Vols!$H22,IF('Forward Curve'!$D$8=DataValidation!$B$5,Vols!$G22,IF('Forward Curve'!$D$8=DataValidation!$B$7,IF('Forward Curve'!$D$7=DataValidation!$A$2,Vols!$L22,Vols!$L22+(Vols!$E22-Vols!$D22)),IF('Forward Curve'!$D$8=DataValidation!$B$8,$M22,IF('Forward Curve'!$D$8=DataValidation!$B$9,Vols!$N22,IF('Forward Curve'!$D$8=DataValidation!$B$10,Vols!$O22,"ERROR"))))))))</f>
        <v>3.5359459645448808E-2</v>
      </c>
      <c r="T22" s="40"/>
    </row>
    <row r="23" spans="1:20" x14ac:dyDescent="0.25">
      <c r="A23" s="7">
        <f>'Forward Curve'!$B34</f>
        <v>43957</v>
      </c>
      <c r="B23" s="8">
        <v>0.18410000000000001</v>
      </c>
      <c r="C23" s="9"/>
      <c r="D23" s="8">
        <v>2.8708300000000003E-2</v>
      </c>
      <c r="E23" s="8">
        <v>3.0157900000000001E-2</v>
      </c>
      <c r="F23" s="10"/>
      <c r="G23" s="9">
        <f>IF('Forward Curve'!$D$7=DataValidation!$A$2,Vols!$D23,Vols!$E23)*(1-(SQRT(YEARFRAC($A$2,$A23,2))*(2*$B23)))</f>
        <v>1.4625453720364525E-2</v>
      </c>
      <c r="H23" s="9">
        <f>IF('Forward Curve'!$D$7=DataValidation!$A$2,Vols!$D23,Vols!$E23)*(1-(SQRT(YEARFRAC($A$2,$A23,2))*(1*$B23)))</f>
        <v>2.1666876860182264E-2</v>
      </c>
      <c r="I23" s="9">
        <f>IF('Forward Curve'!$D$7=DataValidation!$A$2,Vols!$D23,Vols!$E23)*(1+(SQRT(YEARFRAC($A$2,$A23,2))*(1*$B23)))</f>
        <v>3.5749723139817745E-2</v>
      </c>
      <c r="J23" s="9">
        <f>IF('Forward Curve'!$D$7=DataValidation!$A$2,Vols!$D23,Vols!$E23)*(1+(SQRT(YEARFRAC($A$2,$A23,2))*(2*$B23)))</f>
        <v>4.2791146279635484E-2</v>
      </c>
      <c r="L23" s="9">
        <f>(($L$34-$L$22)/COUNT($A$22:$A$33))+L22</f>
        <v>3.1458333333333331E-2</v>
      </c>
      <c r="M23" s="10">
        <v>0.04</v>
      </c>
      <c r="N23" s="9">
        <f>IF('Forward Curve'!$D$7=DataValidation!$A$2,$D23+0.0025,$E23+0.0025)</f>
        <v>3.1208300000000001E-2</v>
      </c>
      <c r="O23" s="9">
        <f>IF('Forward Curve'!$D$7=DataValidation!$A$2,$D23+0.005,$E23+0.005)</f>
        <v>3.3708300000000004E-2</v>
      </c>
      <c r="Q23" s="9">
        <f>IF('Forward Curve'!$D$8=DataValidation!$B$2,Vols!$J23,IF('Forward Curve'!$D$8=DataValidation!$B$3,Vols!$I23,IF('Forward Curve'!$D$8=DataValidation!$B$4,Vols!$H23,IF('Forward Curve'!$D$8=DataValidation!$B$5,Vols!$G23,IF('Forward Curve'!$D$8=DataValidation!$B$7,IF('Forward Curve'!$D$7=DataValidation!$A$2,Vols!$L23,Vols!$L23+(Vols!$E23-Vols!$D23)),IF('Forward Curve'!$D$8=DataValidation!$B$8,$M23,IF('Forward Curve'!$D$8=DataValidation!$B$9,Vols!$N23,IF('Forward Curve'!$D$8=DataValidation!$B$10,Vols!$O23,"ERROR"))))))))</f>
        <v>3.5749723139817745E-2</v>
      </c>
      <c r="T23" s="40"/>
    </row>
    <row r="24" spans="1:20" x14ac:dyDescent="0.25">
      <c r="A24" s="7">
        <f>'Forward Curve'!$B35</f>
        <v>43988</v>
      </c>
      <c r="B24" s="8">
        <v>0.19739999999999999</v>
      </c>
      <c r="C24" s="9"/>
      <c r="D24" s="8">
        <v>2.88851E-2</v>
      </c>
      <c r="E24" s="8">
        <v>3.0000300000000001E-2</v>
      </c>
      <c r="F24" s="10"/>
      <c r="G24" s="9">
        <f>IF('Forward Curve'!$D$7=DataValidation!$A$2,Vols!$D24,Vols!$E24)*(1-(SQRT(YEARFRAC($A$2,$A24,2))*(2*$B24)))</f>
        <v>1.3327694545516511E-2</v>
      </c>
      <c r="H24" s="9">
        <f>IF('Forward Curve'!$D$7=DataValidation!$A$2,Vols!$D24,Vols!$E24)*(1-(SQRT(YEARFRAC($A$2,$A24,2))*(1*$B24)))</f>
        <v>2.1106397272758256E-2</v>
      </c>
      <c r="I24" s="9">
        <f>IF('Forward Curve'!$D$7=DataValidation!$A$2,Vols!$D24,Vols!$E24)*(1+(SQRT(YEARFRAC($A$2,$A24,2))*(1*$B24)))</f>
        <v>3.6663802727241741E-2</v>
      </c>
      <c r="J24" s="9">
        <f>IF('Forward Curve'!$D$7=DataValidation!$A$2,Vols!$D24,Vols!$E24)*(1+(SQRT(YEARFRAC($A$2,$A24,2))*(2*$B24)))</f>
        <v>4.4442505454483486E-2</v>
      </c>
      <c r="L24" s="9">
        <f t="shared" ref="L24:L33" si="2">(($L$34-$L$22)/COUNT($A$22:$A$33))+L23</f>
        <v>3.1666666666666662E-2</v>
      </c>
      <c r="M24" s="10">
        <v>0.04</v>
      </c>
      <c r="N24" s="9">
        <f>IF('Forward Curve'!$D$7=DataValidation!$A$2,$D24+0.0025,$E24+0.0025)</f>
        <v>3.1385099999999999E-2</v>
      </c>
      <c r="O24" s="9">
        <f>IF('Forward Curve'!$D$7=DataValidation!$A$2,$D24+0.005,$E24+0.005)</f>
        <v>3.3885100000000001E-2</v>
      </c>
      <c r="Q24" s="9">
        <f>IF('Forward Curve'!$D$8=DataValidation!$B$2,Vols!$J24,IF('Forward Curve'!$D$8=DataValidation!$B$3,Vols!$I24,IF('Forward Curve'!$D$8=DataValidation!$B$4,Vols!$H24,IF('Forward Curve'!$D$8=DataValidation!$B$5,Vols!$G24,IF('Forward Curve'!$D$8=DataValidation!$B$7,IF('Forward Curve'!$D$7=DataValidation!$A$2,Vols!$L24,Vols!$L24+(Vols!$E24-Vols!$D24)),IF('Forward Curve'!$D$8=DataValidation!$B$8,$M24,IF('Forward Curve'!$D$8=DataValidation!$B$9,Vols!$N24,IF('Forward Curve'!$D$8=DataValidation!$B$10,Vols!$O24,"ERROR"))))))))</f>
        <v>3.6663802727241741E-2</v>
      </c>
      <c r="T24" s="40"/>
    </row>
    <row r="25" spans="1:20" x14ac:dyDescent="0.25">
      <c r="A25" s="7">
        <f>'Forward Curve'!$B36</f>
        <v>44018</v>
      </c>
      <c r="B25" s="8">
        <v>0.2104</v>
      </c>
      <c r="C25" s="9"/>
      <c r="D25" s="8">
        <v>2.90552E-2</v>
      </c>
      <c r="E25" s="8">
        <v>2.9832299999999999E-2</v>
      </c>
      <c r="F25" s="10"/>
      <c r="G25" s="9">
        <f>IF('Forward Curve'!$D$7=DataValidation!$A$2,Vols!$D25,Vols!$E25)*(1-(SQRT(YEARFRAC($A$2,$A25,2))*(2*$B25)))</f>
        <v>1.200626048539572E-2</v>
      </c>
      <c r="H25" s="9">
        <f>IF('Forward Curve'!$D$7=DataValidation!$A$2,Vols!$D25,Vols!$E25)*(1-(SQRT(YEARFRAC($A$2,$A25,2))*(1*$B25)))</f>
        <v>2.0530730242697862E-2</v>
      </c>
      <c r="I25" s="9">
        <f>IF('Forward Curve'!$D$7=DataValidation!$A$2,Vols!$D25,Vols!$E25)*(1+(SQRT(YEARFRAC($A$2,$A25,2))*(1*$B25)))</f>
        <v>3.7579669757302141E-2</v>
      </c>
      <c r="J25" s="9">
        <f>IF('Forward Curve'!$D$7=DataValidation!$A$2,Vols!$D25,Vols!$E25)*(1+(SQRT(YEARFRAC($A$2,$A25,2))*(2*$B25)))</f>
        <v>4.6104139514604278E-2</v>
      </c>
      <c r="L25" s="9">
        <f t="shared" si="2"/>
        <v>3.1874999999999994E-2</v>
      </c>
      <c r="M25" s="10">
        <v>0.04</v>
      </c>
      <c r="N25" s="9">
        <f>IF('Forward Curve'!$D$7=DataValidation!$A$2,$D25+0.0025,$E25+0.0025)</f>
        <v>3.1555199999999999E-2</v>
      </c>
      <c r="O25" s="9">
        <f>IF('Forward Curve'!$D$7=DataValidation!$A$2,$D25+0.005,$E25+0.005)</f>
        <v>3.4055200000000001E-2</v>
      </c>
      <c r="Q25" s="9">
        <f>IF('Forward Curve'!$D$8=DataValidation!$B$2,Vols!$J25,IF('Forward Curve'!$D$8=DataValidation!$B$3,Vols!$I25,IF('Forward Curve'!$D$8=DataValidation!$B$4,Vols!$H25,IF('Forward Curve'!$D$8=DataValidation!$B$5,Vols!$G25,IF('Forward Curve'!$D$8=DataValidation!$B$7,IF('Forward Curve'!$D$7=DataValidation!$A$2,Vols!$L25,Vols!$L25+(Vols!$E25-Vols!$D25)),IF('Forward Curve'!$D$8=DataValidation!$B$8,$M25,IF('Forward Curve'!$D$8=DataValidation!$B$9,Vols!$N25,IF('Forward Curve'!$D$8=DataValidation!$B$10,Vols!$O25,"ERROR"))))))))</f>
        <v>3.7579669757302141E-2</v>
      </c>
      <c r="T25" s="40"/>
    </row>
    <row r="26" spans="1:20" x14ac:dyDescent="0.25">
      <c r="A26" s="7">
        <f>'Forward Curve'!$B37</f>
        <v>44049</v>
      </c>
      <c r="B26" s="8">
        <v>0.2273</v>
      </c>
      <c r="C26" s="9"/>
      <c r="D26" s="8">
        <v>2.85575E-2</v>
      </c>
      <c r="E26" s="8">
        <v>2.9633300000000001E-2</v>
      </c>
      <c r="F26" s="10"/>
      <c r="G26" s="9">
        <f>IF('Forward Curve'!$D$7=DataValidation!$A$2,Vols!$D26,Vols!$E26)*(1-(SQRT(YEARFRAC($A$2,$A26,2))*(2*$B26)))</f>
        <v>1.0058125046576398E-2</v>
      </c>
      <c r="H26" s="9">
        <f>IF('Forward Curve'!$D$7=DataValidation!$A$2,Vols!$D26,Vols!$E26)*(1-(SQRT(YEARFRAC($A$2,$A26,2))*(1*$B26)))</f>
        <v>1.9307812523288198E-2</v>
      </c>
      <c r="I26" s="9">
        <f>IF('Forward Curve'!$D$7=DataValidation!$A$2,Vols!$D26,Vols!$E26)*(1+(SQRT(YEARFRAC($A$2,$A26,2))*(1*$B26)))</f>
        <v>3.7807187476711794E-2</v>
      </c>
      <c r="J26" s="9">
        <f>IF('Forward Curve'!$D$7=DataValidation!$A$2,Vols!$D26,Vols!$E26)*(1+(SQRT(YEARFRAC($A$2,$A26,2))*(2*$B26)))</f>
        <v>4.7056874953423602E-2</v>
      </c>
      <c r="L26" s="9">
        <f t="shared" si="2"/>
        <v>3.2083333333333325E-2</v>
      </c>
      <c r="M26" s="10">
        <v>0.04</v>
      </c>
      <c r="N26" s="9">
        <f>IF('Forward Curve'!$D$7=DataValidation!$A$2,$D26+0.0025,$E26+0.0025)</f>
        <v>3.1057499999999998E-2</v>
      </c>
      <c r="O26" s="9">
        <f>IF('Forward Curve'!$D$7=DataValidation!$A$2,$D26+0.005,$E26+0.005)</f>
        <v>3.3557499999999997E-2</v>
      </c>
      <c r="Q26" s="9">
        <f>IF('Forward Curve'!$D$8=DataValidation!$B$2,Vols!$J26,IF('Forward Curve'!$D$8=DataValidation!$B$3,Vols!$I26,IF('Forward Curve'!$D$8=DataValidation!$B$4,Vols!$H26,IF('Forward Curve'!$D$8=DataValidation!$B$5,Vols!$G26,IF('Forward Curve'!$D$8=DataValidation!$B$7,IF('Forward Curve'!$D$7=DataValidation!$A$2,Vols!$L26,Vols!$L26+(Vols!$E26-Vols!$D26)),IF('Forward Curve'!$D$8=DataValidation!$B$8,$M26,IF('Forward Curve'!$D$8=DataValidation!$B$9,Vols!$N26,IF('Forward Curve'!$D$8=DataValidation!$B$10,Vols!$O26,"ERROR"))))))))</f>
        <v>3.7807187476711794E-2</v>
      </c>
      <c r="T26" s="40"/>
    </row>
    <row r="27" spans="1:20" x14ac:dyDescent="0.25">
      <c r="A27" s="7">
        <f>'Forward Curve'!$B38</f>
        <v>44080</v>
      </c>
      <c r="B27" s="8">
        <v>0.2273</v>
      </c>
      <c r="C27" s="9"/>
      <c r="D27" s="8">
        <v>2.8654899999999997E-2</v>
      </c>
      <c r="E27" s="8">
        <v>2.9728299999999999E-2</v>
      </c>
      <c r="F27" s="10"/>
      <c r="G27" s="9">
        <f>IF('Forward Curve'!$D$7=DataValidation!$A$2,Vols!$D27,Vols!$E27)*(1-(SQRT(YEARFRAC($A$2,$A27,2))*(2*$B27)))</f>
        <v>9.7029211143484992E-3</v>
      </c>
      <c r="H27" s="9">
        <f>IF('Forward Curve'!$D$7=DataValidation!$A$2,Vols!$D27,Vols!$E27)*(1-(SQRT(YEARFRAC($A$2,$A27,2))*(1*$B27)))</f>
        <v>1.9178910557174248E-2</v>
      </c>
      <c r="I27" s="9">
        <f>IF('Forward Curve'!$D$7=DataValidation!$A$2,Vols!$D27,Vols!$E27)*(1+(SQRT(YEARFRAC($A$2,$A27,2))*(1*$B27)))</f>
        <v>3.8130889442825742E-2</v>
      </c>
      <c r="J27" s="9">
        <f>IF('Forward Curve'!$D$7=DataValidation!$A$2,Vols!$D27,Vols!$E27)*(1+(SQRT(YEARFRAC($A$2,$A27,2))*(2*$B27)))</f>
        <v>4.7606878885651495E-2</v>
      </c>
      <c r="L27" s="9">
        <f t="shared" si="2"/>
        <v>3.2291666666666656E-2</v>
      </c>
      <c r="M27" s="10">
        <v>0.04</v>
      </c>
      <c r="N27" s="9">
        <f>IF('Forward Curve'!$D$7=DataValidation!$A$2,$D27+0.0025,$E27+0.0025)</f>
        <v>3.1154899999999996E-2</v>
      </c>
      <c r="O27" s="9">
        <f>IF('Forward Curve'!$D$7=DataValidation!$A$2,$D27+0.005,$E27+0.005)</f>
        <v>3.3654899999999995E-2</v>
      </c>
      <c r="Q27" s="9">
        <f>IF('Forward Curve'!$D$8=DataValidation!$B$2,Vols!$J27,IF('Forward Curve'!$D$8=DataValidation!$B$3,Vols!$I27,IF('Forward Curve'!$D$8=DataValidation!$B$4,Vols!$H27,IF('Forward Curve'!$D$8=DataValidation!$B$5,Vols!$G27,IF('Forward Curve'!$D$8=DataValidation!$B$7,IF('Forward Curve'!$D$7=DataValidation!$A$2,Vols!$L27,Vols!$L27+(Vols!$E27-Vols!$D27)),IF('Forward Curve'!$D$8=DataValidation!$B$8,$M27,IF('Forward Curve'!$D$8=DataValidation!$B$9,Vols!$N27,IF('Forward Curve'!$D$8=DataValidation!$B$10,Vols!$O27,"ERROR"))))))))</f>
        <v>3.8130889442825742E-2</v>
      </c>
      <c r="T27" s="40"/>
    </row>
    <row r="28" spans="1:20" x14ac:dyDescent="0.25">
      <c r="A28" s="7">
        <f>'Forward Curve'!$B39</f>
        <v>44110</v>
      </c>
      <c r="B28" s="8">
        <v>0.22719999999999999</v>
      </c>
      <c r="C28" s="9"/>
      <c r="D28" s="8">
        <v>2.87554E-2</v>
      </c>
      <c r="E28" s="8">
        <v>2.9822899999999999E-2</v>
      </c>
      <c r="F28" s="10"/>
      <c r="G28" s="9">
        <f>IF('Forward Curve'!$D$7=DataValidation!$A$2,Vols!$D28,Vols!$E28)*(1-(SQRT(YEARFRAC($A$2,$A28,2))*(2*$B28)))</f>
        <v>9.3747170786765144E-3</v>
      </c>
      <c r="H28" s="9">
        <f>IF('Forward Curve'!$D$7=DataValidation!$A$2,Vols!$D28,Vols!$E28)*(1-(SQRT(YEARFRAC($A$2,$A28,2))*(1*$B28)))</f>
        <v>1.9065058539338257E-2</v>
      </c>
      <c r="I28" s="9">
        <f>IF('Forward Curve'!$D$7=DataValidation!$A$2,Vols!$D28,Vols!$E28)*(1+(SQRT(YEARFRAC($A$2,$A28,2))*(1*$B28)))</f>
        <v>3.8445741460661743E-2</v>
      </c>
      <c r="J28" s="9">
        <f>IF('Forward Curve'!$D$7=DataValidation!$A$2,Vols!$D28,Vols!$E28)*(1+(SQRT(YEARFRAC($A$2,$A28,2))*(2*$B28)))</f>
        <v>4.8136082921323486E-2</v>
      </c>
      <c r="L28" s="9">
        <f t="shared" si="2"/>
        <v>3.2499999999999987E-2</v>
      </c>
      <c r="M28" s="10">
        <v>0.04</v>
      </c>
      <c r="N28" s="9">
        <f>IF('Forward Curve'!$D$7=DataValidation!$A$2,$D28+0.0025,$E28+0.0025)</f>
        <v>3.1255400000000003E-2</v>
      </c>
      <c r="O28" s="9">
        <f>IF('Forward Curve'!$D$7=DataValidation!$A$2,$D28+0.005,$E28+0.005)</f>
        <v>3.3755399999999998E-2</v>
      </c>
      <c r="Q28" s="9">
        <f>IF('Forward Curve'!$D$8=DataValidation!$B$2,Vols!$J28,IF('Forward Curve'!$D$8=DataValidation!$B$3,Vols!$I28,IF('Forward Curve'!$D$8=DataValidation!$B$4,Vols!$H28,IF('Forward Curve'!$D$8=DataValidation!$B$5,Vols!$G28,IF('Forward Curve'!$D$8=DataValidation!$B$7,IF('Forward Curve'!$D$7=DataValidation!$A$2,Vols!$L28,Vols!$L28+(Vols!$E28-Vols!$D28)),IF('Forward Curve'!$D$8=DataValidation!$B$8,$M28,IF('Forward Curve'!$D$8=DataValidation!$B$9,Vols!$N28,IF('Forward Curve'!$D$8=DataValidation!$B$10,Vols!$O28,"ERROR"))))))))</f>
        <v>3.8445741460661743E-2</v>
      </c>
      <c r="T28" s="40"/>
    </row>
    <row r="29" spans="1:20" x14ac:dyDescent="0.25">
      <c r="A29" s="7">
        <f>'Forward Curve'!$B40</f>
        <v>44141</v>
      </c>
      <c r="B29" s="8">
        <v>0.22719999999999999</v>
      </c>
      <c r="C29" s="9"/>
      <c r="D29" s="8">
        <v>2.8851300000000003E-2</v>
      </c>
      <c r="E29" s="8">
        <v>2.9928699999999999E-2</v>
      </c>
      <c r="F29" s="10"/>
      <c r="G29" s="9">
        <f>IF('Forward Curve'!$D$7=DataValidation!$A$2,Vols!$D29,Vols!$E29)*(1-(SQRT(YEARFRAC($A$2,$A29,2))*(2*$B29)))</f>
        <v>9.0290761359811764E-3</v>
      </c>
      <c r="H29" s="9">
        <f>IF('Forward Curve'!$D$7=DataValidation!$A$2,Vols!$D29,Vols!$E29)*(1-(SQRT(YEARFRAC($A$2,$A29,2))*(1*$B29)))</f>
        <v>1.8940188067990592E-2</v>
      </c>
      <c r="I29" s="9">
        <f>IF('Forward Curve'!$D$7=DataValidation!$A$2,Vols!$D29,Vols!$E29)*(1+(SQRT(YEARFRAC($A$2,$A29,2))*(1*$B29)))</f>
        <v>3.8762411932009418E-2</v>
      </c>
      <c r="J29" s="9">
        <f>IF('Forward Curve'!$D$7=DataValidation!$A$2,Vols!$D29,Vols!$E29)*(1+(SQRT(YEARFRAC($A$2,$A29,2))*(2*$B29)))</f>
        <v>4.8673523864018825E-2</v>
      </c>
      <c r="L29" s="9">
        <f t="shared" si="2"/>
        <v>3.2708333333333318E-2</v>
      </c>
      <c r="M29" s="10">
        <v>0.04</v>
      </c>
      <c r="N29" s="9">
        <f>IF('Forward Curve'!$D$7=DataValidation!$A$2,$D29+0.0025,$E29+0.0025)</f>
        <v>3.1351300000000006E-2</v>
      </c>
      <c r="O29" s="9">
        <f>IF('Forward Curve'!$D$7=DataValidation!$A$2,$D29+0.005,$E29+0.005)</f>
        <v>3.3851300000000001E-2</v>
      </c>
      <c r="Q29" s="9">
        <f>IF('Forward Curve'!$D$8=DataValidation!$B$2,Vols!$J29,IF('Forward Curve'!$D$8=DataValidation!$B$3,Vols!$I29,IF('Forward Curve'!$D$8=DataValidation!$B$4,Vols!$H29,IF('Forward Curve'!$D$8=DataValidation!$B$5,Vols!$G29,IF('Forward Curve'!$D$8=DataValidation!$B$7,IF('Forward Curve'!$D$7=DataValidation!$A$2,Vols!$L29,Vols!$L29+(Vols!$E29-Vols!$D29)),IF('Forward Curve'!$D$8=DataValidation!$B$8,$M29,IF('Forward Curve'!$D$8=DataValidation!$B$9,Vols!$N29,IF('Forward Curve'!$D$8=DataValidation!$B$10,Vols!$O29,"ERROR"))))))))</f>
        <v>3.8762411932009418E-2</v>
      </c>
      <c r="T29" s="40"/>
    </row>
    <row r="30" spans="1:20" x14ac:dyDescent="0.25">
      <c r="A30" s="7">
        <f>'Forward Curve'!$B41</f>
        <v>44171</v>
      </c>
      <c r="B30" s="8">
        <v>0.22719999999999999</v>
      </c>
      <c r="C30" s="9"/>
      <c r="D30" s="8">
        <v>2.8941599999999998E-2</v>
      </c>
      <c r="E30" s="8">
        <v>3.0012599999999997E-2</v>
      </c>
      <c r="F30" s="10"/>
      <c r="G30" s="9">
        <f>IF('Forward Curve'!$D$7=DataValidation!$A$2,Vols!$D30,Vols!$E30)*(1-(SQRT(YEARFRAC($A$2,$A30,2))*(2*$B30)))</f>
        <v>8.6981688571307354E-3</v>
      </c>
      <c r="H30" s="9">
        <f>IF('Forward Curve'!$D$7=DataValidation!$A$2,Vols!$D30,Vols!$E30)*(1-(SQRT(YEARFRAC($A$2,$A30,2))*(1*$B30)))</f>
        <v>1.8819884428565366E-2</v>
      </c>
      <c r="I30" s="9">
        <f>IF('Forward Curve'!$D$7=DataValidation!$A$2,Vols!$D30,Vols!$E30)*(1+(SQRT(YEARFRAC($A$2,$A30,2))*(1*$B30)))</f>
        <v>3.9063315571434623E-2</v>
      </c>
      <c r="J30" s="9">
        <f>IF('Forward Curve'!$D$7=DataValidation!$A$2,Vols!$D30,Vols!$E30)*(1+(SQRT(YEARFRAC($A$2,$A30,2))*(2*$B30)))</f>
        <v>4.9185031142869262E-2</v>
      </c>
      <c r="L30" s="9">
        <f t="shared" si="2"/>
        <v>3.291666666666665E-2</v>
      </c>
      <c r="M30" s="10">
        <v>0.04</v>
      </c>
      <c r="N30" s="9">
        <f>IF('Forward Curve'!$D$7=DataValidation!$A$2,$D30+0.0025,$E30+0.0025)</f>
        <v>3.14416E-2</v>
      </c>
      <c r="O30" s="9">
        <f>IF('Forward Curve'!$D$7=DataValidation!$A$2,$D30+0.005,$E30+0.005)</f>
        <v>3.3941599999999995E-2</v>
      </c>
      <c r="Q30" s="9">
        <f>IF('Forward Curve'!$D$8=DataValidation!$B$2,Vols!$J30,IF('Forward Curve'!$D$8=DataValidation!$B$3,Vols!$I30,IF('Forward Curve'!$D$8=DataValidation!$B$4,Vols!$H30,IF('Forward Curve'!$D$8=DataValidation!$B$5,Vols!$G30,IF('Forward Curve'!$D$8=DataValidation!$B$7,IF('Forward Curve'!$D$7=DataValidation!$A$2,Vols!$L30,Vols!$L30+(Vols!$E30-Vols!$D30)),IF('Forward Curve'!$D$8=DataValidation!$B$8,$M30,IF('Forward Curve'!$D$8=DataValidation!$B$9,Vols!$N30,IF('Forward Curve'!$D$8=DataValidation!$B$10,Vols!$O30,"ERROR"))))))))</f>
        <v>3.9063315571434623E-2</v>
      </c>
      <c r="T30" s="40"/>
    </row>
    <row r="31" spans="1:20" x14ac:dyDescent="0.25">
      <c r="A31" s="7">
        <f>'Forward Curve'!$B42</f>
        <v>44202</v>
      </c>
      <c r="B31" s="8">
        <v>0.22719999999999999</v>
      </c>
      <c r="C31" s="9"/>
      <c r="D31" s="8">
        <v>2.9040200000000002E-2</v>
      </c>
      <c r="E31" s="8">
        <v>3.01056E-2</v>
      </c>
      <c r="F31" s="10"/>
      <c r="G31" s="9">
        <f>IF('Forward Curve'!$D$7=DataValidation!$A$2,Vols!$D31,Vols!$E31)*(1-(SQRT(YEARFRAC($A$2,$A31,2))*(2*$B31)))</f>
        <v>8.3619963653769318E-3</v>
      </c>
      <c r="H31" s="9">
        <f>IF('Forward Curve'!$D$7=DataValidation!$A$2,Vols!$D31,Vols!$E31)*(1-(SQRT(YEARFRAC($A$2,$A31,2))*(1*$B31)))</f>
        <v>1.8701098182688468E-2</v>
      </c>
      <c r="I31" s="9">
        <f>IF('Forward Curve'!$D$7=DataValidation!$A$2,Vols!$D31,Vols!$E31)*(1+(SQRT(YEARFRAC($A$2,$A31,2))*(1*$B31)))</f>
        <v>3.9379301817311536E-2</v>
      </c>
      <c r="J31" s="9">
        <f>IF('Forward Curve'!$D$7=DataValidation!$A$2,Vols!$D31,Vols!$E31)*(1+(SQRT(YEARFRAC($A$2,$A31,2))*(2*$B31)))</f>
        <v>4.9718403634623071E-2</v>
      </c>
      <c r="L31" s="9">
        <f t="shared" si="2"/>
        <v>3.3124999999999981E-2</v>
      </c>
      <c r="M31" s="10">
        <v>0.04</v>
      </c>
      <c r="N31" s="9">
        <f>IF('Forward Curve'!$D$7=DataValidation!$A$2,$D31+0.0025,$E31+0.0025)</f>
        <v>3.1540200000000004E-2</v>
      </c>
      <c r="O31" s="9">
        <f>IF('Forward Curve'!$D$7=DataValidation!$A$2,$D31+0.005,$E31+0.005)</f>
        <v>3.40402E-2</v>
      </c>
      <c r="Q31" s="9">
        <f>IF('Forward Curve'!$D$8=DataValidation!$B$2,Vols!$J31,IF('Forward Curve'!$D$8=DataValidation!$B$3,Vols!$I31,IF('Forward Curve'!$D$8=DataValidation!$B$4,Vols!$H31,IF('Forward Curve'!$D$8=DataValidation!$B$5,Vols!$G31,IF('Forward Curve'!$D$8=DataValidation!$B$7,IF('Forward Curve'!$D$7=DataValidation!$A$2,Vols!$L31,Vols!$L31+(Vols!$E31-Vols!$D31)),IF('Forward Curve'!$D$8=DataValidation!$B$8,$M31,IF('Forward Curve'!$D$8=DataValidation!$B$9,Vols!$N31,IF('Forward Curve'!$D$8=DataValidation!$B$10,Vols!$O31,"ERROR"))))))))</f>
        <v>3.9379301817311536E-2</v>
      </c>
      <c r="T31" s="40"/>
    </row>
    <row r="32" spans="1:20" x14ac:dyDescent="0.25">
      <c r="A32" s="7">
        <f>'Forward Curve'!$B43</f>
        <v>44233</v>
      </c>
      <c r="B32" s="8">
        <v>0.22719999999999999</v>
      </c>
      <c r="C32" s="9"/>
      <c r="D32" s="8">
        <v>2.9127500000000001E-2</v>
      </c>
      <c r="E32" s="8">
        <v>3.02083E-2</v>
      </c>
      <c r="F32" s="10"/>
      <c r="G32" s="9">
        <f>IF('Forward Curve'!$D$7=DataValidation!$A$2,Vols!$D32,Vols!$E32)*(1-(SQRT(YEARFRAC($A$2,$A32,2))*(2*$B32)))</f>
        <v>8.026607240801148E-3</v>
      </c>
      <c r="H32" s="9">
        <f>IF('Forward Curve'!$D$7=DataValidation!$A$2,Vols!$D32,Vols!$E32)*(1-(SQRT(YEARFRAC($A$2,$A32,2))*(1*$B32)))</f>
        <v>1.8577053620400574E-2</v>
      </c>
      <c r="I32" s="9">
        <f>IF('Forward Curve'!$D$7=DataValidation!$A$2,Vols!$D32,Vols!$E32)*(1+(SQRT(YEARFRAC($A$2,$A32,2))*(1*$B32)))</f>
        <v>3.9677946379599427E-2</v>
      </c>
      <c r="J32" s="9">
        <f>IF('Forward Curve'!$D$7=DataValidation!$A$2,Vols!$D32,Vols!$E32)*(1+(SQRT(YEARFRAC($A$2,$A32,2))*(2*$B32)))</f>
        <v>5.0228392759198853E-2</v>
      </c>
      <c r="L32" s="9">
        <f t="shared" si="2"/>
        <v>3.3333333333333312E-2</v>
      </c>
      <c r="M32" s="10">
        <v>0.04</v>
      </c>
      <c r="N32" s="9">
        <f>IF('Forward Curve'!$D$7=DataValidation!$A$2,$D32+0.0025,$E32+0.0025)</f>
        <v>3.1627500000000003E-2</v>
      </c>
      <c r="O32" s="9">
        <f>IF('Forward Curve'!$D$7=DataValidation!$A$2,$D32+0.005,$E32+0.005)</f>
        <v>3.4127499999999998E-2</v>
      </c>
      <c r="Q32" s="9">
        <f>IF('Forward Curve'!$D$8=DataValidation!$B$2,Vols!$J32,IF('Forward Curve'!$D$8=DataValidation!$B$3,Vols!$I32,IF('Forward Curve'!$D$8=DataValidation!$B$4,Vols!$H32,IF('Forward Curve'!$D$8=DataValidation!$B$5,Vols!$G32,IF('Forward Curve'!$D$8=DataValidation!$B$7,IF('Forward Curve'!$D$7=DataValidation!$A$2,Vols!$L32,Vols!$L32+(Vols!$E32-Vols!$D32)),IF('Forward Curve'!$D$8=DataValidation!$B$8,$M32,IF('Forward Curve'!$D$8=DataValidation!$B$9,Vols!$N32,IF('Forward Curve'!$D$8=DataValidation!$B$10,Vols!$O32,"ERROR"))))))))</f>
        <v>3.9677946379599427E-2</v>
      </c>
      <c r="T32" s="40"/>
    </row>
    <row r="33" spans="1:20" x14ac:dyDescent="0.25">
      <c r="A33" s="7">
        <f>'Forward Curve'!$B44</f>
        <v>44261</v>
      </c>
      <c r="B33" s="8">
        <v>0.22719999999999999</v>
      </c>
      <c r="C33" s="9"/>
      <c r="D33" s="8">
        <v>2.9220599999999999E-2</v>
      </c>
      <c r="E33" s="8">
        <v>3.0296E-2</v>
      </c>
      <c r="F33" s="10"/>
      <c r="G33" s="9">
        <f>IF('Forward Curve'!$D$7=DataValidation!$A$2,Vols!$D33,Vols!$E33)*(1-(SQRT(YEARFRAC($A$2,$A33,2))*(2*$B33)))</f>
        <v>7.7308161162213092E-3</v>
      </c>
      <c r="H33" s="9">
        <f>IF('Forward Curve'!$D$7=DataValidation!$A$2,Vols!$D33,Vols!$E33)*(1-(SQRT(YEARFRAC($A$2,$A33,2))*(1*$B33)))</f>
        <v>1.8475708058110656E-2</v>
      </c>
      <c r="I33" s="9">
        <f>IF('Forward Curve'!$D$7=DataValidation!$A$2,Vols!$D33,Vols!$E33)*(1+(SQRT(YEARFRAC($A$2,$A33,2))*(1*$B33)))</f>
        <v>3.9965491941889343E-2</v>
      </c>
      <c r="J33" s="9">
        <f>IF('Forward Curve'!$D$7=DataValidation!$A$2,Vols!$D33,Vols!$E33)*(1+(SQRT(YEARFRAC($A$2,$A33,2))*(2*$B33)))</f>
        <v>5.0710383883778687E-2</v>
      </c>
      <c r="L33" s="9">
        <f t="shared" si="2"/>
        <v>3.3541666666666643E-2</v>
      </c>
      <c r="M33" s="10">
        <v>0.04</v>
      </c>
      <c r="N33" s="9">
        <f>IF('Forward Curve'!$D$7=DataValidation!$A$2,$D33+0.0025,$E33+0.0025)</f>
        <v>3.1720600000000002E-2</v>
      </c>
      <c r="O33" s="9">
        <f>IF('Forward Curve'!$D$7=DataValidation!$A$2,$D33+0.005,$E33+0.005)</f>
        <v>3.4220599999999997E-2</v>
      </c>
      <c r="Q33" s="9">
        <f>IF('Forward Curve'!$D$8=DataValidation!$B$2,Vols!$J33,IF('Forward Curve'!$D$8=DataValidation!$B$3,Vols!$I33,IF('Forward Curve'!$D$8=DataValidation!$B$4,Vols!$H33,IF('Forward Curve'!$D$8=DataValidation!$B$5,Vols!$G33,IF('Forward Curve'!$D$8=DataValidation!$B$7,IF('Forward Curve'!$D$7=DataValidation!$A$2,Vols!$L33,Vols!$L33+(Vols!$E33-Vols!$D33)),IF('Forward Curve'!$D$8=DataValidation!$B$8,$M33,IF('Forward Curve'!$D$8=DataValidation!$B$9,Vols!$N33,IF('Forward Curve'!$D$8=DataValidation!$B$10,Vols!$O33,"ERROR"))))))))</f>
        <v>3.9965491941889343E-2</v>
      </c>
      <c r="T33" s="40"/>
    </row>
    <row r="34" spans="1:20" x14ac:dyDescent="0.25">
      <c r="A34" s="7">
        <f>'Forward Curve'!$B45</f>
        <v>44292</v>
      </c>
      <c r="B34" s="8">
        <v>0.22719999999999999</v>
      </c>
      <c r="C34" s="9"/>
      <c r="D34" s="8">
        <v>2.9308200000000003E-2</v>
      </c>
      <c r="E34" s="8">
        <v>3.0383499999999997E-2</v>
      </c>
      <c r="F34" s="10"/>
      <c r="G34" s="9">
        <f>IF('Forward Curve'!$D$7=DataValidation!$A$2,Vols!$D34,Vols!$E34)*(1-(SQRT(YEARFRAC($A$2,$A34,2))*(2*$B34)))</f>
        <v>7.4025725528484541E-3</v>
      </c>
      <c r="H34" s="9">
        <f>IF('Forward Curve'!$D$7=DataValidation!$A$2,Vols!$D34,Vols!$E34)*(1-(SQRT(YEARFRAC($A$2,$A34,2))*(1*$B34)))</f>
        <v>1.8355386276424229E-2</v>
      </c>
      <c r="I34" s="9">
        <f>IF('Forward Curve'!$D$7=DataValidation!$A$2,Vols!$D34,Vols!$E34)*(1+(SQRT(YEARFRAC($A$2,$A34,2))*(1*$B34)))</f>
        <v>4.0261013723575774E-2</v>
      </c>
      <c r="J34" s="9">
        <f>IF('Forward Curve'!$D$7=DataValidation!$A$2,Vols!$D34,Vols!$E34)*(1+(SQRT(YEARFRAC($A$2,$A34,2))*(2*$B34)))</f>
        <v>5.1213827447151548E-2</v>
      </c>
      <c r="L34" s="8">
        <v>3.3750000000000002E-2</v>
      </c>
      <c r="M34" s="10">
        <v>0.04</v>
      </c>
      <c r="N34" s="9">
        <f>IF('Forward Curve'!$D$7=DataValidation!$A$2,$D34+0.0025,$E34+0.0025)</f>
        <v>3.1808200000000002E-2</v>
      </c>
      <c r="O34" s="9">
        <f>IF('Forward Curve'!$D$7=DataValidation!$A$2,$D34+0.005,$E34+0.005)</f>
        <v>3.4308200000000004E-2</v>
      </c>
      <c r="Q34" s="9">
        <f>IF('Forward Curve'!$D$8=DataValidation!$B$2,Vols!$J34,IF('Forward Curve'!$D$8=DataValidation!$B$3,Vols!$I34,IF('Forward Curve'!$D$8=DataValidation!$B$4,Vols!$H34,IF('Forward Curve'!$D$8=DataValidation!$B$5,Vols!$G34,IF('Forward Curve'!$D$8=DataValidation!$B$7,IF('Forward Curve'!$D$7=DataValidation!$A$2,Vols!$L34,Vols!$L34+(Vols!$E34-Vols!$D34)),IF('Forward Curve'!$D$8=DataValidation!$B$8,$M34,IF('Forward Curve'!$D$8=DataValidation!$B$9,Vols!$N34,IF('Forward Curve'!$D$8=DataValidation!$B$10,Vols!$O34,"ERROR"))))))))</f>
        <v>4.0261013723575774E-2</v>
      </c>
      <c r="T34" s="40"/>
    </row>
    <row r="35" spans="1:20" x14ac:dyDescent="0.25">
      <c r="A35" s="7">
        <f>'Forward Curve'!$B46</f>
        <v>44322</v>
      </c>
      <c r="B35" s="8">
        <v>0.22719999999999999</v>
      </c>
      <c r="C35" s="9"/>
      <c r="D35" s="8">
        <v>2.9400300000000001E-2</v>
      </c>
      <c r="E35" s="8">
        <v>3.0481999999999999E-2</v>
      </c>
      <c r="F35" s="10"/>
      <c r="G35" s="9">
        <f>IF('Forward Curve'!$D$7=DataValidation!$A$2,Vols!$D35,Vols!$E35)*(1-(SQRT(YEARFRAC($A$2,$A35,2))*(2*$B35)))</f>
        <v>7.0899855884131316E-3</v>
      </c>
      <c r="H35" s="9">
        <f>IF('Forward Curve'!$D$7=DataValidation!$A$2,Vols!$D35,Vols!$E35)*(1-(SQRT(YEARFRAC($A$2,$A35,2))*(1*$B35)))</f>
        <v>1.8245142794206567E-2</v>
      </c>
      <c r="I35" s="9">
        <f>IF('Forward Curve'!$D$7=DataValidation!$A$2,Vols!$D35,Vols!$E35)*(1+(SQRT(YEARFRAC($A$2,$A35,2))*(1*$B35)))</f>
        <v>4.0555457205793434E-2</v>
      </c>
      <c r="J35" s="9">
        <f>IF('Forward Curve'!$D$7=DataValidation!$A$2,Vols!$D35,Vols!$E35)*(1+(SQRT(YEARFRAC($A$2,$A35,2))*(2*$B35)))</f>
        <v>5.1710614411586864E-2</v>
      </c>
      <c r="L35" s="9">
        <f>(($L$46-$L$34)/COUNT($A$34:$A$45))+L34</f>
        <v>3.3333333333333333E-2</v>
      </c>
      <c r="M35" s="10">
        <v>0.04</v>
      </c>
      <c r="N35" s="9">
        <f>IF('Forward Curve'!$D$7=DataValidation!$A$2,$D35+0.0025,$E35+0.0025)</f>
        <v>3.1900299999999999E-2</v>
      </c>
      <c r="O35" s="9">
        <f>IF('Forward Curve'!$D$7=DataValidation!$A$2,$D35+0.005,$E35+0.005)</f>
        <v>3.4400300000000002E-2</v>
      </c>
      <c r="Q35" s="9">
        <f>IF('Forward Curve'!$D$8=DataValidation!$B$2,Vols!$J35,IF('Forward Curve'!$D$8=DataValidation!$B$3,Vols!$I35,IF('Forward Curve'!$D$8=DataValidation!$B$4,Vols!$H35,IF('Forward Curve'!$D$8=DataValidation!$B$5,Vols!$G35,IF('Forward Curve'!$D$8=DataValidation!$B$7,IF('Forward Curve'!$D$7=DataValidation!$A$2,Vols!$L35,Vols!$L35+(Vols!$E35-Vols!$D35)),IF('Forward Curve'!$D$8=DataValidation!$B$8,$M35,IF('Forward Curve'!$D$8=DataValidation!$B$9,Vols!$N35,IF('Forward Curve'!$D$8=DataValidation!$B$10,Vols!$O35,"ERROR"))))))))</f>
        <v>4.0555457205793434E-2</v>
      </c>
      <c r="T35" s="40"/>
    </row>
    <row r="36" spans="1:20" x14ac:dyDescent="0.25">
      <c r="A36" s="7">
        <f>'Forward Curve'!$B47</f>
        <v>44353</v>
      </c>
      <c r="B36" s="8">
        <v>0.22800000000000001</v>
      </c>
      <c r="C36" s="9"/>
      <c r="D36" s="8">
        <v>2.9489000000000001E-2</v>
      </c>
      <c r="E36" s="8">
        <v>3.02317E-2</v>
      </c>
      <c r="F36" s="10"/>
      <c r="G36" s="9">
        <f>IF('Forward Curve'!$D$7=DataValidation!$A$2,Vols!$D36,Vols!$E36)*(1-(SQRT(YEARFRAC($A$2,$A36,2))*(2*$B36)))</f>
        <v>6.6885293085485612E-3</v>
      </c>
      <c r="H36" s="9">
        <f>IF('Forward Curve'!$D$7=DataValidation!$A$2,Vols!$D36,Vols!$E36)*(1-(SQRT(YEARFRAC($A$2,$A36,2))*(1*$B36)))</f>
        <v>1.8088764654274281E-2</v>
      </c>
      <c r="I36" s="9">
        <f>IF('Forward Curve'!$D$7=DataValidation!$A$2,Vols!$D36,Vols!$E36)*(1+(SQRT(YEARFRAC($A$2,$A36,2))*(1*$B36)))</f>
        <v>4.0889235345725722E-2</v>
      </c>
      <c r="J36" s="9">
        <f>IF('Forward Curve'!$D$7=DataValidation!$A$2,Vols!$D36,Vols!$E36)*(1+(SQRT(YEARFRAC($A$2,$A36,2))*(2*$B36)))</f>
        <v>5.2289470691451442E-2</v>
      </c>
      <c r="L36" s="9">
        <f t="shared" ref="L36:L45" si="3">(($L$46-$L$34)/COUNT($A$34:$A$45))+L35</f>
        <v>3.2916666666666664E-2</v>
      </c>
      <c r="M36" s="10">
        <v>0.04</v>
      </c>
      <c r="N36" s="9">
        <f>IF('Forward Curve'!$D$7=DataValidation!$A$2,$D36+0.0025,$E36+0.0025)</f>
        <v>3.1989000000000004E-2</v>
      </c>
      <c r="O36" s="9">
        <f>IF('Forward Curve'!$D$7=DataValidation!$A$2,$D36+0.005,$E36+0.005)</f>
        <v>3.4488999999999999E-2</v>
      </c>
      <c r="Q36" s="9">
        <f>IF('Forward Curve'!$D$8=DataValidation!$B$2,Vols!$J36,IF('Forward Curve'!$D$8=DataValidation!$B$3,Vols!$I36,IF('Forward Curve'!$D$8=DataValidation!$B$4,Vols!$H36,IF('Forward Curve'!$D$8=DataValidation!$B$5,Vols!$G36,IF('Forward Curve'!$D$8=DataValidation!$B$7,IF('Forward Curve'!$D$7=DataValidation!$A$2,Vols!$L36,Vols!$L36+(Vols!$E36-Vols!$D36)),IF('Forward Curve'!$D$8=DataValidation!$B$8,$M36,IF('Forward Curve'!$D$8=DataValidation!$B$9,Vols!$N36,IF('Forward Curve'!$D$8=DataValidation!$B$10,Vols!$O36,"ERROR"))))))))</f>
        <v>4.0889235345725722E-2</v>
      </c>
      <c r="T36" s="40"/>
    </row>
    <row r="37" spans="1:20" x14ac:dyDescent="0.25">
      <c r="A37" s="7">
        <f>'Forward Curve'!$B48</f>
        <v>44383</v>
      </c>
      <c r="B37" s="8">
        <v>0.2298</v>
      </c>
      <c r="C37" s="9"/>
      <c r="D37" s="8">
        <v>2.9584700000000002E-2</v>
      </c>
      <c r="E37" s="8">
        <v>2.9954000000000001E-2</v>
      </c>
      <c r="F37" s="10"/>
      <c r="G37" s="9">
        <f>IF('Forward Curve'!$D$7=DataValidation!$A$2,Vols!$D37,Vols!$E37)*(1-(SQRT(YEARFRAC($A$2,$A37,2))*(2*$B37)))</f>
        <v>6.1979031453194295E-3</v>
      </c>
      <c r="H37" s="9">
        <f>IF('Forward Curve'!$D$7=DataValidation!$A$2,Vols!$D37,Vols!$E37)*(1-(SQRT(YEARFRAC($A$2,$A37,2))*(1*$B37)))</f>
        <v>1.7891301572659717E-2</v>
      </c>
      <c r="I37" s="9">
        <f>IF('Forward Curve'!$D$7=DataValidation!$A$2,Vols!$D37,Vols!$E37)*(1+(SQRT(YEARFRAC($A$2,$A37,2))*(1*$B37)))</f>
        <v>4.1278098427340294E-2</v>
      </c>
      <c r="J37" s="9">
        <f>IF('Forward Curve'!$D$7=DataValidation!$A$2,Vols!$D37,Vols!$E37)*(1+(SQRT(YEARFRAC($A$2,$A37,2))*(2*$B37)))</f>
        <v>5.2971496854680576E-2</v>
      </c>
      <c r="L37" s="9">
        <f t="shared" si="3"/>
        <v>3.2499999999999994E-2</v>
      </c>
      <c r="M37" s="10">
        <v>0.04</v>
      </c>
      <c r="N37" s="9">
        <f>IF('Forward Curve'!$D$7=DataValidation!$A$2,$D37+0.0025,$E37+0.0025)</f>
        <v>3.2084700000000001E-2</v>
      </c>
      <c r="O37" s="9">
        <f>IF('Forward Curve'!$D$7=DataValidation!$A$2,$D37+0.005,$E37+0.005)</f>
        <v>3.4584700000000003E-2</v>
      </c>
      <c r="Q37" s="9">
        <f>IF('Forward Curve'!$D$8=DataValidation!$B$2,Vols!$J37,IF('Forward Curve'!$D$8=DataValidation!$B$3,Vols!$I37,IF('Forward Curve'!$D$8=DataValidation!$B$4,Vols!$H37,IF('Forward Curve'!$D$8=DataValidation!$B$5,Vols!$G37,IF('Forward Curve'!$D$8=DataValidation!$B$7,IF('Forward Curve'!$D$7=DataValidation!$A$2,Vols!$L37,Vols!$L37+(Vols!$E37-Vols!$D37)),IF('Forward Curve'!$D$8=DataValidation!$B$8,$M37,IF('Forward Curve'!$D$8=DataValidation!$B$9,Vols!$N37,IF('Forward Curve'!$D$8=DataValidation!$B$10,Vols!$O37,"ERROR"))))))))</f>
        <v>4.1278098427340294E-2</v>
      </c>
      <c r="T37" s="40"/>
    </row>
    <row r="38" spans="1:20" x14ac:dyDescent="0.25">
      <c r="A38" s="7">
        <f>'Forward Curve'!$B49</f>
        <v>44414</v>
      </c>
      <c r="B38" s="8">
        <v>0.2336</v>
      </c>
      <c r="C38" s="9"/>
      <c r="D38" s="8">
        <v>2.8744200000000001E-2</v>
      </c>
      <c r="E38" s="8">
        <v>2.9631299999999999E-2</v>
      </c>
      <c r="F38" s="10"/>
      <c r="G38" s="9">
        <f>IF('Forward Curve'!$D$7=DataValidation!$A$2,Vols!$D38,Vols!$E38)*(1-(SQRT(YEARFRAC($A$2,$A38,2))*(2*$B38)))</f>
        <v>5.3123225772468401E-3</v>
      </c>
      <c r="H38" s="9">
        <f>IF('Forward Curve'!$D$7=DataValidation!$A$2,Vols!$D38,Vols!$E38)*(1-(SQRT(YEARFRAC($A$2,$A38,2))*(1*$B38)))</f>
        <v>1.702826128862342E-2</v>
      </c>
      <c r="I38" s="9">
        <f>IF('Forward Curve'!$D$7=DataValidation!$A$2,Vols!$D38,Vols!$E38)*(1+(SQRT(YEARFRAC($A$2,$A38,2))*(1*$B38)))</f>
        <v>4.0460138711376582E-2</v>
      </c>
      <c r="J38" s="9">
        <f>IF('Forward Curve'!$D$7=DataValidation!$A$2,Vols!$D38,Vols!$E38)*(1+(SQRT(YEARFRAC($A$2,$A38,2))*(2*$B38)))</f>
        <v>5.217607742275316E-2</v>
      </c>
      <c r="L38" s="9">
        <f t="shared" si="3"/>
        <v>3.2083333333333325E-2</v>
      </c>
      <c r="M38" s="10">
        <v>0.04</v>
      </c>
      <c r="N38" s="9">
        <f>IF('Forward Curve'!$D$7=DataValidation!$A$2,$D38+0.0025,$E38+0.0025)</f>
        <v>3.12442E-2</v>
      </c>
      <c r="O38" s="9">
        <f>IF('Forward Curve'!$D$7=DataValidation!$A$2,$D38+0.005,$E38+0.005)</f>
        <v>3.3744200000000002E-2</v>
      </c>
      <c r="Q38" s="9">
        <f>IF('Forward Curve'!$D$8=DataValidation!$B$2,Vols!$J38,IF('Forward Curve'!$D$8=DataValidation!$B$3,Vols!$I38,IF('Forward Curve'!$D$8=DataValidation!$B$4,Vols!$H38,IF('Forward Curve'!$D$8=DataValidation!$B$5,Vols!$G38,IF('Forward Curve'!$D$8=DataValidation!$B$7,IF('Forward Curve'!$D$7=DataValidation!$A$2,Vols!$L38,Vols!$L38+(Vols!$E38-Vols!$D38)),IF('Forward Curve'!$D$8=DataValidation!$B$8,$M38,IF('Forward Curve'!$D$8=DataValidation!$B$9,Vols!$N38,IF('Forward Curve'!$D$8=DataValidation!$B$10,Vols!$O38,"ERROR"))))))))</f>
        <v>4.0460138711376582E-2</v>
      </c>
      <c r="T38" s="40"/>
    </row>
    <row r="39" spans="1:20" x14ac:dyDescent="0.25">
      <c r="A39" s="7">
        <f>'Forward Curve'!$B50</f>
        <v>44445</v>
      </c>
      <c r="B39" s="8">
        <v>0.2336</v>
      </c>
      <c r="C39" s="9"/>
      <c r="D39" s="8">
        <v>2.8776099999999999E-2</v>
      </c>
      <c r="E39" s="8">
        <v>2.9662899999999999E-2</v>
      </c>
      <c r="F39" s="10"/>
      <c r="G39" s="9">
        <f>IF('Forward Curve'!$D$7=DataValidation!$A$2,Vols!$D39,Vols!$E39)*(1-(SQRT(YEARFRAC($A$2,$A39,2))*(2*$B39)))</f>
        <v>4.9887821470917968E-3</v>
      </c>
      <c r="H39" s="9">
        <f>IF('Forward Curve'!$D$7=DataValidation!$A$2,Vols!$D39,Vols!$E39)*(1-(SQRT(YEARFRAC($A$2,$A39,2))*(1*$B39)))</f>
        <v>1.6882441073545897E-2</v>
      </c>
      <c r="I39" s="9">
        <f>IF('Forward Curve'!$D$7=DataValidation!$A$2,Vols!$D39,Vols!$E39)*(1+(SQRT(YEARFRAC($A$2,$A39,2))*(1*$B39)))</f>
        <v>4.0669758926454101E-2</v>
      </c>
      <c r="J39" s="9">
        <f>IF('Forward Curve'!$D$7=DataValidation!$A$2,Vols!$D39,Vols!$E39)*(1+(SQRT(YEARFRAC($A$2,$A39,2))*(2*$B39)))</f>
        <v>5.2563417852908204E-2</v>
      </c>
      <c r="L39" s="9">
        <f t="shared" si="3"/>
        <v>3.1666666666666655E-2</v>
      </c>
      <c r="M39" s="10">
        <v>0.04</v>
      </c>
      <c r="N39" s="9">
        <f>IF('Forward Curve'!$D$7=DataValidation!$A$2,$D39+0.0025,$E39+0.0025)</f>
        <v>3.1276100000000001E-2</v>
      </c>
      <c r="O39" s="9">
        <f>IF('Forward Curve'!$D$7=DataValidation!$A$2,$D39+0.005,$E39+0.005)</f>
        <v>3.3776099999999996E-2</v>
      </c>
      <c r="Q39" s="9">
        <f>IF('Forward Curve'!$D$8=DataValidation!$B$2,Vols!$J39,IF('Forward Curve'!$D$8=DataValidation!$B$3,Vols!$I39,IF('Forward Curve'!$D$8=DataValidation!$B$4,Vols!$H39,IF('Forward Curve'!$D$8=DataValidation!$B$5,Vols!$G39,IF('Forward Curve'!$D$8=DataValidation!$B$7,IF('Forward Curve'!$D$7=DataValidation!$A$2,Vols!$L39,Vols!$L39+(Vols!$E39-Vols!$D39)),IF('Forward Curve'!$D$8=DataValidation!$B$8,$M39,IF('Forward Curve'!$D$8=DataValidation!$B$9,Vols!$N39,IF('Forward Curve'!$D$8=DataValidation!$B$10,Vols!$O39,"ERROR"))))))))</f>
        <v>4.0669758926454101E-2</v>
      </c>
      <c r="T39" s="40"/>
    </row>
    <row r="40" spans="1:20" x14ac:dyDescent="0.25">
      <c r="A40" s="7">
        <f>'Forward Curve'!$B51</f>
        <v>44475</v>
      </c>
      <c r="B40" s="8">
        <v>0.2336</v>
      </c>
      <c r="C40" s="9"/>
      <c r="D40" s="8">
        <v>2.8813800000000001E-2</v>
      </c>
      <c r="E40" s="8">
        <v>2.96989E-2</v>
      </c>
      <c r="F40" s="10"/>
      <c r="G40" s="9">
        <f>IF('Forward Curve'!$D$7=DataValidation!$A$2,Vols!$D40,Vols!$E40)*(1-(SQRT(YEARFRAC($A$2,$A40,2))*(2*$B40)))</f>
        <v>4.680383919962474E-3</v>
      </c>
      <c r="H40" s="9">
        <f>IF('Forward Curve'!$D$7=DataValidation!$A$2,Vols!$D40,Vols!$E40)*(1-(SQRT(YEARFRAC($A$2,$A40,2))*(1*$B40)))</f>
        <v>1.6747091959981236E-2</v>
      </c>
      <c r="I40" s="9">
        <f>IF('Forward Curve'!$D$7=DataValidation!$A$2,Vols!$D40,Vols!$E40)*(1+(SQRT(YEARFRAC($A$2,$A40,2))*(1*$B40)))</f>
        <v>4.0880508040018762E-2</v>
      </c>
      <c r="J40" s="9">
        <f>IF('Forward Curve'!$D$7=DataValidation!$A$2,Vols!$D40,Vols!$E40)*(1+(SQRT(YEARFRAC($A$2,$A40,2))*(2*$B40)))</f>
        <v>5.294721608003753E-2</v>
      </c>
      <c r="L40" s="9">
        <f t="shared" si="3"/>
        <v>3.124999999999999E-2</v>
      </c>
      <c r="M40" s="10">
        <v>0.04</v>
      </c>
      <c r="N40" s="9">
        <f>IF('Forward Curve'!$D$7=DataValidation!$A$2,$D40+0.0025,$E40+0.0025)</f>
        <v>3.1313800000000003E-2</v>
      </c>
      <c r="O40" s="9">
        <f>IF('Forward Curve'!$D$7=DataValidation!$A$2,$D40+0.005,$E40+0.005)</f>
        <v>3.3813799999999998E-2</v>
      </c>
      <c r="Q40" s="9">
        <f>IF('Forward Curve'!$D$8=DataValidation!$B$2,Vols!$J40,IF('Forward Curve'!$D$8=DataValidation!$B$3,Vols!$I40,IF('Forward Curve'!$D$8=DataValidation!$B$4,Vols!$H40,IF('Forward Curve'!$D$8=DataValidation!$B$5,Vols!$G40,IF('Forward Curve'!$D$8=DataValidation!$B$7,IF('Forward Curve'!$D$7=DataValidation!$A$2,Vols!$L40,Vols!$L40+(Vols!$E40-Vols!$D40)),IF('Forward Curve'!$D$8=DataValidation!$B$8,$M40,IF('Forward Curve'!$D$8=DataValidation!$B$9,Vols!$N40,IF('Forward Curve'!$D$8=DataValidation!$B$10,Vols!$O40,"ERROR"))))))))</f>
        <v>4.0880508040018762E-2</v>
      </c>
      <c r="T40" s="40"/>
    </row>
    <row r="41" spans="1:20" x14ac:dyDescent="0.25">
      <c r="A41" s="7">
        <f>'Forward Curve'!$B52</f>
        <v>44506</v>
      </c>
      <c r="B41" s="8">
        <v>0.2336</v>
      </c>
      <c r="C41" s="9"/>
      <c r="D41" s="8">
        <v>2.8846500000000001E-2</v>
      </c>
      <c r="E41" s="8">
        <v>2.97369E-2</v>
      </c>
      <c r="F41" s="10"/>
      <c r="G41" s="9">
        <f>IF('Forward Curve'!$D$7=DataValidation!$A$2,Vols!$D41,Vols!$E41)*(1-(SQRT(YEARFRAC($A$2,$A41,2))*(2*$B41)))</f>
        <v>4.3641596598468484E-3</v>
      </c>
      <c r="H41" s="9">
        <f>IF('Forward Curve'!$D$7=DataValidation!$A$2,Vols!$D41,Vols!$E41)*(1-(SQRT(YEARFRAC($A$2,$A41,2))*(1*$B41)))</f>
        <v>1.6605329829923427E-2</v>
      </c>
      <c r="I41" s="9">
        <f>IF('Forward Curve'!$D$7=DataValidation!$A$2,Vols!$D41,Vols!$E41)*(1+(SQRT(YEARFRAC($A$2,$A41,2))*(1*$B41)))</f>
        <v>4.1087670170076578E-2</v>
      </c>
      <c r="J41" s="9">
        <f>IF('Forward Curve'!$D$7=DataValidation!$A$2,Vols!$D41,Vols!$E41)*(1+(SQRT(YEARFRAC($A$2,$A41,2))*(2*$B41)))</f>
        <v>5.3328840340153151E-2</v>
      </c>
      <c r="L41" s="9">
        <f t="shared" si="3"/>
        <v>3.0833333333333324E-2</v>
      </c>
      <c r="M41" s="10">
        <v>0.04</v>
      </c>
      <c r="N41" s="9">
        <f>IF('Forward Curve'!$D$7=DataValidation!$A$2,$D41+0.0025,$E41+0.0025)</f>
        <v>3.1346499999999999E-2</v>
      </c>
      <c r="O41" s="9">
        <f>IF('Forward Curve'!$D$7=DataValidation!$A$2,$D41+0.005,$E41+0.005)</f>
        <v>3.3846500000000002E-2</v>
      </c>
      <c r="Q41" s="9">
        <f>IF('Forward Curve'!$D$8=DataValidation!$B$2,Vols!$J41,IF('Forward Curve'!$D$8=DataValidation!$B$3,Vols!$I41,IF('Forward Curve'!$D$8=DataValidation!$B$4,Vols!$H41,IF('Forward Curve'!$D$8=DataValidation!$B$5,Vols!$G41,IF('Forward Curve'!$D$8=DataValidation!$B$7,IF('Forward Curve'!$D$7=DataValidation!$A$2,Vols!$L41,Vols!$L41+(Vols!$E41-Vols!$D41)),IF('Forward Curve'!$D$8=DataValidation!$B$8,$M41,IF('Forward Curve'!$D$8=DataValidation!$B$9,Vols!$N41,IF('Forward Curve'!$D$8=DataValidation!$B$10,Vols!$O41,"ERROR"))))))))</f>
        <v>4.1087670170076578E-2</v>
      </c>
      <c r="T41" s="40"/>
    </row>
    <row r="42" spans="1:20" x14ac:dyDescent="0.25">
      <c r="A42" s="7">
        <f>'Forward Curve'!$B53</f>
        <v>44536</v>
      </c>
      <c r="B42" s="8">
        <v>0.2336</v>
      </c>
      <c r="C42" s="9"/>
      <c r="D42" s="8">
        <v>2.8880499999999996E-2</v>
      </c>
      <c r="E42" s="8">
        <v>2.9764599999999999E-2</v>
      </c>
      <c r="F42" s="10"/>
      <c r="G42" s="9">
        <f>IF('Forward Curve'!$D$7=DataValidation!$A$2,Vols!$D42,Vols!$E42)*(1-(SQRT(YEARFRAC($A$2,$A42,2))*(2*$B42)))</f>
        <v>4.0617482145776174E-3</v>
      </c>
      <c r="H42" s="9">
        <f>IF('Forward Curve'!$D$7=DataValidation!$A$2,Vols!$D42,Vols!$E42)*(1-(SQRT(YEARFRAC($A$2,$A42,2))*(1*$B42)))</f>
        <v>1.6471124107288806E-2</v>
      </c>
      <c r="I42" s="9">
        <f>IF('Forward Curve'!$D$7=DataValidation!$A$2,Vols!$D42,Vols!$E42)*(1+(SQRT(YEARFRAC($A$2,$A42,2))*(1*$B42)))</f>
        <v>4.1289875892711186E-2</v>
      </c>
      <c r="J42" s="9">
        <f>IF('Forward Curve'!$D$7=DataValidation!$A$2,Vols!$D42,Vols!$E42)*(1+(SQRT(YEARFRAC($A$2,$A42,2))*(2*$B42)))</f>
        <v>5.3699251785422376E-2</v>
      </c>
      <c r="L42" s="9">
        <f t="shared" si="3"/>
        <v>3.0416666666666658E-2</v>
      </c>
      <c r="M42" s="10">
        <v>0.04</v>
      </c>
      <c r="N42" s="9">
        <f>IF('Forward Curve'!$D$7=DataValidation!$A$2,$D42+0.0025,$E42+0.0025)</f>
        <v>3.1380499999999999E-2</v>
      </c>
      <c r="O42" s="9">
        <f>IF('Forward Curve'!$D$7=DataValidation!$A$2,$D42+0.005,$E42+0.005)</f>
        <v>3.3880499999999994E-2</v>
      </c>
      <c r="Q42" s="9">
        <f>IF('Forward Curve'!$D$8=DataValidation!$B$2,Vols!$J42,IF('Forward Curve'!$D$8=DataValidation!$B$3,Vols!$I42,IF('Forward Curve'!$D$8=DataValidation!$B$4,Vols!$H42,IF('Forward Curve'!$D$8=DataValidation!$B$5,Vols!$G42,IF('Forward Curve'!$D$8=DataValidation!$B$7,IF('Forward Curve'!$D$7=DataValidation!$A$2,Vols!$L42,Vols!$L42+(Vols!$E42-Vols!$D42)),IF('Forward Curve'!$D$8=DataValidation!$B$8,$M42,IF('Forward Curve'!$D$8=DataValidation!$B$9,Vols!$N42,IF('Forward Curve'!$D$8=DataValidation!$B$10,Vols!$O42,"ERROR"))))))))</f>
        <v>4.1289875892711186E-2</v>
      </c>
      <c r="T42" s="40"/>
    </row>
    <row r="43" spans="1:20" x14ac:dyDescent="0.25">
      <c r="A43" s="7">
        <f>'Forward Curve'!$B54</f>
        <v>44567</v>
      </c>
      <c r="B43" s="8">
        <v>0.2336</v>
      </c>
      <c r="C43" s="9"/>
      <c r="D43" s="8">
        <v>2.8914700000000002E-2</v>
      </c>
      <c r="E43" s="8">
        <v>2.9799300000000001E-2</v>
      </c>
      <c r="F43" s="10"/>
      <c r="G43" s="9">
        <f>IF('Forward Curve'!$D$7=DataValidation!$A$2,Vols!$D43,Vols!$E43)*(1-(SQRT(YEARFRAC($A$2,$A43,2))*(2*$B43)))</f>
        <v>3.752332927543419E-3</v>
      </c>
      <c r="H43" s="9">
        <f>IF('Forward Curve'!$D$7=DataValidation!$A$2,Vols!$D43,Vols!$E43)*(1-(SQRT(YEARFRAC($A$2,$A43,2))*(1*$B43)))</f>
        <v>1.6333516463771708E-2</v>
      </c>
      <c r="I43" s="9">
        <f>IF('Forward Curve'!$D$7=DataValidation!$A$2,Vols!$D43,Vols!$E43)*(1+(SQRT(YEARFRAC($A$2,$A43,2))*(1*$B43)))</f>
        <v>4.1495883536228295E-2</v>
      </c>
      <c r="J43" s="9">
        <f>IF('Forward Curve'!$D$7=DataValidation!$A$2,Vols!$D43,Vols!$E43)*(1+(SQRT(YEARFRAC($A$2,$A43,2))*(2*$B43)))</f>
        <v>5.4077067072456589E-2</v>
      </c>
      <c r="L43" s="9">
        <f t="shared" si="3"/>
        <v>2.9999999999999992E-2</v>
      </c>
      <c r="M43" s="10">
        <v>0.04</v>
      </c>
      <c r="N43" s="9">
        <f>IF('Forward Curve'!$D$7=DataValidation!$A$2,$D43+0.0025,$E43+0.0025)</f>
        <v>3.1414700000000004E-2</v>
      </c>
      <c r="O43" s="9">
        <f>IF('Forward Curve'!$D$7=DataValidation!$A$2,$D43+0.005,$E43+0.005)</f>
        <v>3.3914699999999999E-2</v>
      </c>
      <c r="Q43" s="9">
        <f>IF('Forward Curve'!$D$8=DataValidation!$B$2,Vols!$J43,IF('Forward Curve'!$D$8=DataValidation!$B$3,Vols!$I43,IF('Forward Curve'!$D$8=DataValidation!$B$4,Vols!$H43,IF('Forward Curve'!$D$8=DataValidation!$B$5,Vols!$G43,IF('Forward Curve'!$D$8=DataValidation!$B$7,IF('Forward Curve'!$D$7=DataValidation!$A$2,Vols!$L43,Vols!$L43+(Vols!$E43-Vols!$D43)),IF('Forward Curve'!$D$8=DataValidation!$B$8,$M43,IF('Forward Curve'!$D$8=DataValidation!$B$9,Vols!$N43,IF('Forward Curve'!$D$8=DataValidation!$B$10,Vols!$O43,"ERROR"))))))))</f>
        <v>4.1495883536228295E-2</v>
      </c>
      <c r="T43" s="40"/>
    </row>
    <row r="44" spans="1:20" x14ac:dyDescent="0.25">
      <c r="A44" s="7">
        <f>'Forward Curve'!$B55</f>
        <v>44598</v>
      </c>
      <c r="B44" s="8">
        <v>0.2336</v>
      </c>
      <c r="C44" s="9"/>
      <c r="D44" s="8">
        <v>2.8943199999999999E-2</v>
      </c>
      <c r="E44" s="8">
        <v>2.9836900000000003E-2</v>
      </c>
      <c r="F44" s="10"/>
      <c r="G44" s="9">
        <f>IF('Forward Curve'!$D$7=DataValidation!$A$2,Vols!$D44,Vols!$E44)*(1-(SQRT(YEARFRAC($A$2,$A44,2))*(2*$B44)))</f>
        <v>3.445376286474081E-3</v>
      </c>
      <c r="H44" s="9">
        <f>IF('Forward Curve'!$D$7=DataValidation!$A$2,Vols!$D44,Vols!$E44)*(1-(SQRT(YEARFRAC($A$2,$A44,2))*(1*$B44)))</f>
        <v>1.6194288143237038E-2</v>
      </c>
      <c r="I44" s="9">
        <f>IF('Forward Curve'!$D$7=DataValidation!$A$2,Vols!$D44,Vols!$E44)*(1+(SQRT(YEARFRAC($A$2,$A44,2))*(1*$B44)))</f>
        <v>4.1692111856762956E-2</v>
      </c>
      <c r="J44" s="9">
        <f>IF('Forward Curve'!$D$7=DataValidation!$A$2,Vols!$D44,Vols!$E44)*(1+(SQRT(YEARFRAC($A$2,$A44,2))*(2*$B44)))</f>
        <v>5.4441023713525917E-2</v>
      </c>
      <c r="L44" s="9">
        <f t="shared" si="3"/>
        <v>2.9583333333333326E-2</v>
      </c>
      <c r="M44" s="10">
        <v>0.04</v>
      </c>
      <c r="N44" s="9">
        <f>IF('Forward Curve'!$D$7=DataValidation!$A$2,$D44+0.0025,$E44+0.0025)</f>
        <v>3.1443199999999998E-2</v>
      </c>
      <c r="O44" s="9">
        <f>IF('Forward Curve'!$D$7=DataValidation!$A$2,$D44+0.005,$E44+0.005)</f>
        <v>3.39432E-2</v>
      </c>
      <c r="Q44" s="9">
        <f>IF('Forward Curve'!$D$8=DataValidation!$B$2,Vols!$J44,IF('Forward Curve'!$D$8=DataValidation!$B$3,Vols!$I44,IF('Forward Curve'!$D$8=DataValidation!$B$4,Vols!$H44,IF('Forward Curve'!$D$8=DataValidation!$B$5,Vols!$G44,IF('Forward Curve'!$D$8=DataValidation!$B$7,IF('Forward Curve'!$D$7=DataValidation!$A$2,Vols!$L44,Vols!$L44+(Vols!$E44-Vols!$D44)),IF('Forward Curve'!$D$8=DataValidation!$B$8,$M44,IF('Forward Curve'!$D$8=DataValidation!$B$9,Vols!$N44,IF('Forward Curve'!$D$8=DataValidation!$B$10,Vols!$O44,"ERROR"))))))))</f>
        <v>4.1692111856762956E-2</v>
      </c>
      <c r="T44" s="40"/>
    </row>
    <row r="45" spans="1:20" x14ac:dyDescent="0.25">
      <c r="A45" s="7">
        <f>'Forward Curve'!$B56</f>
        <v>44626</v>
      </c>
      <c r="B45" s="8">
        <v>0.23350000000000001</v>
      </c>
      <c r="C45" s="9"/>
      <c r="D45" s="8">
        <v>2.8978299999999999E-2</v>
      </c>
      <c r="E45" s="8">
        <v>2.9868000000000002E-2</v>
      </c>
      <c r="F45" s="10"/>
      <c r="G45" s="9">
        <f>IF('Forward Curve'!$D$7=DataValidation!$A$2,Vols!$D45,Vols!$E45)*(1-(SQRT(YEARFRAC($A$2,$A45,2))*(2*$B45)))</f>
        <v>3.1828917057720755E-3</v>
      </c>
      <c r="H45" s="9">
        <f>IF('Forward Curve'!$D$7=DataValidation!$A$2,Vols!$D45,Vols!$E45)*(1-(SQRT(YEARFRAC($A$2,$A45,2))*(1*$B45)))</f>
        <v>1.6080595852886036E-2</v>
      </c>
      <c r="I45" s="9">
        <f>IF('Forward Curve'!$D$7=DataValidation!$A$2,Vols!$D45,Vols!$E45)*(1+(SQRT(YEARFRAC($A$2,$A45,2))*(1*$B45)))</f>
        <v>4.1876004147113954E-2</v>
      </c>
      <c r="J45" s="9">
        <f>IF('Forward Curve'!$D$7=DataValidation!$A$2,Vols!$D45,Vols!$E45)*(1+(SQRT(YEARFRAC($A$2,$A45,2))*(2*$B45)))</f>
        <v>5.4773708294227924E-2</v>
      </c>
      <c r="L45" s="9">
        <f t="shared" si="3"/>
        <v>2.916666666666666E-2</v>
      </c>
      <c r="M45" s="10">
        <v>0.04</v>
      </c>
      <c r="N45" s="9">
        <f>IF('Forward Curve'!$D$7=DataValidation!$A$2,$D45+0.0025,$E45+0.0025)</f>
        <v>3.1478300000000001E-2</v>
      </c>
      <c r="O45" s="9">
        <f>IF('Forward Curve'!$D$7=DataValidation!$A$2,$D45+0.005,$E45+0.005)</f>
        <v>3.3978299999999996E-2</v>
      </c>
      <c r="Q45" s="9">
        <f>IF('Forward Curve'!$D$8=DataValidation!$B$2,Vols!$J45,IF('Forward Curve'!$D$8=DataValidation!$B$3,Vols!$I45,IF('Forward Curve'!$D$8=DataValidation!$B$4,Vols!$H45,IF('Forward Curve'!$D$8=DataValidation!$B$5,Vols!$G45,IF('Forward Curve'!$D$8=DataValidation!$B$7,IF('Forward Curve'!$D$7=DataValidation!$A$2,Vols!$L45,Vols!$L45+(Vols!$E45-Vols!$D45)),IF('Forward Curve'!$D$8=DataValidation!$B$8,$M45,IF('Forward Curve'!$D$8=DataValidation!$B$9,Vols!$N45,IF('Forward Curve'!$D$8=DataValidation!$B$10,Vols!$O45,"ERROR"))))))))</f>
        <v>4.1876004147113954E-2</v>
      </c>
      <c r="T45" s="40"/>
    </row>
    <row r="46" spans="1:20" x14ac:dyDescent="0.25">
      <c r="A46" s="7">
        <f>'Forward Curve'!$B57</f>
        <v>44657</v>
      </c>
      <c r="B46" s="8">
        <v>0.23350000000000001</v>
      </c>
      <c r="C46" s="9"/>
      <c r="D46" s="8">
        <v>2.9012799999999998E-2</v>
      </c>
      <c r="E46" s="8">
        <v>2.98988E-2</v>
      </c>
      <c r="F46" s="10"/>
      <c r="G46" s="9">
        <f>IF('Forward Curve'!$D$7=DataValidation!$A$2,Vols!$D46,Vols!$E46)*(1-(SQRT(YEARFRAC($A$2,$A46,2))*(2*$B46)))</f>
        <v>2.8824297825106758E-3</v>
      </c>
      <c r="H46" s="9">
        <f>IF('Forward Curve'!$D$7=DataValidation!$A$2,Vols!$D46,Vols!$E46)*(1-(SQRT(YEARFRAC($A$2,$A46,2))*(1*$B46)))</f>
        <v>1.5947614891255336E-2</v>
      </c>
      <c r="I46" s="9">
        <f>IF('Forward Curve'!$D$7=DataValidation!$A$2,Vols!$D46,Vols!$E46)*(1+(SQRT(YEARFRAC($A$2,$A46,2))*(1*$B46)))</f>
        <v>4.2077985108744657E-2</v>
      </c>
      <c r="J46" s="9">
        <f>IF('Forward Curve'!$D$7=DataValidation!$A$2,Vols!$D46,Vols!$E46)*(1+(SQRT(YEARFRAC($A$2,$A46,2))*(2*$B46)))</f>
        <v>5.5143170217489323E-2</v>
      </c>
      <c r="L46" s="8">
        <v>2.8750000000000001E-2</v>
      </c>
      <c r="M46" s="10">
        <v>0.04</v>
      </c>
      <c r="N46" s="9">
        <f>IF('Forward Curve'!$D$7=DataValidation!$A$2,$D46+0.0025,$E46+0.0025)</f>
        <v>3.1512800000000001E-2</v>
      </c>
      <c r="O46" s="9">
        <f>IF('Forward Curve'!$D$7=DataValidation!$A$2,$D46+0.005,$E46+0.005)</f>
        <v>3.4012799999999996E-2</v>
      </c>
      <c r="Q46" s="9">
        <f>IF('Forward Curve'!$D$8=DataValidation!$B$2,Vols!$J46,IF('Forward Curve'!$D$8=DataValidation!$B$3,Vols!$I46,IF('Forward Curve'!$D$8=DataValidation!$B$4,Vols!$H46,IF('Forward Curve'!$D$8=DataValidation!$B$5,Vols!$G46,IF('Forward Curve'!$D$8=DataValidation!$B$7,IF('Forward Curve'!$D$7=DataValidation!$A$2,Vols!$L46,Vols!$L46+(Vols!$E46-Vols!$D46)),IF('Forward Curve'!$D$8=DataValidation!$B$8,$M46,IF('Forward Curve'!$D$8=DataValidation!$B$9,Vols!$N46,IF('Forward Curve'!$D$8=DataValidation!$B$10,Vols!$O46,"ERROR"))))))))</f>
        <v>4.2077985108744657E-2</v>
      </c>
      <c r="T46" s="40"/>
    </row>
    <row r="47" spans="1:20" x14ac:dyDescent="0.25">
      <c r="A47" s="7">
        <f>'Forward Curve'!$B58</f>
        <v>44687</v>
      </c>
      <c r="B47" s="8">
        <v>0.23350000000000001</v>
      </c>
      <c r="C47" s="9"/>
      <c r="D47" s="8">
        <v>2.9044500000000001E-2</v>
      </c>
      <c r="E47" s="8">
        <v>2.9932300000000002E-2</v>
      </c>
      <c r="F47" s="10"/>
      <c r="G47" s="9">
        <f>IF('Forward Curve'!$D$7=DataValidation!$A$2,Vols!$D47,Vols!$E47)*(1-(SQRT(YEARFRAC($A$2,$A47,2))*(2*$B47)))</f>
        <v>2.5941600113393234E-3</v>
      </c>
      <c r="H47" s="9">
        <f>IF('Forward Curve'!$D$7=DataValidation!$A$2,Vols!$D47,Vols!$E47)*(1-(SQRT(YEARFRAC($A$2,$A47,2))*(1*$B47)))</f>
        <v>1.5819330005669662E-2</v>
      </c>
      <c r="I47" s="9">
        <f>IF('Forward Curve'!$D$7=DataValidation!$A$2,Vols!$D47,Vols!$E47)*(1+(SQRT(YEARFRAC($A$2,$A47,2))*(1*$B47)))</f>
        <v>4.2269669994330343E-2</v>
      </c>
      <c r="J47" s="9">
        <f>IF('Forward Curve'!$D$7=DataValidation!$A$2,Vols!$D47,Vols!$E47)*(1+(SQRT(YEARFRAC($A$2,$A47,2))*(2*$B47)))</f>
        <v>5.5494839988660678E-2</v>
      </c>
      <c r="L47" s="9">
        <f>$L$46</f>
        <v>2.8750000000000001E-2</v>
      </c>
      <c r="M47" s="10">
        <v>0.04</v>
      </c>
      <c r="N47" s="9">
        <f>IF('Forward Curve'!$D$7=DataValidation!$A$2,$D47+0.0025,$E47+0.0025)</f>
        <v>3.1544500000000003E-2</v>
      </c>
      <c r="O47" s="9">
        <f>IF('Forward Curve'!$D$7=DataValidation!$A$2,$D47+0.005,$E47+0.005)</f>
        <v>3.4044499999999998E-2</v>
      </c>
      <c r="Q47" s="9">
        <f>IF('Forward Curve'!$D$8=DataValidation!$B$2,Vols!$J47,IF('Forward Curve'!$D$8=DataValidation!$B$3,Vols!$I47,IF('Forward Curve'!$D$8=DataValidation!$B$4,Vols!$H47,IF('Forward Curve'!$D$8=DataValidation!$B$5,Vols!$G47,IF('Forward Curve'!$D$8=DataValidation!$B$7,IF('Forward Curve'!$D$7=DataValidation!$A$2,Vols!$L47,Vols!$L47+(Vols!$E47-Vols!$D47)),IF('Forward Curve'!$D$8=DataValidation!$B$8,$M47,IF('Forward Curve'!$D$8=DataValidation!$B$9,Vols!$N47,IF('Forward Curve'!$D$8=DataValidation!$B$10,Vols!$O47,"ERROR"))))))))</f>
        <v>4.2269669994330343E-2</v>
      </c>
      <c r="T47" s="40"/>
    </row>
    <row r="48" spans="1:20" x14ac:dyDescent="0.25">
      <c r="A48" s="7">
        <f>'Forward Curve'!$B59</f>
        <v>44718</v>
      </c>
      <c r="B48" s="8">
        <v>0.24670000000000003</v>
      </c>
      <c r="C48" s="9"/>
      <c r="D48" s="8">
        <v>2.90727E-2</v>
      </c>
      <c r="E48" s="8">
        <v>2.9846300000000003E-2</v>
      </c>
      <c r="F48" s="10"/>
      <c r="G48" s="9">
        <f>IF('Forward Curve'!$D$7=DataValidation!$A$2,Vols!$D48,Vols!$E48)*(1-(SQRT(YEARFRAC($A$2,$A48,2))*(2*$B48)))</f>
        <v>7.8502332294222671E-4</v>
      </c>
      <c r="H48" s="9">
        <f>IF('Forward Curve'!$D$7=DataValidation!$A$2,Vols!$D48,Vols!$E48)*(1-(SQRT(YEARFRAC($A$2,$A48,2))*(1*$B48)))</f>
        <v>1.4928861661471114E-2</v>
      </c>
      <c r="I48" s="9">
        <f>IF('Forward Curve'!$D$7=DataValidation!$A$2,Vols!$D48,Vols!$E48)*(1+(SQRT(YEARFRAC($A$2,$A48,2))*(1*$B48)))</f>
        <v>4.3216538338528891E-2</v>
      </c>
      <c r="J48" s="9">
        <f>IF('Forward Curve'!$D$7=DataValidation!$A$2,Vols!$D48,Vols!$E48)*(1+(SQRT(YEARFRAC($A$2,$A48,2))*(2*$B48)))</f>
        <v>5.7360376677057776E-2</v>
      </c>
      <c r="L48" s="9">
        <f t="shared" ref="L48:L111" si="4">$L$46</f>
        <v>2.8750000000000001E-2</v>
      </c>
      <c r="M48" s="10">
        <v>0.04</v>
      </c>
      <c r="N48" s="9">
        <f>IF('Forward Curve'!$D$7=DataValidation!$A$2,$D48+0.0025,$E48+0.0025)</f>
        <v>3.1572700000000002E-2</v>
      </c>
      <c r="O48" s="9">
        <f>IF('Forward Curve'!$D$7=DataValidation!$A$2,$D48+0.005,$E48+0.005)</f>
        <v>3.4072699999999997E-2</v>
      </c>
      <c r="Q48" s="9">
        <f>IF('Forward Curve'!$D$8=DataValidation!$B$2,Vols!$J48,IF('Forward Curve'!$D$8=DataValidation!$B$3,Vols!$I48,IF('Forward Curve'!$D$8=DataValidation!$B$4,Vols!$H48,IF('Forward Curve'!$D$8=DataValidation!$B$5,Vols!$G48,IF('Forward Curve'!$D$8=DataValidation!$B$7,IF('Forward Curve'!$D$7=DataValidation!$A$2,Vols!$L48,Vols!$L48+(Vols!$E48-Vols!$D48)),IF('Forward Curve'!$D$8=DataValidation!$B$8,$M48,IF('Forward Curve'!$D$8=DataValidation!$B$9,Vols!$N48,IF('Forward Curve'!$D$8=DataValidation!$B$10,Vols!$O48,"ERROR"))))))))</f>
        <v>4.3216538338528891E-2</v>
      </c>
      <c r="T48" s="40"/>
    </row>
    <row r="49" spans="1:20" x14ac:dyDescent="0.25">
      <c r="A49" s="7">
        <f>'Forward Curve'!$B60</f>
        <v>44748</v>
      </c>
      <c r="B49" s="8">
        <v>0.2611</v>
      </c>
      <c r="C49" s="9"/>
      <c r="D49" s="8">
        <v>2.91065E-2</v>
      </c>
      <c r="E49" s="8">
        <v>2.9752900000000002E-2</v>
      </c>
      <c r="F49" s="10"/>
      <c r="G49" s="9">
        <f>IF('Forward Curve'!$D$7=DataValidation!$A$2,Vols!$D49,Vols!$E49)*(1-(SQRT(YEARFRAC($A$2,$A49,2))*(2*$B49)))</f>
        <v>-1.1865932236373375E-3</v>
      </c>
      <c r="H49" s="9">
        <f>IF('Forward Curve'!$D$7=DataValidation!$A$2,Vols!$D49,Vols!$E49)*(1-(SQRT(YEARFRAC($A$2,$A49,2))*(1*$B49)))</f>
        <v>1.3959953388181331E-2</v>
      </c>
      <c r="I49" s="9">
        <f>IF('Forward Curve'!$D$7=DataValidation!$A$2,Vols!$D49,Vols!$E49)*(1+(SQRT(YEARFRAC($A$2,$A49,2))*(1*$B49)))</f>
        <v>4.4253046611818669E-2</v>
      </c>
      <c r="J49" s="9">
        <f>IF('Forward Curve'!$D$7=DataValidation!$A$2,Vols!$D49,Vols!$E49)*(1+(SQRT(YEARFRAC($A$2,$A49,2))*(2*$B49)))</f>
        <v>5.9399593223637345E-2</v>
      </c>
      <c r="L49" s="9">
        <f t="shared" si="4"/>
        <v>2.8750000000000001E-2</v>
      </c>
      <c r="M49" s="10">
        <v>0.04</v>
      </c>
      <c r="N49" s="9">
        <f>IF('Forward Curve'!$D$7=DataValidation!$A$2,$D49+0.0025,$E49+0.0025)</f>
        <v>3.1606500000000003E-2</v>
      </c>
      <c r="O49" s="9">
        <f>IF('Forward Curve'!$D$7=DataValidation!$A$2,$D49+0.005,$E49+0.005)</f>
        <v>3.4106499999999998E-2</v>
      </c>
      <c r="Q49" s="9">
        <f>IF('Forward Curve'!$D$8=DataValidation!$B$2,Vols!$J49,IF('Forward Curve'!$D$8=DataValidation!$B$3,Vols!$I49,IF('Forward Curve'!$D$8=DataValidation!$B$4,Vols!$H49,IF('Forward Curve'!$D$8=DataValidation!$B$5,Vols!$G49,IF('Forward Curve'!$D$8=DataValidation!$B$7,IF('Forward Curve'!$D$7=DataValidation!$A$2,Vols!$L49,Vols!$L49+(Vols!$E49-Vols!$D49)),IF('Forward Curve'!$D$8=DataValidation!$B$8,$M49,IF('Forward Curve'!$D$8=DataValidation!$B$9,Vols!$N49,IF('Forward Curve'!$D$8=DataValidation!$B$10,Vols!$O49,"ERROR"))))))))</f>
        <v>4.4253046611818669E-2</v>
      </c>
      <c r="T49" s="40"/>
    </row>
    <row r="50" spans="1:20" x14ac:dyDescent="0.25">
      <c r="A50" s="7">
        <f>'Forward Curve'!$B61</f>
        <v>44779</v>
      </c>
      <c r="B50" s="8">
        <v>0.27600000000000002</v>
      </c>
      <c r="C50" s="9"/>
      <c r="D50" s="8">
        <v>2.8837199999999997E-2</v>
      </c>
      <c r="E50" s="8">
        <v>2.9650699999999999E-2</v>
      </c>
      <c r="F50" s="10"/>
      <c r="G50" s="9">
        <f>IF('Forward Curve'!$D$7=DataValidation!$A$2,Vols!$D50,Vols!$E50)*(1-(SQRT(YEARFRAC($A$2,$A50,2))*(2*$B50)))</f>
        <v>-3.2303680337805985E-3</v>
      </c>
      <c r="H50" s="9">
        <f>IF('Forward Curve'!$D$7=DataValidation!$A$2,Vols!$D50,Vols!$E50)*(1-(SQRT(YEARFRAC($A$2,$A50,2))*(1*$B50)))</f>
        <v>1.28034159831097E-2</v>
      </c>
      <c r="I50" s="9">
        <f>IF('Forward Curve'!$D$7=DataValidation!$A$2,Vols!$D50,Vols!$E50)*(1+(SQRT(YEARFRAC($A$2,$A50,2))*(1*$B50)))</f>
        <v>4.487098401689029E-2</v>
      </c>
      <c r="J50" s="9">
        <f>IF('Forward Curve'!$D$7=DataValidation!$A$2,Vols!$D50,Vols!$E50)*(1+(SQRT(YEARFRAC($A$2,$A50,2))*(2*$B50)))</f>
        <v>6.0904768033780587E-2</v>
      </c>
      <c r="L50" s="9">
        <f t="shared" si="4"/>
        <v>2.8750000000000001E-2</v>
      </c>
      <c r="M50" s="10">
        <v>0.04</v>
      </c>
      <c r="N50" s="9">
        <f>IF('Forward Curve'!$D$7=DataValidation!$A$2,$D50+0.0025,$E50+0.0025)</f>
        <v>3.1337199999999996E-2</v>
      </c>
      <c r="O50" s="9">
        <f>IF('Forward Curve'!$D$7=DataValidation!$A$2,$D50+0.005,$E50+0.005)</f>
        <v>3.3837199999999998E-2</v>
      </c>
      <c r="Q50" s="9">
        <f>IF('Forward Curve'!$D$8=DataValidation!$B$2,Vols!$J50,IF('Forward Curve'!$D$8=DataValidation!$B$3,Vols!$I50,IF('Forward Curve'!$D$8=DataValidation!$B$4,Vols!$H50,IF('Forward Curve'!$D$8=DataValidation!$B$5,Vols!$G50,IF('Forward Curve'!$D$8=DataValidation!$B$7,IF('Forward Curve'!$D$7=DataValidation!$A$2,Vols!$L50,Vols!$L50+(Vols!$E50-Vols!$D50)),IF('Forward Curve'!$D$8=DataValidation!$B$8,$M50,IF('Forward Curve'!$D$8=DataValidation!$B$9,Vols!$N50,IF('Forward Curve'!$D$8=DataValidation!$B$10,Vols!$O50,"ERROR"))))))))</f>
        <v>4.487098401689029E-2</v>
      </c>
      <c r="T50" s="40"/>
    </row>
    <row r="51" spans="1:20" x14ac:dyDescent="0.25">
      <c r="A51" s="7">
        <f>'Forward Curve'!$B62</f>
        <v>44810</v>
      </c>
      <c r="B51" s="8">
        <v>0.27600000000000002</v>
      </c>
      <c r="C51" s="9"/>
      <c r="D51" s="8">
        <v>2.8852099999999999E-2</v>
      </c>
      <c r="E51" s="8">
        <v>2.9666100000000001E-2</v>
      </c>
      <c r="F51" s="10"/>
      <c r="G51" s="9">
        <f>IF('Forward Curve'!$D$7=DataValidation!$A$2,Vols!$D51,Vols!$E51)*(1-(SQRT(YEARFRAC($A$2,$A51,2))*(2*$B51)))</f>
        <v>-3.5706365659157685E-3</v>
      </c>
      <c r="H51" s="9">
        <f>IF('Forward Curve'!$D$7=DataValidation!$A$2,Vols!$D51,Vols!$E51)*(1-(SQRT(YEARFRAC($A$2,$A51,2))*(1*$B51)))</f>
        <v>1.2640731717042115E-2</v>
      </c>
      <c r="I51" s="9">
        <f>IF('Forward Curve'!$D$7=DataValidation!$A$2,Vols!$D51,Vols!$E51)*(1+(SQRT(YEARFRAC($A$2,$A51,2))*(1*$B51)))</f>
        <v>4.5063468282957889E-2</v>
      </c>
      <c r="J51" s="9">
        <f>IF('Forward Curve'!$D$7=DataValidation!$A$2,Vols!$D51,Vols!$E51)*(1+(SQRT(YEARFRAC($A$2,$A51,2))*(2*$B51)))</f>
        <v>6.1274836565915772E-2</v>
      </c>
      <c r="L51" s="9">
        <f t="shared" si="4"/>
        <v>2.8750000000000001E-2</v>
      </c>
      <c r="M51" s="10">
        <v>0.04</v>
      </c>
      <c r="N51" s="9">
        <f>IF('Forward Curve'!$D$7=DataValidation!$A$2,$D51+0.0025,$E51+0.0025)</f>
        <v>3.1352100000000001E-2</v>
      </c>
      <c r="O51" s="9">
        <f>IF('Forward Curve'!$D$7=DataValidation!$A$2,$D51+0.005,$E51+0.005)</f>
        <v>3.3852099999999996E-2</v>
      </c>
      <c r="Q51" s="9">
        <f>IF('Forward Curve'!$D$8=DataValidation!$B$2,Vols!$J51,IF('Forward Curve'!$D$8=DataValidation!$B$3,Vols!$I51,IF('Forward Curve'!$D$8=DataValidation!$B$4,Vols!$H51,IF('Forward Curve'!$D$8=DataValidation!$B$5,Vols!$G51,IF('Forward Curve'!$D$8=DataValidation!$B$7,IF('Forward Curve'!$D$7=DataValidation!$A$2,Vols!$L51,Vols!$L51+(Vols!$E51-Vols!$D51)),IF('Forward Curve'!$D$8=DataValidation!$B$8,$M51,IF('Forward Curve'!$D$8=DataValidation!$B$9,Vols!$N51,IF('Forward Curve'!$D$8=DataValidation!$B$10,Vols!$O51,"ERROR"))))))))</f>
        <v>4.5063468282957889E-2</v>
      </c>
      <c r="T51" s="40"/>
    </row>
    <row r="52" spans="1:20" x14ac:dyDescent="0.25">
      <c r="A52" s="7">
        <f>'Forward Curve'!$B63</f>
        <v>44840</v>
      </c>
      <c r="B52" s="8">
        <v>0.27600000000000002</v>
      </c>
      <c r="C52" s="9"/>
      <c r="D52" s="8">
        <v>2.8869500000000003E-2</v>
      </c>
      <c r="E52" s="8">
        <v>2.9688300000000001E-2</v>
      </c>
      <c r="F52" s="10"/>
      <c r="G52" s="9">
        <f>IF('Forward Curve'!$D$7=DataValidation!$A$2,Vols!$D52,Vols!$E52)*(1-(SQRT(YEARFRAC($A$2,$A52,2))*(2*$B52)))</f>
        <v>-3.8973290850225469E-3</v>
      </c>
      <c r="H52" s="9">
        <f>IF('Forward Curve'!$D$7=DataValidation!$A$2,Vols!$D52,Vols!$E52)*(1-(SQRT(YEARFRAC($A$2,$A52,2))*(1*$B52)))</f>
        <v>1.2486085457488728E-2</v>
      </c>
      <c r="I52" s="9">
        <f>IF('Forward Curve'!$D$7=DataValidation!$A$2,Vols!$D52,Vols!$E52)*(1+(SQRT(YEARFRAC($A$2,$A52,2))*(1*$B52)))</f>
        <v>4.5252914542511277E-2</v>
      </c>
      <c r="J52" s="9">
        <f>IF('Forward Curve'!$D$7=DataValidation!$A$2,Vols!$D52,Vols!$E52)*(1+(SQRT(YEARFRAC($A$2,$A52,2))*(2*$B52)))</f>
        <v>6.1636329085022548E-2</v>
      </c>
      <c r="L52" s="9">
        <f t="shared" si="4"/>
        <v>2.8750000000000001E-2</v>
      </c>
      <c r="M52" s="10">
        <v>0.04</v>
      </c>
      <c r="N52" s="9">
        <f>IF('Forward Curve'!$D$7=DataValidation!$A$2,$D52+0.0025,$E52+0.0025)</f>
        <v>3.1369500000000002E-2</v>
      </c>
      <c r="O52" s="9">
        <f>IF('Forward Curve'!$D$7=DataValidation!$A$2,$D52+0.005,$E52+0.005)</f>
        <v>3.3869500000000004E-2</v>
      </c>
      <c r="Q52" s="9">
        <f>IF('Forward Curve'!$D$8=DataValidation!$B$2,Vols!$J52,IF('Forward Curve'!$D$8=DataValidation!$B$3,Vols!$I52,IF('Forward Curve'!$D$8=DataValidation!$B$4,Vols!$H52,IF('Forward Curve'!$D$8=DataValidation!$B$5,Vols!$G52,IF('Forward Curve'!$D$8=DataValidation!$B$7,IF('Forward Curve'!$D$7=DataValidation!$A$2,Vols!$L52,Vols!$L52+(Vols!$E52-Vols!$D52)),IF('Forward Curve'!$D$8=DataValidation!$B$8,$M52,IF('Forward Curve'!$D$8=DataValidation!$B$9,Vols!$N52,IF('Forward Curve'!$D$8=DataValidation!$B$10,Vols!$O52,"ERROR"))))))))</f>
        <v>4.5252914542511277E-2</v>
      </c>
      <c r="T52" s="40"/>
    </row>
    <row r="53" spans="1:20" x14ac:dyDescent="0.25">
      <c r="A53" s="7">
        <f>'Forward Curve'!$B64</f>
        <v>44871</v>
      </c>
      <c r="B53" s="8">
        <v>0.27600000000000002</v>
      </c>
      <c r="C53" s="9"/>
      <c r="D53" s="8">
        <v>2.8884300000000002E-2</v>
      </c>
      <c r="E53" s="8">
        <v>2.9702300000000001E-2</v>
      </c>
      <c r="F53" s="10"/>
      <c r="G53" s="9">
        <f>IF('Forward Curve'!$D$7=DataValidation!$A$2,Vols!$D53,Vols!$E53)*(1-(SQRT(YEARFRAC($A$2,$A53,2))*(2*$B53)))</f>
        <v>-4.2315115299537314E-3</v>
      </c>
      <c r="H53" s="9">
        <f>IF('Forward Curve'!$D$7=DataValidation!$A$2,Vols!$D53,Vols!$E53)*(1-(SQRT(YEARFRAC($A$2,$A53,2))*(1*$B53)))</f>
        <v>1.2326394235023136E-2</v>
      </c>
      <c r="I53" s="9">
        <f>IF('Forward Curve'!$D$7=DataValidation!$A$2,Vols!$D53,Vols!$E53)*(1+(SQRT(YEARFRAC($A$2,$A53,2))*(1*$B53)))</f>
        <v>4.5442205764976873E-2</v>
      </c>
      <c r="J53" s="9">
        <f>IF('Forward Curve'!$D$7=DataValidation!$A$2,Vols!$D53,Vols!$E53)*(1+(SQRT(YEARFRAC($A$2,$A53,2))*(2*$B53)))</f>
        <v>6.2000111529953744E-2</v>
      </c>
      <c r="L53" s="9">
        <f t="shared" si="4"/>
        <v>2.8750000000000001E-2</v>
      </c>
      <c r="M53" s="10">
        <v>0.04</v>
      </c>
      <c r="N53" s="9">
        <f>IF('Forward Curve'!$D$7=DataValidation!$A$2,$D53+0.0025,$E53+0.0025)</f>
        <v>3.1384300000000004E-2</v>
      </c>
      <c r="O53" s="9">
        <f>IF('Forward Curve'!$D$7=DataValidation!$A$2,$D53+0.005,$E53+0.005)</f>
        <v>3.3884299999999999E-2</v>
      </c>
      <c r="Q53" s="9">
        <f>IF('Forward Curve'!$D$8=DataValidation!$B$2,Vols!$J53,IF('Forward Curve'!$D$8=DataValidation!$B$3,Vols!$I53,IF('Forward Curve'!$D$8=DataValidation!$B$4,Vols!$H53,IF('Forward Curve'!$D$8=DataValidation!$B$5,Vols!$G53,IF('Forward Curve'!$D$8=DataValidation!$B$7,IF('Forward Curve'!$D$7=DataValidation!$A$2,Vols!$L53,Vols!$L53+(Vols!$E53-Vols!$D53)),IF('Forward Curve'!$D$8=DataValidation!$B$8,$M53,IF('Forward Curve'!$D$8=DataValidation!$B$9,Vols!$N53,IF('Forward Curve'!$D$8=DataValidation!$B$10,Vols!$O53,"ERROR"))))))))</f>
        <v>4.5442205764976873E-2</v>
      </c>
      <c r="T53" s="40"/>
    </row>
    <row r="54" spans="1:20" x14ac:dyDescent="0.25">
      <c r="A54" s="7">
        <f>'Forward Curve'!$B65</f>
        <v>44901</v>
      </c>
      <c r="B54" s="8">
        <v>0.27589999999999998</v>
      </c>
      <c r="C54" s="9"/>
      <c r="D54" s="8">
        <v>2.8903999999999999E-2</v>
      </c>
      <c r="E54" s="8">
        <v>2.9712000000000002E-2</v>
      </c>
      <c r="F54" s="10"/>
      <c r="G54" s="9">
        <f>IF('Forward Curve'!$D$7=DataValidation!$A$2,Vols!$D54,Vols!$E54)*(1-(SQRT(YEARFRAC($A$2,$A54,2))*(2*$B54)))</f>
        <v>-4.5408191396763848E-3</v>
      </c>
      <c r="H54" s="9">
        <f>IF('Forward Curve'!$D$7=DataValidation!$A$2,Vols!$D54,Vols!$E54)*(1-(SQRT(YEARFRAC($A$2,$A54,2))*(1*$B54)))</f>
        <v>1.2181590430161806E-2</v>
      </c>
      <c r="I54" s="9">
        <f>IF('Forward Curve'!$D$7=DataValidation!$A$2,Vols!$D54,Vols!$E54)*(1+(SQRT(YEARFRAC($A$2,$A54,2))*(1*$B54)))</f>
        <v>4.5626409569838197E-2</v>
      </c>
      <c r="J54" s="9">
        <f>IF('Forward Curve'!$D$7=DataValidation!$A$2,Vols!$D54,Vols!$E54)*(1+(SQRT(YEARFRAC($A$2,$A54,2))*(2*$B54)))</f>
        <v>6.2348819139676388E-2</v>
      </c>
      <c r="L54" s="9">
        <f t="shared" si="4"/>
        <v>2.8750000000000001E-2</v>
      </c>
      <c r="M54" s="10">
        <v>0.04</v>
      </c>
      <c r="N54" s="9">
        <f>IF('Forward Curve'!$D$7=DataValidation!$A$2,$D54+0.0025,$E54+0.0025)</f>
        <v>3.1404000000000001E-2</v>
      </c>
      <c r="O54" s="9">
        <f>IF('Forward Curve'!$D$7=DataValidation!$A$2,$D54+0.005,$E54+0.005)</f>
        <v>3.3903999999999997E-2</v>
      </c>
      <c r="Q54" s="9">
        <f>IF('Forward Curve'!$D$8=DataValidation!$B$2,Vols!$J54,IF('Forward Curve'!$D$8=DataValidation!$B$3,Vols!$I54,IF('Forward Curve'!$D$8=DataValidation!$B$4,Vols!$H54,IF('Forward Curve'!$D$8=DataValidation!$B$5,Vols!$G54,IF('Forward Curve'!$D$8=DataValidation!$B$7,IF('Forward Curve'!$D$7=DataValidation!$A$2,Vols!$L54,Vols!$L54+(Vols!$E54-Vols!$D54)),IF('Forward Curve'!$D$8=DataValidation!$B$8,$M54,IF('Forward Curve'!$D$8=DataValidation!$B$9,Vols!$N54,IF('Forward Curve'!$D$8=DataValidation!$B$10,Vols!$O54,"ERROR"))))))))</f>
        <v>4.5626409569838197E-2</v>
      </c>
      <c r="T54" s="40"/>
    </row>
    <row r="55" spans="1:20" x14ac:dyDescent="0.25">
      <c r="A55" s="7">
        <f>'Forward Curve'!$B66</f>
        <v>44932</v>
      </c>
      <c r="B55" s="8">
        <v>0.27589999999999998</v>
      </c>
      <c r="C55" s="9"/>
      <c r="D55" s="8">
        <v>2.8917799999999997E-2</v>
      </c>
      <c r="E55" s="8">
        <v>2.9736799999999997E-2</v>
      </c>
      <c r="F55" s="10"/>
      <c r="G55" s="9">
        <f>IF('Forward Curve'!$D$7=DataValidation!$A$2,Vols!$D55,Vols!$E55)*(1-(SQRT(YEARFRAC($A$2,$A55,2))*(2*$B55)))</f>
        <v>-4.8690310939529932E-3</v>
      </c>
      <c r="H55" s="9">
        <f>IF('Forward Curve'!$D$7=DataValidation!$A$2,Vols!$D55,Vols!$E55)*(1-(SQRT(YEARFRAC($A$2,$A55,2))*(1*$B55)))</f>
        <v>1.2024384453023501E-2</v>
      </c>
      <c r="I55" s="9">
        <f>IF('Forward Curve'!$D$7=DataValidation!$A$2,Vols!$D55,Vols!$E55)*(1+(SQRT(YEARFRAC($A$2,$A55,2))*(1*$B55)))</f>
        <v>4.5811215546976494E-2</v>
      </c>
      <c r="J55" s="9">
        <f>IF('Forward Curve'!$D$7=DataValidation!$A$2,Vols!$D55,Vols!$E55)*(1+(SQRT(YEARFRAC($A$2,$A55,2))*(2*$B55)))</f>
        <v>6.2704631093952981E-2</v>
      </c>
      <c r="L55" s="9">
        <f t="shared" si="4"/>
        <v>2.8750000000000001E-2</v>
      </c>
      <c r="M55" s="10">
        <v>0.04</v>
      </c>
      <c r="N55" s="9">
        <f>IF('Forward Curve'!$D$7=DataValidation!$A$2,$D55+0.0025,$E55+0.0025)</f>
        <v>3.1417799999999996E-2</v>
      </c>
      <c r="O55" s="9">
        <f>IF('Forward Curve'!$D$7=DataValidation!$A$2,$D55+0.005,$E55+0.005)</f>
        <v>3.3917799999999998E-2</v>
      </c>
      <c r="Q55" s="9">
        <f>IF('Forward Curve'!$D$8=DataValidation!$B$2,Vols!$J55,IF('Forward Curve'!$D$8=DataValidation!$B$3,Vols!$I55,IF('Forward Curve'!$D$8=DataValidation!$B$4,Vols!$H55,IF('Forward Curve'!$D$8=DataValidation!$B$5,Vols!$G55,IF('Forward Curve'!$D$8=DataValidation!$B$7,IF('Forward Curve'!$D$7=DataValidation!$A$2,Vols!$L55,Vols!$L55+(Vols!$E55-Vols!$D55)),IF('Forward Curve'!$D$8=DataValidation!$B$8,$M55,IF('Forward Curve'!$D$8=DataValidation!$B$9,Vols!$N55,IF('Forward Curve'!$D$8=DataValidation!$B$10,Vols!$O55,"ERROR"))))))))</f>
        <v>4.5811215546976494E-2</v>
      </c>
      <c r="T55" s="40"/>
    </row>
    <row r="56" spans="1:20" x14ac:dyDescent="0.25">
      <c r="A56" s="7">
        <f>'Forward Curve'!$B67</f>
        <v>44963</v>
      </c>
      <c r="B56" s="8">
        <v>0.27589999999999998</v>
      </c>
      <c r="C56" s="9"/>
      <c r="D56" s="8">
        <v>2.8927900000000003E-2</v>
      </c>
      <c r="E56" s="8">
        <v>2.9749500000000002E-2</v>
      </c>
      <c r="F56" s="10"/>
      <c r="G56" s="9">
        <f>IF('Forward Curve'!$D$7=DataValidation!$A$2,Vols!$D56,Vols!$E56)*(1-(SQRT(YEARFRAC($A$2,$A56,2))*(2*$B56)))</f>
        <v>-5.1937720368939472E-3</v>
      </c>
      <c r="H56" s="9">
        <f>IF('Forward Curve'!$D$7=DataValidation!$A$2,Vols!$D56,Vols!$E56)*(1-(SQRT(YEARFRAC($A$2,$A56,2))*(1*$B56)))</f>
        <v>1.1867063981553029E-2</v>
      </c>
      <c r="I56" s="9">
        <f>IF('Forward Curve'!$D$7=DataValidation!$A$2,Vols!$D56,Vols!$E56)*(1+(SQRT(YEARFRAC($A$2,$A56,2))*(1*$B56)))</f>
        <v>4.5988736018446975E-2</v>
      </c>
      <c r="J56" s="9">
        <f>IF('Forward Curve'!$D$7=DataValidation!$A$2,Vols!$D56,Vols!$E56)*(1+(SQRT(YEARFRAC($A$2,$A56,2))*(2*$B56)))</f>
        <v>6.3049572036893944E-2</v>
      </c>
      <c r="L56" s="9">
        <f t="shared" si="4"/>
        <v>2.8750000000000001E-2</v>
      </c>
      <c r="M56" s="10">
        <v>0.04</v>
      </c>
      <c r="N56" s="9">
        <f>IF('Forward Curve'!$D$7=DataValidation!$A$2,$D56+0.0025,$E56+0.0025)</f>
        <v>3.1427900000000002E-2</v>
      </c>
      <c r="O56" s="9">
        <f>IF('Forward Curve'!$D$7=DataValidation!$A$2,$D56+0.005,$E56+0.005)</f>
        <v>3.3927900000000004E-2</v>
      </c>
      <c r="Q56" s="9">
        <f>IF('Forward Curve'!$D$8=DataValidation!$B$2,Vols!$J56,IF('Forward Curve'!$D$8=DataValidation!$B$3,Vols!$I56,IF('Forward Curve'!$D$8=DataValidation!$B$4,Vols!$H56,IF('Forward Curve'!$D$8=DataValidation!$B$5,Vols!$G56,IF('Forward Curve'!$D$8=DataValidation!$B$7,IF('Forward Curve'!$D$7=DataValidation!$A$2,Vols!$L56,Vols!$L56+(Vols!$E56-Vols!$D56)),IF('Forward Curve'!$D$8=DataValidation!$B$8,$M56,IF('Forward Curve'!$D$8=DataValidation!$B$9,Vols!$N56,IF('Forward Curve'!$D$8=DataValidation!$B$10,Vols!$O56,"ERROR"))))))))</f>
        <v>4.5988736018446975E-2</v>
      </c>
      <c r="T56" s="40"/>
    </row>
    <row r="57" spans="1:20" x14ac:dyDescent="0.25">
      <c r="A57" s="7">
        <f>'Forward Curve'!$B68</f>
        <v>44991</v>
      </c>
      <c r="B57" s="8">
        <v>0.27589999999999998</v>
      </c>
      <c r="C57" s="9"/>
      <c r="D57" s="8">
        <v>2.8951299999999999E-2</v>
      </c>
      <c r="E57" s="8">
        <v>2.97614E-2</v>
      </c>
      <c r="F57" s="10"/>
      <c r="G57" s="9">
        <f>IF('Forward Curve'!$D$7=DataValidation!$A$2,Vols!$D57,Vols!$E57)*(1-(SQRT(YEARFRAC($A$2,$A57,2))*(2*$B57)))</f>
        <v>-5.4873791145796033E-3</v>
      </c>
      <c r="H57" s="9">
        <f>IF('Forward Curve'!$D$7=DataValidation!$A$2,Vols!$D57,Vols!$E57)*(1-(SQRT(YEARFRAC($A$2,$A57,2))*(1*$B57)))</f>
        <v>1.1731960442710198E-2</v>
      </c>
      <c r="I57" s="9">
        <f>IF('Forward Curve'!$D$7=DataValidation!$A$2,Vols!$D57,Vols!$E57)*(1+(SQRT(YEARFRAC($A$2,$A57,2))*(1*$B57)))</f>
        <v>4.6170639557289797E-2</v>
      </c>
      <c r="J57" s="9">
        <f>IF('Forward Curve'!$D$7=DataValidation!$A$2,Vols!$D57,Vols!$E57)*(1+(SQRT(YEARFRAC($A$2,$A57,2))*(2*$B57)))</f>
        <v>6.3389979114579595E-2</v>
      </c>
      <c r="L57" s="9">
        <f t="shared" si="4"/>
        <v>2.8750000000000001E-2</v>
      </c>
      <c r="M57" s="10">
        <v>0.04</v>
      </c>
      <c r="N57" s="9">
        <f>IF('Forward Curve'!$D$7=DataValidation!$A$2,$D57+0.0025,$E57+0.0025)</f>
        <v>3.1451300000000001E-2</v>
      </c>
      <c r="O57" s="9">
        <f>IF('Forward Curve'!$D$7=DataValidation!$A$2,$D57+0.005,$E57+0.005)</f>
        <v>3.3951299999999997E-2</v>
      </c>
      <c r="Q57" s="9">
        <f>IF('Forward Curve'!$D$8=DataValidation!$B$2,Vols!$J57,IF('Forward Curve'!$D$8=DataValidation!$B$3,Vols!$I57,IF('Forward Curve'!$D$8=DataValidation!$B$4,Vols!$H57,IF('Forward Curve'!$D$8=DataValidation!$B$5,Vols!$G57,IF('Forward Curve'!$D$8=DataValidation!$B$7,IF('Forward Curve'!$D$7=DataValidation!$A$2,Vols!$L57,Vols!$L57+(Vols!$E57-Vols!$D57)),IF('Forward Curve'!$D$8=DataValidation!$B$8,$M57,IF('Forward Curve'!$D$8=DataValidation!$B$9,Vols!$N57,IF('Forward Curve'!$D$8=DataValidation!$B$10,Vols!$O57,"ERROR"))))))))</f>
        <v>4.6170639557289797E-2</v>
      </c>
      <c r="T57" s="40"/>
    </row>
    <row r="58" spans="1:20" x14ac:dyDescent="0.25">
      <c r="A58" s="7">
        <f>'Forward Curve'!$B69</f>
        <v>45022</v>
      </c>
      <c r="B58" s="8">
        <v>0.27589999999999998</v>
      </c>
      <c r="C58" s="9"/>
      <c r="D58" s="8">
        <v>2.8960900000000001E-2</v>
      </c>
      <c r="E58" s="8">
        <v>2.97849E-2</v>
      </c>
      <c r="F58" s="10"/>
      <c r="G58" s="9">
        <f>IF('Forward Curve'!$D$7=DataValidation!$A$2,Vols!$D58,Vols!$E58)*(1-(SQRT(YEARFRAC($A$2,$A58,2))*(2*$B58)))</f>
        <v>-5.806906747449438E-3</v>
      </c>
      <c r="H58" s="9">
        <f>IF('Forward Curve'!$D$7=DataValidation!$A$2,Vols!$D58,Vols!$E58)*(1-(SQRT(YEARFRAC($A$2,$A58,2))*(1*$B58)))</f>
        <v>1.1576996626275281E-2</v>
      </c>
      <c r="I58" s="9">
        <f>IF('Forward Curve'!$D$7=DataValidation!$A$2,Vols!$D58,Vols!$E58)*(1+(SQRT(YEARFRAC($A$2,$A58,2))*(1*$B58)))</f>
        <v>4.6344803373724722E-2</v>
      </c>
      <c r="J58" s="9">
        <f>IF('Forward Curve'!$D$7=DataValidation!$A$2,Vols!$D58,Vols!$E58)*(1+(SQRT(YEARFRAC($A$2,$A58,2))*(2*$B58)))</f>
        <v>6.3728706747449446E-2</v>
      </c>
      <c r="L58" s="9">
        <f t="shared" si="4"/>
        <v>2.8750000000000001E-2</v>
      </c>
      <c r="M58" s="10">
        <v>0.04</v>
      </c>
      <c r="N58" s="9">
        <f>IF('Forward Curve'!$D$7=DataValidation!$A$2,$D58+0.0025,$E58+0.0025)</f>
        <v>3.14609E-2</v>
      </c>
      <c r="O58" s="9">
        <f>IF('Forward Curve'!$D$7=DataValidation!$A$2,$D58+0.005,$E58+0.005)</f>
        <v>3.3960900000000002E-2</v>
      </c>
      <c r="Q58" s="9">
        <f>IF('Forward Curve'!$D$8=DataValidation!$B$2,Vols!$J58,IF('Forward Curve'!$D$8=DataValidation!$B$3,Vols!$I58,IF('Forward Curve'!$D$8=DataValidation!$B$4,Vols!$H58,IF('Forward Curve'!$D$8=DataValidation!$B$5,Vols!$G58,IF('Forward Curve'!$D$8=DataValidation!$B$7,IF('Forward Curve'!$D$7=DataValidation!$A$2,Vols!$L58,Vols!$L58+(Vols!$E58-Vols!$D58)),IF('Forward Curve'!$D$8=DataValidation!$B$8,$M58,IF('Forward Curve'!$D$8=DataValidation!$B$9,Vols!$N58,IF('Forward Curve'!$D$8=DataValidation!$B$10,Vols!$O58,"ERROR"))))))))</f>
        <v>4.6344803373724722E-2</v>
      </c>
      <c r="T58" s="40"/>
    </row>
    <row r="59" spans="1:20" x14ac:dyDescent="0.25">
      <c r="A59" s="7">
        <f>'Forward Curve'!$B70</f>
        <v>45052</v>
      </c>
      <c r="B59" s="8">
        <v>0.27589999999999998</v>
      </c>
      <c r="C59" s="9"/>
      <c r="D59" s="8">
        <v>2.8974799999999998E-2</v>
      </c>
      <c r="E59" s="8">
        <v>2.9797500000000001E-2</v>
      </c>
      <c r="F59" s="10"/>
      <c r="G59" s="9">
        <f>IF('Forward Curve'!$D$7=DataValidation!$A$2,Vols!$D59,Vols!$E59)*(1-(SQRT(YEARFRAC($A$2,$A59,2))*(2*$B59)))</f>
        <v>-6.1145593624871352E-3</v>
      </c>
      <c r="H59" s="9">
        <f>IF('Forward Curve'!$D$7=DataValidation!$A$2,Vols!$D59,Vols!$E59)*(1-(SQRT(YEARFRAC($A$2,$A59,2))*(1*$B59)))</f>
        <v>1.1430120318756431E-2</v>
      </c>
      <c r="I59" s="9">
        <f>IF('Forward Curve'!$D$7=DataValidation!$A$2,Vols!$D59,Vols!$E59)*(1+(SQRT(YEARFRAC($A$2,$A59,2))*(1*$B59)))</f>
        <v>4.6519479681243571E-2</v>
      </c>
      <c r="J59" s="9">
        <f>IF('Forward Curve'!$D$7=DataValidation!$A$2,Vols!$D59,Vols!$E59)*(1+(SQRT(YEARFRAC($A$2,$A59,2))*(2*$B59)))</f>
        <v>6.4064159362487133E-2</v>
      </c>
      <c r="L59" s="9">
        <f t="shared" si="4"/>
        <v>2.8750000000000001E-2</v>
      </c>
      <c r="M59" s="10">
        <v>0.04</v>
      </c>
      <c r="N59" s="9">
        <f>IF('Forward Curve'!$D$7=DataValidation!$A$2,$D59+0.0025,$E59+0.0025)</f>
        <v>3.1474799999999997E-2</v>
      </c>
      <c r="O59" s="9">
        <f>IF('Forward Curve'!$D$7=DataValidation!$A$2,$D59+0.005,$E59+0.005)</f>
        <v>3.3974799999999999E-2</v>
      </c>
      <c r="Q59" s="9">
        <f>IF('Forward Curve'!$D$8=DataValidation!$B$2,Vols!$J59,IF('Forward Curve'!$D$8=DataValidation!$B$3,Vols!$I59,IF('Forward Curve'!$D$8=DataValidation!$B$4,Vols!$H59,IF('Forward Curve'!$D$8=DataValidation!$B$5,Vols!$G59,IF('Forward Curve'!$D$8=DataValidation!$B$7,IF('Forward Curve'!$D$7=DataValidation!$A$2,Vols!$L59,Vols!$L59+(Vols!$E59-Vols!$D59)),IF('Forward Curve'!$D$8=DataValidation!$B$8,$M59,IF('Forward Curve'!$D$8=DataValidation!$B$9,Vols!$N59,IF('Forward Curve'!$D$8=DataValidation!$B$10,Vols!$O59,"ERROR"))))))))</f>
        <v>4.6519479681243571E-2</v>
      </c>
      <c r="T59" s="40"/>
    </row>
    <row r="60" spans="1:20" x14ac:dyDescent="0.25">
      <c r="A60" s="7">
        <f>'Forward Curve'!$B71</f>
        <v>45083</v>
      </c>
      <c r="B60" s="8">
        <v>0.26819999999999999</v>
      </c>
      <c r="C60" s="9"/>
      <c r="D60" s="8">
        <v>2.8987099999999998E-2</v>
      </c>
      <c r="E60" s="8">
        <v>2.9805399999999999E-2</v>
      </c>
      <c r="F60" s="10"/>
      <c r="G60" s="9">
        <f>IF('Forward Curve'!$D$7=DataValidation!$A$2,Vols!$D60,Vols!$E60)*(1-(SQRT(YEARFRAC($A$2,$A60,2))*(2*$B60)))</f>
        <v>-5.4411257806627998E-3</v>
      </c>
      <c r="H60" s="9">
        <f>IF('Forward Curve'!$D$7=DataValidation!$A$2,Vols!$D60,Vols!$E60)*(1-(SQRT(YEARFRAC($A$2,$A60,2))*(1*$B60)))</f>
        <v>1.1772987109668599E-2</v>
      </c>
      <c r="I60" s="9">
        <f>IF('Forward Curve'!$D$7=DataValidation!$A$2,Vols!$D60,Vols!$E60)*(1+(SQRT(YEARFRAC($A$2,$A60,2))*(1*$B60)))</f>
        <v>4.6201212890331397E-2</v>
      </c>
      <c r="J60" s="9">
        <f>IF('Forward Curve'!$D$7=DataValidation!$A$2,Vols!$D60,Vols!$E60)*(1+(SQRT(YEARFRAC($A$2,$A60,2))*(2*$B60)))</f>
        <v>6.3415325780662793E-2</v>
      </c>
      <c r="L60" s="9">
        <f t="shared" si="4"/>
        <v>2.8750000000000001E-2</v>
      </c>
      <c r="M60" s="10">
        <v>0.04</v>
      </c>
      <c r="N60" s="9">
        <f>IF('Forward Curve'!$D$7=DataValidation!$A$2,$D60+0.0025,$E60+0.0025)</f>
        <v>3.1487099999999997E-2</v>
      </c>
      <c r="O60" s="9">
        <f>IF('Forward Curve'!$D$7=DataValidation!$A$2,$D60+0.005,$E60+0.005)</f>
        <v>3.3987099999999999E-2</v>
      </c>
      <c r="Q60" s="9">
        <f>IF('Forward Curve'!$D$8=DataValidation!$B$2,Vols!$J60,IF('Forward Curve'!$D$8=DataValidation!$B$3,Vols!$I60,IF('Forward Curve'!$D$8=DataValidation!$B$4,Vols!$H60,IF('Forward Curve'!$D$8=DataValidation!$B$5,Vols!$G60,IF('Forward Curve'!$D$8=DataValidation!$B$7,IF('Forward Curve'!$D$7=DataValidation!$A$2,Vols!$L60,Vols!$L60+(Vols!$E60-Vols!$D60)),IF('Forward Curve'!$D$8=DataValidation!$B$8,$M60,IF('Forward Curve'!$D$8=DataValidation!$B$9,Vols!$N60,IF('Forward Curve'!$D$8=DataValidation!$B$10,Vols!$O60,"ERROR"))))))))</f>
        <v>4.6201212890331397E-2</v>
      </c>
      <c r="T60" s="40"/>
    </row>
    <row r="61" spans="1:20" x14ac:dyDescent="0.25">
      <c r="A61" s="7">
        <f>'Forward Curve'!$B72</f>
        <v>45113</v>
      </c>
      <c r="B61" s="8">
        <v>0.26090000000000002</v>
      </c>
      <c r="C61" s="9"/>
      <c r="D61" s="8">
        <v>2.9001899999999997E-2</v>
      </c>
      <c r="E61" s="8">
        <v>2.98182E-2</v>
      </c>
      <c r="F61" s="10"/>
      <c r="G61" s="9">
        <f>IF('Forward Curve'!$D$7=DataValidation!$A$2,Vols!$D61,Vols!$E61)*(1-(SQRT(YEARFRAC($A$2,$A61,2))*(2*$B61)))</f>
        <v>-4.7899136529922504E-3</v>
      </c>
      <c r="H61" s="9">
        <f>IF('Forward Curve'!$D$7=DataValidation!$A$2,Vols!$D61,Vols!$E61)*(1-(SQRT(YEARFRAC($A$2,$A61,2))*(1*$B61)))</f>
        <v>1.2105993173503873E-2</v>
      </c>
      <c r="I61" s="9">
        <f>IF('Forward Curve'!$D$7=DataValidation!$A$2,Vols!$D61,Vols!$E61)*(1+(SQRT(YEARFRAC($A$2,$A61,2))*(1*$B61)))</f>
        <v>4.5897806826496121E-2</v>
      </c>
      <c r="J61" s="9">
        <f>IF('Forward Curve'!$D$7=DataValidation!$A$2,Vols!$D61,Vols!$E61)*(1+(SQRT(YEARFRAC($A$2,$A61,2))*(2*$B61)))</f>
        <v>6.2793713652992245E-2</v>
      </c>
      <c r="L61" s="9">
        <f t="shared" si="4"/>
        <v>2.8750000000000001E-2</v>
      </c>
      <c r="M61" s="10">
        <v>0.04</v>
      </c>
      <c r="N61" s="9">
        <f>IF('Forward Curve'!$D$7=DataValidation!$A$2,$D61+0.0025,$E61+0.0025)</f>
        <v>3.1501899999999999E-2</v>
      </c>
      <c r="O61" s="9">
        <f>IF('Forward Curve'!$D$7=DataValidation!$A$2,$D61+0.005,$E61+0.005)</f>
        <v>3.4001899999999995E-2</v>
      </c>
      <c r="Q61" s="9">
        <f>IF('Forward Curve'!$D$8=DataValidation!$B$2,Vols!$J61,IF('Forward Curve'!$D$8=DataValidation!$B$3,Vols!$I61,IF('Forward Curve'!$D$8=DataValidation!$B$4,Vols!$H61,IF('Forward Curve'!$D$8=DataValidation!$B$5,Vols!$G61,IF('Forward Curve'!$D$8=DataValidation!$B$7,IF('Forward Curve'!$D$7=DataValidation!$A$2,Vols!$L61,Vols!$L61+(Vols!$E61-Vols!$D61)),IF('Forward Curve'!$D$8=DataValidation!$B$8,$M61,IF('Forward Curve'!$D$8=DataValidation!$B$9,Vols!$N61,IF('Forward Curve'!$D$8=DataValidation!$B$10,Vols!$O61,"ERROR"))))))))</f>
        <v>4.5897806826496121E-2</v>
      </c>
      <c r="T61" s="40"/>
    </row>
    <row r="62" spans="1:20" x14ac:dyDescent="0.25">
      <c r="A62" s="7">
        <f>'Forward Curve'!$B73</f>
        <v>45144</v>
      </c>
      <c r="B62" s="8">
        <v>0.254</v>
      </c>
      <c r="C62" s="9"/>
      <c r="D62" s="8">
        <v>2.90049E-2</v>
      </c>
      <c r="E62" s="8">
        <v>2.9820000000000003E-2</v>
      </c>
      <c r="F62" s="10"/>
      <c r="G62" s="9">
        <f>IF('Forward Curve'!$D$7=DataValidation!$A$2,Vols!$D62,Vols!$E62)*(1-(SQRT(YEARFRAC($A$2,$A62,2))*(2*$B62)))</f>
        <v>-4.1795192039166462E-3</v>
      </c>
      <c r="H62" s="9">
        <f>IF('Forward Curve'!$D$7=DataValidation!$A$2,Vols!$D62,Vols!$E62)*(1-(SQRT(YEARFRAC($A$2,$A62,2))*(1*$B62)))</f>
        <v>1.2412690398041677E-2</v>
      </c>
      <c r="I62" s="9">
        <f>IF('Forward Curve'!$D$7=DataValidation!$A$2,Vols!$D62,Vols!$E62)*(1+(SQRT(YEARFRAC($A$2,$A62,2))*(1*$B62)))</f>
        <v>4.559710960195832E-2</v>
      </c>
      <c r="J62" s="9">
        <f>IF('Forward Curve'!$D$7=DataValidation!$A$2,Vols!$D62,Vols!$E62)*(1+(SQRT(YEARFRAC($A$2,$A62,2))*(2*$B62)))</f>
        <v>6.2189319203916647E-2</v>
      </c>
      <c r="L62" s="9">
        <f t="shared" si="4"/>
        <v>2.8750000000000001E-2</v>
      </c>
      <c r="M62" s="10">
        <v>0.04</v>
      </c>
      <c r="N62" s="9">
        <f>IF('Forward Curve'!$D$7=DataValidation!$A$2,$D62+0.0025,$E62+0.0025)</f>
        <v>3.1504900000000002E-2</v>
      </c>
      <c r="O62" s="9">
        <f>IF('Forward Curve'!$D$7=DataValidation!$A$2,$D62+0.005,$E62+0.005)</f>
        <v>3.4004899999999998E-2</v>
      </c>
      <c r="Q62" s="9">
        <f>IF('Forward Curve'!$D$8=DataValidation!$B$2,Vols!$J62,IF('Forward Curve'!$D$8=DataValidation!$B$3,Vols!$I62,IF('Forward Curve'!$D$8=DataValidation!$B$4,Vols!$H62,IF('Forward Curve'!$D$8=DataValidation!$B$5,Vols!$G62,IF('Forward Curve'!$D$8=DataValidation!$B$7,IF('Forward Curve'!$D$7=DataValidation!$A$2,Vols!$L62,Vols!$L62+(Vols!$E62-Vols!$D62)),IF('Forward Curve'!$D$8=DataValidation!$B$8,$M62,IF('Forward Curve'!$D$8=DataValidation!$B$9,Vols!$N62,IF('Forward Curve'!$D$8=DataValidation!$B$10,Vols!$O62,"ERROR"))))))))</f>
        <v>4.559710960195832E-2</v>
      </c>
      <c r="T62" s="40"/>
    </row>
    <row r="63" spans="1:20" x14ac:dyDescent="0.25">
      <c r="A63" s="7">
        <f>'Forward Curve'!$B74</f>
        <v>45175</v>
      </c>
      <c r="B63" s="8">
        <v>0.25390000000000001</v>
      </c>
      <c r="C63" s="9"/>
      <c r="D63" s="8">
        <v>2.9020600000000001E-2</v>
      </c>
      <c r="E63" s="8">
        <v>2.9830000000000002E-2</v>
      </c>
      <c r="F63" s="10"/>
      <c r="G63" s="9">
        <f>IF('Forward Curve'!$D$7=DataValidation!$A$2,Vols!$D63,Vols!$E63)*(1-(SQRT(YEARFRAC($A$2,$A63,2))*(2*$B63)))</f>
        <v>-4.4492514823946394E-3</v>
      </c>
      <c r="H63" s="9">
        <f>IF('Forward Curve'!$D$7=DataValidation!$A$2,Vols!$D63,Vols!$E63)*(1-(SQRT(YEARFRAC($A$2,$A63,2))*(1*$B63)))</f>
        <v>1.2285674258802681E-2</v>
      </c>
      <c r="I63" s="9">
        <f>IF('Forward Curve'!$D$7=DataValidation!$A$2,Vols!$D63,Vols!$E63)*(1+(SQRT(YEARFRAC($A$2,$A63,2))*(1*$B63)))</f>
        <v>4.5755525741197317E-2</v>
      </c>
      <c r="J63" s="9">
        <f>IF('Forward Curve'!$D$7=DataValidation!$A$2,Vols!$D63,Vols!$E63)*(1+(SQRT(YEARFRAC($A$2,$A63,2))*(2*$B63)))</f>
        <v>6.2490451482394634E-2</v>
      </c>
      <c r="L63" s="9">
        <f t="shared" si="4"/>
        <v>2.8750000000000001E-2</v>
      </c>
      <c r="M63" s="10">
        <v>0.04</v>
      </c>
      <c r="N63" s="9">
        <f>IF('Forward Curve'!$D$7=DataValidation!$A$2,$D63+0.0025,$E63+0.0025)</f>
        <v>3.1520600000000003E-2</v>
      </c>
      <c r="O63" s="9">
        <f>IF('Forward Curve'!$D$7=DataValidation!$A$2,$D63+0.005,$E63+0.005)</f>
        <v>3.4020599999999998E-2</v>
      </c>
      <c r="Q63" s="9">
        <f>IF('Forward Curve'!$D$8=DataValidation!$B$2,Vols!$J63,IF('Forward Curve'!$D$8=DataValidation!$B$3,Vols!$I63,IF('Forward Curve'!$D$8=DataValidation!$B$4,Vols!$H63,IF('Forward Curve'!$D$8=DataValidation!$B$5,Vols!$G63,IF('Forward Curve'!$D$8=DataValidation!$B$7,IF('Forward Curve'!$D$7=DataValidation!$A$2,Vols!$L63,Vols!$L63+(Vols!$E63-Vols!$D63)),IF('Forward Curve'!$D$8=DataValidation!$B$8,$M63,IF('Forward Curve'!$D$8=DataValidation!$B$9,Vols!$N63,IF('Forward Curve'!$D$8=DataValidation!$B$10,Vols!$O63,"ERROR"))))))))</f>
        <v>4.5755525741197317E-2</v>
      </c>
      <c r="T63" s="40"/>
    </row>
    <row r="64" spans="1:20" x14ac:dyDescent="0.25">
      <c r="A64" s="7">
        <f>'Forward Curve'!$B75</f>
        <v>45205</v>
      </c>
      <c r="B64" s="8">
        <v>0.25390000000000001</v>
      </c>
      <c r="C64" s="9"/>
      <c r="D64" s="8">
        <v>2.9031399999999999E-2</v>
      </c>
      <c r="E64" s="8">
        <v>2.9851000000000003E-2</v>
      </c>
      <c r="F64" s="10"/>
      <c r="G64" s="9">
        <f>IF('Forward Curve'!$D$7=DataValidation!$A$2,Vols!$D64,Vols!$E64)*(1-(SQRT(YEARFRAC($A$2,$A64,2))*(2*$B64)))</f>
        <v>-4.7202785229262453E-3</v>
      </c>
      <c r="H64" s="9">
        <f>IF('Forward Curve'!$D$7=DataValidation!$A$2,Vols!$D64,Vols!$E64)*(1-(SQRT(YEARFRAC($A$2,$A64,2))*(1*$B64)))</f>
        <v>1.2155560738536877E-2</v>
      </c>
      <c r="I64" s="9">
        <f>IF('Forward Curve'!$D$7=DataValidation!$A$2,Vols!$D64,Vols!$E64)*(1+(SQRT(YEARFRAC($A$2,$A64,2))*(1*$B64)))</f>
        <v>4.5907239261463118E-2</v>
      </c>
      <c r="J64" s="9">
        <f>IF('Forward Curve'!$D$7=DataValidation!$A$2,Vols!$D64,Vols!$E64)*(1+(SQRT(YEARFRAC($A$2,$A64,2))*(2*$B64)))</f>
        <v>6.2783078522926236E-2</v>
      </c>
      <c r="L64" s="9">
        <f t="shared" si="4"/>
        <v>2.8750000000000001E-2</v>
      </c>
      <c r="M64" s="10">
        <v>0.04</v>
      </c>
      <c r="N64" s="9">
        <f>IF('Forward Curve'!$D$7=DataValidation!$A$2,$D64+0.0025,$E64+0.0025)</f>
        <v>3.1531400000000001E-2</v>
      </c>
      <c r="O64" s="9">
        <f>IF('Forward Curve'!$D$7=DataValidation!$A$2,$D64+0.005,$E64+0.005)</f>
        <v>3.4031399999999996E-2</v>
      </c>
      <c r="Q64" s="9">
        <f>IF('Forward Curve'!$D$8=DataValidation!$B$2,Vols!$J64,IF('Forward Curve'!$D$8=DataValidation!$B$3,Vols!$I64,IF('Forward Curve'!$D$8=DataValidation!$B$4,Vols!$H64,IF('Forward Curve'!$D$8=DataValidation!$B$5,Vols!$G64,IF('Forward Curve'!$D$8=DataValidation!$B$7,IF('Forward Curve'!$D$7=DataValidation!$A$2,Vols!$L64,Vols!$L64+(Vols!$E64-Vols!$D64)),IF('Forward Curve'!$D$8=DataValidation!$B$8,$M64,IF('Forward Curve'!$D$8=DataValidation!$B$9,Vols!$N64,IF('Forward Curve'!$D$8=DataValidation!$B$10,Vols!$O64,"ERROR"))))))))</f>
        <v>4.5907239261463118E-2</v>
      </c>
      <c r="T64" s="40"/>
    </row>
    <row r="65" spans="1:20" x14ac:dyDescent="0.25">
      <c r="A65" s="7">
        <f>'Forward Curve'!$B76</f>
        <v>45236</v>
      </c>
      <c r="B65" s="8">
        <v>0.254</v>
      </c>
      <c r="C65" s="9"/>
      <c r="D65" s="8">
        <v>2.90412E-2</v>
      </c>
      <c r="E65" s="8">
        <v>2.9861100000000002E-2</v>
      </c>
      <c r="F65" s="10"/>
      <c r="G65" s="9">
        <f>IF('Forward Curve'!$D$7=DataValidation!$A$2,Vols!$D65,Vols!$E65)*(1-(SQRT(YEARFRAC($A$2,$A65,2))*(2*$B65)))</f>
        <v>-5.0114818636678646E-3</v>
      </c>
      <c r="H65" s="9">
        <f>IF('Forward Curve'!$D$7=DataValidation!$A$2,Vols!$D65,Vols!$E65)*(1-(SQRT(YEARFRAC($A$2,$A65,2))*(1*$B65)))</f>
        <v>1.2014859068166068E-2</v>
      </c>
      <c r="I65" s="9">
        <f>IF('Forward Curve'!$D$7=DataValidation!$A$2,Vols!$D65,Vols!$E65)*(1+(SQRT(YEARFRAC($A$2,$A65,2))*(1*$B65)))</f>
        <v>4.6067540931833927E-2</v>
      </c>
      <c r="J65" s="9">
        <f>IF('Forward Curve'!$D$7=DataValidation!$A$2,Vols!$D65,Vols!$E65)*(1+(SQRT(YEARFRAC($A$2,$A65,2))*(2*$B65)))</f>
        <v>6.3093881863667864E-2</v>
      </c>
      <c r="L65" s="9">
        <f t="shared" si="4"/>
        <v>2.8750000000000001E-2</v>
      </c>
      <c r="M65" s="10">
        <v>0.04</v>
      </c>
      <c r="N65" s="9">
        <f>IF('Forward Curve'!$D$7=DataValidation!$A$2,$D65+0.0025,$E65+0.0025)</f>
        <v>3.1541199999999998E-2</v>
      </c>
      <c r="O65" s="9">
        <f>IF('Forward Curve'!$D$7=DataValidation!$A$2,$D65+0.005,$E65+0.005)</f>
        <v>3.4041200000000001E-2</v>
      </c>
      <c r="Q65" s="9">
        <f>IF('Forward Curve'!$D$8=DataValidation!$B$2,Vols!$J65,IF('Forward Curve'!$D$8=DataValidation!$B$3,Vols!$I65,IF('Forward Curve'!$D$8=DataValidation!$B$4,Vols!$H65,IF('Forward Curve'!$D$8=DataValidation!$B$5,Vols!$G65,IF('Forward Curve'!$D$8=DataValidation!$B$7,IF('Forward Curve'!$D$7=DataValidation!$A$2,Vols!$L65,Vols!$L65+(Vols!$E65-Vols!$D65)),IF('Forward Curve'!$D$8=DataValidation!$B$8,$M65,IF('Forward Curve'!$D$8=DataValidation!$B$9,Vols!$N65,IF('Forward Curve'!$D$8=DataValidation!$B$10,Vols!$O65,"ERROR"))))))))</f>
        <v>4.6067540931833927E-2</v>
      </c>
      <c r="T65" s="40"/>
    </row>
    <row r="66" spans="1:20" x14ac:dyDescent="0.25">
      <c r="A66" s="7">
        <f>'Forward Curve'!$B77</f>
        <v>45266</v>
      </c>
      <c r="B66" s="8">
        <v>0.25390000000000001</v>
      </c>
      <c r="C66" s="9"/>
      <c r="D66" s="8">
        <v>2.90557E-2</v>
      </c>
      <c r="E66" s="8">
        <v>2.9869900000000001E-2</v>
      </c>
      <c r="F66" s="10"/>
      <c r="G66" s="9">
        <f>IF('Forward Curve'!$D$7=DataValidation!$A$2,Vols!$D66,Vols!$E66)*(1-(SQRT(YEARFRAC($A$2,$A66,2))*(2*$B66)))</f>
        <v>-5.2658794262873823E-3</v>
      </c>
      <c r="H66" s="9">
        <f>IF('Forward Curve'!$D$7=DataValidation!$A$2,Vols!$D66,Vols!$E66)*(1-(SQRT(YEARFRAC($A$2,$A66,2))*(1*$B66)))</f>
        <v>1.1894910286856309E-2</v>
      </c>
      <c r="I66" s="9">
        <f>IF('Forward Curve'!$D$7=DataValidation!$A$2,Vols!$D66,Vols!$E66)*(1+(SQRT(YEARFRAC($A$2,$A66,2))*(1*$B66)))</f>
        <v>4.6216489713143689E-2</v>
      </c>
      <c r="J66" s="9">
        <f>IF('Forward Curve'!$D$7=DataValidation!$A$2,Vols!$D66,Vols!$E66)*(1+(SQRT(YEARFRAC($A$2,$A66,2))*(2*$B66)))</f>
        <v>6.3377279426287375E-2</v>
      </c>
      <c r="L66" s="9">
        <f t="shared" si="4"/>
        <v>2.8750000000000001E-2</v>
      </c>
      <c r="M66" s="10">
        <v>0.04</v>
      </c>
      <c r="N66" s="9">
        <f>IF('Forward Curve'!$D$7=DataValidation!$A$2,$D66+0.0025,$E66+0.0025)</f>
        <v>3.1555699999999999E-2</v>
      </c>
      <c r="O66" s="9">
        <f>IF('Forward Curve'!$D$7=DataValidation!$A$2,$D66+0.005,$E66+0.005)</f>
        <v>3.4055700000000001E-2</v>
      </c>
      <c r="Q66" s="9">
        <f>IF('Forward Curve'!$D$8=DataValidation!$B$2,Vols!$J66,IF('Forward Curve'!$D$8=DataValidation!$B$3,Vols!$I66,IF('Forward Curve'!$D$8=DataValidation!$B$4,Vols!$H66,IF('Forward Curve'!$D$8=DataValidation!$B$5,Vols!$G66,IF('Forward Curve'!$D$8=DataValidation!$B$7,IF('Forward Curve'!$D$7=DataValidation!$A$2,Vols!$L66,Vols!$L66+(Vols!$E66-Vols!$D66)),IF('Forward Curve'!$D$8=DataValidation!$B$8,$M66,IF('Forward Curve'!$D$8=DataValidation!$B$9,Vols!$N66,IF('Forward Curve'!$D$8=DataValidation!$B$10,Vols!$O66,"ERROR"))))))))</f>
        <v>4.6216489713143689E-2</v>
      </c>
      <c r="T66" s="40"/>
    </row>
    <row r="67" spans="1:20" x14ac:dyDescent="0.25">
      <c r="A67" s="7">
        <f>'Forward Curve'!$B78</f>
        <v>45297</v>
      </c>
      <c r="B67" s="8">
        <v>0.25390000000000001</v>
      </c>
      <c r="C67" s="9"/>
      <c r="D67" s="8">
        <v>2.9066499999999999E-2</v>
      </c>
      <c r="E67" s="8">
        <v>2.98848E-2</v>
      </c>
      <c r="F67" s="10"/>
      <c r="G67" s="9">
        <f>IF('Forward Curve'!$D$7=DataValidation!$A$2,Vols!$D67,Vols!$E67)*(1-(SQRT(YEARFRAC($A$2,$A67,2))*(2*$B67)))</f>
        <v>-5.539952587689273E-3</v>
      </c>
      <c r="H67" s="9">
        <f>IF('Forward Curve'!$D$7=DataValidation!$A$2,Vols!$D67,Vols!$E67)*(1-(SQRT(YEARFRAC($A$2,$A67,2))*(1*$B67)))</f>
        <v>1.1763273706155363E-2</v>
      </c>
      <c r="I67" s="9">
        <f>IF('Forward Curve'!$D$7=DataValidation!$A$2,Vols!$D67,Vols!$E67)*(1+(SQRT(YEARFRAC($A$2,$A67,2))*(1*$B67)))</f>
        <v>4.6369726293844636E-2</v>
      </c>
      <c r="J67" s="9">
        <f>IF('Forward Curve'!$D$7=DataValidation!$A$2,Vols!$D67,Vols!$E67)*(1+(SQRT(YEARFRAC($A$2,$A67,2))*(2*$B67)))</f>
        <v>6.3672952587689263E-2</v>
      </c>
      <c r="L67" s="9">
        <f t="shared" si="4"/>
        <v>2.8750000000000001E-2</v>
      </c>
      <c r="M67" s="10">
        <v>0.04</v>
      </c>
      <c r="N67" s="9">
        <f>IF('Forward Curve'!$D$7=DataValidation!$A$2,$D67+0.0025,$E67+0.0025)</f>
        <v>3.1566499999999997E-2</v>
      </c>
      <c r="O67" s="9">
        <f>IF('Forward Curve'!$D$7=DataValidation!$A$2,$D67+0.005,$E67+0.005)</f>
        <v>3.40665E-2</v>
      </c>
      <c r="Q67" s="9">
        <f>IF('Forward Curve'!$D$8=DataValidation!$B$2,Vols!$J67,IF('Forward Curve'!$D$8=DataValidation!$B$3,Vols!$I67,IF('Forward Curve'!$D$8=DataValidation!$B$4,Vols!$H67,IF('Forward Curve'!$D$8=DataValidation!$B$5,Vols!$G67,IF('Forward Curve'!$D$8=DataValidation!$B$7,IF('Forward Curve'!$D$7=DataValidation!$A$2,Vols!$L67,Vols!$L67+(Vols!$E67-Vols!$D67)),IF('Forward Curve'!$D$8=DataValidation!$B$8,$M67,IF('Forward Curve'!$D$8=DataValidation!$B$9,Vols!$N67,IF('Forward Curve'!$D$8=DataValidation!$B$10,Vols!$O67,"ERROR"))))))))</f>
        <v>4.6369726293844636E-2</v>
      </c>
      <c r="T67" s="40"/>
    </row>
    <row r="68" spans="1:20" x14ac:dyDescent="0.25">
      <c r="A68" s="7">
        <f>'Forward Curve'!$B79</f>
        <v>45328</v>
      </c>
      <c r="B68" s="8">
        <v>0.25390000000000001</v>
      </c>
      <c r="C68" s="9"/>
      <c r="D68" s="8">
        <v>2.9075000000000004E-2</v>
      </c>
      <c r="E68" s="8">
        <v>2.9895900000000003E-2</v>
      </c>
      <c r="F68" s="10"/>
      <c r="G68" s="9">
        <f>IF('Forward Curve'!$D$7=DataValidation!$A$2,Vols!$D68,Vols!$E68)*(1-(SQRT(YEARFRAC($A$2,$A68,2))*(2*$B68)))</f>
        <v>-5.8116443817234969E-3</v>
      </c>
      <c r="H68" s="9">
        <f>IF('Forward Curve'!$D$7=DataValidation!$A$2,Vols!$D68,Vols!$E68)*(1-(SQRT(YEARFRAC($A$2,$A68,2))*(1*$B68)))</f>
        <v>1.1631677809138253E-2</v>
      </c>
      <c r="I68" s="9">
        <f>IF('Forward Curve'!$D$7=DataValidation!$A$2,Vols!$D68,Vols!$E68)*(1+(SQRT(YEARFRAC($A$2,$A68,2))*(1*$B68)))</f>
        <v>4.6518322190861758E-2</v>
      </c>
      <c r="J68" s="9">
        <f>IF('Forward Curve'!$D$7=DataValidation!$A$2,Vols!$D68,Vols!$E68)*(1+(SQRT(YEARFRAC($A$2,$A68,2))*(2*$B68)))</f>
        <v>6.3961644381723512E-2</v>
      </c>
      <c r="L68" s="9">
        <f t="shared" si="4"/>
        <v>2.8750000000000001E-2</v>
      </c>
      <c r="M68" s="10">
        <v>0.04</v>
      </c>
      <c r="N68" s="9">
        <f>IF('Forward Curve'!$D$7=DataValidation!$A$2,$D68+0.0025,$E68+0.0025)</f>
        <v>3.1575000000000006E-2</v>
      </c>
      <c r="O68" s="9">
        <f>IF('Forward Curve'!$D$7=DataValidation!$A$2,$D68+0.005,$E68+0.005)</f>
        <v>3.4075000000000001E-2</v>
      </c>
      <c r="Q68" s="9">
        <f>IF('Forward Curve'!$D$8=DataValidation!$B$2,Vols!$J68,IF('Forward Curve'!$D$8=DataValidation!$B$3,Vols!$I68,IF('Forward Curve'!$D$8=DataValidation!$B$4,Vols!$H68,IF('Forward Curve'!$D$8=DataValidation!$B$5,Vols!$G68,IF('Forward Curve'!$D$8=DataValidation!$B$7,IF('Forward Curve'!$D$7=DataValidation!$A$2,Vols!$L68,Vols!$L68+(Vols!$E68-Vols!$D68)),IF('Forward Curve'!$D$8=DataValidation!$B$8,$M68,IF('Forward Curve'!$D$8=DataValidation!$B$9,Vols!$N68,IF('Forward Curve'!$D$8=DataValidation!$B$10,Vols!$O68,"ERROR"))))))))</f>
        <v>4.6518322190861758E-2</v>
      </c>
      <c r="T68" s="40"/>
    </row>
    <row r="69" spans="1:20" x14ac:dyDescent="0.25">
      <c r="A69" s="7">
        <f>'Forward Curve'!$B80</f>
        <v>45357</v>
      </c>
      <c r="B69" s="8">
        <v>0.25390000000000001</v>
      </c>
      <c r="C69" s="9"/>
      <c r="D69" s="8">
        <v>2.90896E-2</v>
      </c>
      <c r="E69" s="8">
        <v>2.9908399999999998E-2</v>
      </c>
      <c r="F69" s="10"/>
      <c r="G69" s="9">
        <f>IF('Forward Curve'!$D$7=DataValidation!$A$2,Vols!$D69,Vols!$E69)*(1-(SQRT(YEARFRAC($A$2,$A69,2))*(2*$B69)))</f>
        <v>-6.0654571684865578E-3</v>
      </c>
      <c r="H69" s="9">
        <f>IF('Forward Curve'!$D$7=DataValidation!$A$2,Vols!$D69,Vols!$E69)*(1-(SQRT(YEARFRAC($A$2,$A69,2))*(1*$B69)))</f>
        <v>1.1512071415756721E-2</v>
      </c>
      <c r="I69" s="9">
        <f>IF('Forward Curve'!$D$7=DataValidation!$A$2,Vols!$D69,Vols!$E69)*(1+(SQRT(YEARFRAC($A$2,$A69,2))*(1*$B69)))</f>
        <v>4.6667128584243281E-2</v>
      </c>
      <c r="J69" s="9">
        <f>IF('Forward Curve'!$D$7=DataValidation!$A$2,Vols!$D69,Vols!$E69)*(1+(SQRT(YEARFRAC($A$2,$A69,2))*(2*$B69)))</f>
        <v>6.4244657168486569E-2</v>
      </c>
      <c r="L69" s="9">
        <f t="shared" si="4"/>
        <v>2.8750000000000001E-2</v>
      </c>
      <c r="M69" s="10">
        <v>0.04</v>
      </c>
      <c r="N69" s="9">
        <f>IF('Forward Curve'!$D$7=DataValidation!$A$2,$D69+0.0025,$E69+0.0025)</f>
        <v>3.1589600000000002E-2</v>
      </c>
      <c r="O69" s="9">
        <f>IF('Forward Curve'!$D$7=DataValidation!$A$2,$D69+0.005,$E69+0.005)</f>
        <v>3.4089599999999998E-2</v>
      </c>
      <c r="Q69" s="9">
        <f>IF('Forward Curve'!$D$8=DataValidation!$B$2,Vols!$J69,IF('Forward Curve'!$D$8=DataValidation!$B$3,Vols!$I69,IF('Forward Curve'!$D$8=DataValidation!$B$4,Vols!$H69,IF('Forward Curve'!$D$8=DataValidation!$B$5,Vols!$G69,IF('Forward Curve'!$D$8=DataValidation!$B$7,IF('Forward Curve'!$D$7=DataValidation!$A$2,Vols!$L69,Vols!$L69+(Vols!$E69-Vols!$D69)),IF('Forward Curve'!$D$8=DataValidation!$B$8,$M69,IF('Forward Curve'!$D$8=DataValidation!$B$9,Vols!$N69,IF('Forward Curve'!$D$8=DataValidation!$B$10,Vols!$O69,"ERROR"))))))))</f>
        <v>4.6667128584243281E-2</v>
      </c>
      <c r="T69" s="40"/>
    </row>
    <row r="70" spans="1:20" x14ac:dyDescent="0.25">
      <c r="A70" s="7">
        <f>'Forward Curve'!$B81</f>
        <v>45388</v>
      </c>
      <c r="B70" s="8">
        <v>0.25390000000000001</v>
      </c>
      <c r="C70" s="9"/>
      <c r="D70" s="8">
        <v>2.9098300000000001E-2</v>
      </c>
      <c r="E70" s="8">
        <v>2.9921600000000003E-2</v>
      </c>
      <c r="F70" s="10"/>
      <c r="G70" s="9">
        <f>IF('Forward Curve'!$D$7=DataValidation!$A$2,Vols!$D70,Vols!$E70)*(1-(SQRT(YEARFRAC($A$2,$A70,2))*(2*$B70)))</f>
        <v>-6.3335832269203838E-3</v>
      </c>
      <c r="H70" s="9">
        <f>IF('Forward Curve'!$D$7=DataValidation!$A$2,Vols!$D70,Vols!$E70)*(1-(SQRT(YEARFRAC($A$2,$A70,2))*(1*$B70)))</f>
        <v>1.1382358386539808E-2</v>
      </c>
      <c r="I70" s="9">
        <f>IF('Forward Curve'!$D$7=DataValidation!$A$2,Vols!$D70,Vols!$E70)*(1+(SQRT(YEARFRAC($A$2,$A70,2))*(1*$B70)))</f>
        <v>4.6814241613460192E-2</v>
      </c>
      <c r="J70" s="9">
        <f>IF('Forward Curve'!$D$7=DataValidation!$A$2,Vols!$D70,Vols!$E70)*(1+(SQRT(YEARFRAC($A$2,$A70,2))*(2*$B70)))</f>
        <v>6.4530183226920376E-2</v>
      </c>
      <c r="L70" s="9">
        <f t="shared" si="4"/>
        <v>2.8750000000000001E-2</v>
      </c>
      <c r="M70" s="10">
        <v>0.04</v>
      </c>
      <c r="N70" s="9">
        <f>IF('Forward Curve'!$D$7=DataValidation!$A$2,$D70+0.0025,$E70+0.0025)</f>
        <v>3.1598300000000003E-2</v>
      </c>
      <c r="O70" s="9">
        <f>IF('Forward Curve'!$D$7=DataValidation!$A$2,$D70+0.005,$E70+0.005)</f>
        <v>3.4098299999999998E-2</v>
      </c>
      <c r="Q70" s="9">
        <f>IF('Forward Curve'!$D$8=DataValidation!$B$2,Vols!$J70,IF('Forward Curve'!$D$8=DataValidation!$B$3,Vols!$I70,IF('Forward Curve'!$D$8=DataValidation!$B$4,Vols!$H70,IF('Forward Curve'!$D$8=DataValidation!$B$5,Vols!$G70,IF('Forward Curve'!$D$8=DataValidation!$B$7,IF('Forward Curve'!$D$7=DataValidation!$A$2,Vols!$L70,Vols!$L70+(Vols!$E70-Vols!$D70)),IF('Forward Curve'!$D$8=DataValidation!$B$8,$M70,IF('Forward Curve'!$D$8=DataValidation!$B$9,Vols!$N70,IF('Forward Curve'!$D$8=DataValidation!$B$10,Vols!$O70,"ERROR"))))))))</f>
        <v>4.6814241613460192E-2</v>
      </c>
      <c r="T70" s="40"/>
    </row>
    <row r="71" spans="1:20" x14ac:dyDescent="0.25">
      <c r="A71" s="7">
        <f>'Forward Curve'!$B82</f>
        <v>45418</v>
      </c>
      <c r="B71" s="8">
        <v>0.25390000000000001</v>
      </c>
      <c r="C71" s="9"/>
      <c r="D71" s="8">
        <v>2.9109699999999999E-2</v>
      </c>
      <c r="E71" s="8">
        <v>2.9932500000000001E-2</v>
      </c>
      <c r="F71" s="10"/>
      <c r="G71" s="9">
        <f>IF('Forward Curve'!$D$7=DataValidation!$A$2,Vols!$D71,Vols!$E71)*(1-(SQRT(YEARFRAC($A$2,$A71,2))*(2*$B71)))</f>
        <v>-6.5919939909483451E-3</v>
      </c>
      <c r="H71" s="9">
        <f>IF('Forward Curve'!$D$7=DataValidation!$A$2,Vols!$D71,Vols!$E71)*(1-(SQRT(YEARFRAC($A$2,$A71,2))*(1*$B71)))</f>
        <v>1.1258853004525827E-2</v>
      </c>
      <c r="I71" s="9">
        <f>IF('Forward Curve'!$D$7=DataValidation!$A$2,Vols!$D71,Vols!$E71)*(1+(SQRT(YEARFRAC($A$2,$A71,2))*(1*$B71)))</f>
        <v>4.6960546995474174E-2</v>
      </c>
      <c r="J71" s="9">
        <f>IF('Forward Curve'!$D$7=DataValidation!$A$2,Vols!$D71,Vols!$E71)*(1+(SQRT(YEARFRAC($A$2,$A71,2))*(2*$B71)))</f>
        <v>6.4811393990948346E-2</v>
      </c>
      <c r="L71" s="9">
        <f t="shared" si="4"/>
        <v>2.8750000000000001E-2</v>
      </c>
      <c r="M71" s="10">
        <v>0.04</v>
      </c>
      <c r="N71" s="9">
        <f>IF('Forward Curve'!$D$7=DataValidation!$A$2,$D71+0.0025,$E71+0.0025)</f>
        <v>3.1609699999999998E-2</v>
      </c>
      <c r="O71" s="9">
        <f>IF('Forward Curve'!$D$7=DataValidation!$A$2,$D71+0.005,$E71+0.005)</f>
        <v>3.41097E-2</v>
      </c>
      <c r="Q71" s="9">
        <f>IF('Forward Curve'!$D$8=DataValidation!$B$2,Vols!$J71,IF('Forward Curve'!$D$8=DataValidation!$B$3,Vols!$I71,IF('Forward Curve'!$D$8=DataValidation!$B$4,Vols!$H71,IF('Forward Curve'!$D$8=DataValidation!$B$5,Vols!$G71,IF('Forward Curve'!$D$8=DataValidation!$B$7,IF('Forward Curve'!$D$7=DataValidation!$A$2,Vols!$L71,Vols!$L71+(Vols!$E71-Vols!$D71)),IF('Forward Curve'!$D$8=DataValidation!$B$8,$M71,IF('Forward Curve'!$D$8=DataValidation!$B$9,Vols!$N71,IF('Forward Curve'!$D$8=DataValidation!$B$10,Vols!$O71,"ERROR"))))))))</f>
        <v>4.6960546995474174E-2</v>
      </c>
      <c r="T71" s="40"/>
    </row>
    <row r="72" spans="1:20" x14ac:dyDescent="0.25">
      <c r="A72" s="7">
        <f>'Forward Curve'!$B83</f>
        <v>45449</v>
      </c>
      <c r="B72" s="8">
        <v>0.25819999999999999</v>
      </c>
      <c r="C72" s="9"/>
      <c r="D72" s="8">
        <v>2.9120199999999999E-2</v>
      </c>
      <c r="E72" s="8">
        <v>2.9999699999999997E-2</v>
      </c>
      <c r="F72" s="10"/>
      <c r="G72" s="9">
        <f>IF('Forward Curve'!$D$7=DataValidation!$A$2,Vols!$D72,Vols!$E72)*(1-(SQRT(YEARFRAC($A$2,$A72,2))*(2*$B72)))</f>
        <v>-7.466316531461758E-3</v>
      </c>
      <c r="H72" s="9">
        <f>IF('Forward Curve'!$D$7=DataValidation!$A$2,Vols!$D72,Vols!$E72)*(1-(SQRT(YEARFRAC($A$2,$A72,2))*(1*$B72)))</f>
        <v>1.0826941734269121E-2</v>
      </c>
      <c r="I72" s="9">
        <f>IF('Forward Curve'!$D$7=DataValidation!$A$2,Vols!$D72,Vols!$E72)*(1+(SQRT(YEARFRAC($A$2,$A72,2))*(1*$B72)))</f>
        <v>4.741345826573088E-2</v>
      </c>
      <c r="J72" s="9">
        <f>IF('Forward Curve'!$D$7=DataValidation!$A$2,Vols!$D72,Vols!$E72)*(1+(SQRT(YEARFRAC($A$2,$A72,2))*(2*$B72)))</f>
        <v>6.5706716531461762E-2</v>
      </c>
      <c r="L72" s="9">
        <f t="shared" si="4"/>
        <v>2.8750000000000001E-2</v>
      </c>
      <c r="M72" s="10">
        <v>0.04</v>
      </c>
      <c r="N72" s="9">
        <f>IF('Forward Curve'!$D$7=DataValidation!$A$2,$D72+0.0025,$E72+0.0025)</f>
        <v>3.1620200000000001E-2</v>
      </c>
      <c r="O72" s="9">
        <f>IF('Forward Curve'!$D$7=DataValidation!$A$2,$D72+0.005,$E72+0.005)</f>
        <v>3.4120199999999996E-2</v>
      </c>
      <c r="Q72" s="9">
        <f>IF('Forward Curve'!$D$8=DataValidation!$B$2,Vols!$J72,IF('Forward Curve'!$D$8=DataValidation!$B$3,Vols!$I72,IF('Forward Curve'!$D$8=DataValidation!$B$4,Vols!$H72,IF('Forward Curve'!$D$8=DataValidation!$B$5,Vols!$G72,IF('Forward Curve'!$D$8=DataValidation!$B$7,IF('Forward Curve'!$D$7=DataValidation!$A$2,Vols!$L72,Vols!$L72+(Vols!$E72-Vols!$D72)),IF('Forward Curve'!$D$8=DataValidation!$B$8,$M72,IF('Forward Curve'!$D$8=DataValidation!$B$9,Vols!$N72,IF('Forward Curve'!$D$8=DataValidation!$B$10,Vols!$O72,"ERROR"))))))))</f>
        <v>4.741345826573088E-2</v>
      </c>
      <c r="T72" s="40"/>
    </row>
    <row r="73" spans="1:20" x14ac:dyDescent="0.25">
      <c r="A73" s="7">
        <f>'Forward Curve'!$B84</f>
        <v>45479</v>
      </c>
      <c r="B73" s="8">
        <v>0.26190000000000002</v>
      </c>
      <c r="C73" s="9"/>
      <c r="D73" s="8">
        <v>2.9134699999999999E-2</v>
      </c>
      <c r="E73" s="8">
        <v>3.0055900000000003E-2</v>
      </c>
      <c r="F73" s="10"/>
      <c r="G73" s="9">
        <f>IF('Forward Curve'!$D$7=DataValidation!$A$2,Vols!$D73,Vols!$E73)*(1-(SQRT(YEARFRAC($A$2,$A73,2))*(2*$B73)))</f>
        <v>-8.2550169692057022E-3</v>
      </c>
      <c r="H73" s="9">
        <f>IF('Forward Curve'!$D$7=DataValidation!$A$2,Vols!$D73,Vols!$E73)*(1-(SQRT(YEARFRAC($A$2,$A73,2))*(1*$B73)))</f>
        <v>1.0439841515397149E-2</v>
      </c>
      <c r="I73" s="9">
        <f>IF('Forward Curve'!$D$7=DataValidation!$A$2,Vols!$D73,Vols!$E73)*(1+(SQRT(YEARFRAC($A$2,$A73,2))*(1*$B73)))</f>
        <v>4.7829558484602845E-2</v>
      </c>
      <c r="J73" s="9">
        <f>IF('Forward Curve'!$D$7=DataValidation!$A$2,Vols!$D73,Vols!$E73)*(1+(SQRT(YEARFRAC($A$2,$A73,2))*(2*$B73)))</f>
        <v>6.6524416969205691E-2</v>
      </c>
      <c r="L73" s="9">
        <f t="shared" si="4"/>
        <v>2.8750000000000001E-2</v>
      </c>
      <c r="M73" s="10">
        <v>0.04</v>
      </c>
      <c r="N73" s="9">
        <f>IF('Forward Curve'!$D$7=DataValidation!$A$2,$D73+0.0025,$E73+0.0025)</f>
        <v>3.1634700000000002E-2</v>
      </c>
      <c r="O73" s="9">
        <f>IF('Forward Curve'!$D$7=DataValidation!$A$2,$D73+0.005,$E73+0.005)</f>
        <v>3.4134699999999997E-2</v>
      </c>
      <c r="Q73" s="9">
        <f>IF('Forward Curve'!$D$8=DataValidation!$B$2,Vols!$J73,IF('Forward Curve'!$D$8=DataValidation!$B$3,Vols!$I73,IF('Forward Curve'!$D$8=DataValidation!$B$4,Vols!$H73,IF('Forward Curve'!$D$8=DataValidation!$B$5,Vols!$G73,IF('Forward Curve'!$D$8=DataValidation!$B$7,IF('Forward Curve'!$D$7=DataValidation!$A$2,Vols!$L73,Vols!$L73+(Vols!$E73-Vols!$D73)),IF('Forward Curve'!$D$8=DataValidation!$B$8,$M73,IF('Forward Curve'!$D$8=DataValidation!$B$9,Vols!$N73,IF('Forward Curve'!$D$8=DataValidation!$B$10,Vols!$O73,"ERROR"))))))))</f>
        <v>4.7829558484602845E-2</v>
      </c>
      <c r="T73" s="40"/>
    </row>
    <row r="74" spans="1:20" x14ac:dyDescent="0.25">
      <c r="A74" s="7">
        <f>'Forward Curve'!$B85</f>
        <v>45510</v>
      </c>
      <c r="B74" s="8">
        <v>0.26500000000000001</v>
      </c>
      <c r="C74" s="9"/>
      <c r="D74" s="8">
        <v>2.9278800000000001E-2</v>
      </c>
      <c r="E74" s="8">
        <v>3.01126E-2</v>
      </c>
      <c r="F74" s="10"/>
      <c r="G74" s="9">
        <f>IF('Forward Curve'!$D$7=DataValidation!$A$2,Vols!$D74,Vols!$E74)*(1-(SQRT(YEARFRAC($A$2,$A74,2))*(2*$B74)))</f>
        <v>-9.0123286155471202E-3</v>
      </c>
      <c r="H74" s="9">
        <f>IF('Forward Curve'!$D$7=DataValidation!$A$2,Vols!$D74,Vols!$E74)*(1-(SQRT(YEARFRAC($A$2,$A74,2))*(1*$B74)))</f>
        <v>1.013323569222644E-2</v>
      </c>
      <c r="I74" s="9">
        <f>IF('Forward Curve'!$D$7=DataValidation!$A$2,Vols!$D74,Vols!$E74)*(1+(SQRT(YEARFRAC($A$2,$A74,2))*(1*$B74)))</f>
        <v>4.8424364307773561E-2</v>
      </c>
      <c r="J74" s="9">
        <f>IF('Forward Curve'!$D$7=DataValidation!$A$2,Vols!$D74,Vols!$E74)*(1+(SQRT(YEARFRAC($A$2,$A74,2))*(2*$B74)))</f>
        <v>6.7569928615547115E-2</v>
      </c>
      <c r="L74" s="9">
        <f t="shared" si="4"/>
        <v>2.8750000000000001E-2</v>
      </c>
      <c r="M74" s="10">
        <v>0.04</v>
      </c>
      <c r="N74" s="9">
        <f>IF('Forward Curve'!$D$7=DataValidation!$A$2,$D74+0.0025,$E74+0.0025)</f>
        <v>3.1778800000000003E-2</v>
      </c>
      <c r="O74" s="9">
        <f>IF('Forward Curve'!$D$7=DataValidation!$A$2,$D74+0.005,$E74+0.005)</f>
        <v>3.4278799999999998E-2</v>
      </c>
      <c r="Q74" s="9">
        <f>IF('Forward Curve'!$D$8=DataValidation!$B$2,Vols!$J74,IF('Forward Curve'!$D$8=DataValidation!$B$3,Vols!$I74,IF('Forward Curve'!$D$8=DataValidation!$B$4,Vols!$H74,IF('Forward Curve'!$D$8=DataValidation!$B$5,Vols!$G74,IF('Forward Curve'!$D$8=DataValidation!$B$7,IF('Forward Curve'!$D$7=DataValidation!$A$2,Vols!$L74,Vols!$L74+(Vols!$E74-Vols!$D74)),IF('Forward Curve'!$D$8=DataValidation!$B$8,$M74,IF('Forward Curve'!$D$8=DataValidation!$B$9,Vols!$N74,IF('Forward Curve'!$D$8=DataValidation!$B$10,Vols!$O74,"ERROR"))))))))</f>
        <v>4.8424364307773561E-2</v>
      </c>
      <c r="T74" s="40"/>
    </row>
    <row r="75" spans="1:20" x14ac:dyDescent="0.25">
      <c r="A75" s="7">
        <f>'Forward Curve'!$B86</f>
        <v>45541</v>
      </c>
      <c r="B75" s="8">
        <v>0.26500000000000001</v>
      </c>
      <c r="C75" s="9"/>
      <c r="D75" s="8">
        <v>2.92883E-2</v>
      </c>
      <c r="E75" s="8">
        <v>3.0130900000000002E-2</v>
      </c>
      <c r="F75" s="10"/>
      <c r="G75" s="9">
        <f>IF('Forward Curve'!$D$7=DataValidation!$A$2,Vols!$D75,Vols!$E75)*(1-(SQRT(YEARFRAC($A$2,$A75,2))*(2*$B75)))</f>
        <v>-9.2851527661891621E-3</v>
      </c>
      <c r="H75" s="9">
        <f>IF('Forward Curve'!$D$7=DataValidation!$A$2,Vols!$D75,Vols!$E75)*(1-(SQRT(YEARFRAC($A$2,$A75,2))*(1*$B75)))</f>
        <v>1.0001573616905419E-2</v>
      </c>
      <c r="I75" s="9">
        <f>IF('Forward Curve'!$D$7=DataValidation!$A$2,Vols!$D75,Vols!$E75)*(1+(SQRT(YEARFRAC($A$2,$A75,2))*(1*$B75)))</f>
        <v>4.8575026383094577E-2</v>
      </c>
      <c r="J75" s="9">
        <f>IF('Forward Curve'!$D$7=DataValidation!$A$2,Vols!$D75,Vols!$E75)*(1+(SQRT(YEARFRAC($A$2,$A75,2))*(2*$B75)))</f>
        <v>6.7861752766189165E-2</v>
      </c>
      <c r="L75" s="9">
        <f t="shared" si="4"/>
        <v>2.8750000000000001E-2</v>
      </c>
      <c r="M75" s="10">
        <v>0.04</v>
      </c>
      <c r="N75" s="9">
        <f>IF('Forward Curve'!$D$7=DataValidation!$A$2,$D75+0.0025,$E75+0.0025)</f>
        <v>3.1788299999999999E-2</v>
      </c>
      <c r="O75" s="9">
        <f>IF('Forward Curve'!$D$7=DataValidation!$A$2,$D75+0.005,$E75+0.005)</f>
        <v>3.4288300000000001E-2</v>
      </c>
      <c r="Q75" s="9">
        <f>IF('Forward Curve'!$D$8=DataValidation!$B$2,Vols!$J75,IF('Forward Curve'!$D$8=DataValidation!$B$3,Vols!$I75,IF('Forward Curve'!$D$8=DataValidation!$B$4,Vols!$H75,IF('Forward Curve'!$D$8=DataValidation!$B$5,Vols!$G75,IF('Forward Curve'!$D$8=DataValidation!$B$7,IF('Forward Curve'!$D$7=DataValidation!$A$2,Vols!$L75,Vols!$L75+(Vols!$E75-Vols!$D75)),IF('Forward Curve'!$D$8=DataValidation!$B$8,$M75,IF('Forward Curve'!$D$8=DataValidation!$B$9,Vols!$N75,IF('Forward Curve'!$D$8=DataValidation!$B$10,Vols!$O75,"ERROR"))))))))</f>
        <v>4.8575026383094577E-2</v>
      </c>
      <c r="T75" s="40"/>
    </row>
    <row r="76" spans="1:20" x14ac:dyDescent="0.25">
      <c r="A76" s="7">
        <f>'Forward Curve'!$B87</f>
        <v>45571</v>
      </c>
      <c r="B76" s="8">
        <v>0.26500000000000001</v>
      </c>
      <c r="C76" s="9"/>
      <c r="D76" s="8">
        <v>2.9301000000000001E-2</v>
      </c>
      <c r="E76" s="8">
        <v>3.0141600000000001E-2</v>
      </c>
      <c r="F76" s="10"/>
      <c r="G76" s="9">
        <f>IF('Forward Curve'!$D$7=DataValidation!$A$2,Vols!$D76,Vols!$E76)*(1-(SQRT(YEARFRAC($A$2,$A76,2))*(2*$B76)))</f>
        <v>-9.5486989282302301E-3</v>
      </c>
      <c r="H76" s="9">
        <f>IF('Forward Curve'!$D$7=DataValidation!$A$2,Vols!$D76,Vols!$E76)*(1-(SQRT(YEARFRAC($A$2,$A76,2))*(1*$B76)))</f>
        <v>9.8761505358848853E-3</v>
      </c>
      <c r="I76" s="9">
        <f>IF('Forward Curve'!$D$7=DataValidation!$A$2,Vols!$D76,Vols!$E76)*(1+(SQRT(YEARFRAC($A$2,$A76,2))*(1*$B76)))</f>
        <v>4.8725849464115116E-2</v>
      </c>
      <c r="J76" s="9">
        <f>IF('Forward Curve'!$D$7=DataValidation!$A$2,Vols!$D76,Vols!$E76)*(1+(SQRT(YEARFRAC($A$2,$A76,2))*(2*$B76)))</f>
        <v>6.8150698928230238E-2</v>
      </c>
      <c r="L76" s="9">
        <f t="shared" si="4"/>
        <v>2.8750000000000001E-2</v>
      </c>
      <c r="M76" s="10">
        <v>0.04</v>
      </c>
      <c r="N76" s="9">
        <f>IF('Forward Curve'!$D$7=DataValidation!$A$2,$D76+0.0025,$E76+0.0025)</f>
        <v>3.1801000000000003E-2</v>
      </c>
      <c r="O76" s="9">
        <f>IF('Forward Curve'!$D$7=DataValidation!$A$2,$D76+0.005,$E76+0.005)</f>
        <v>3.4300999999999998E-2</v>
      </c>
      <c r="Q76" s="9">
        <f>IF('Forward Curve'!$D$8=DataValidation!$B$2,Vols!$J76,IF('Forward Curve'!$D$8=DataValidation!$B$3,Vols!$I76,IF('Forward Curve'!$D$8=DataValidation!$B$4,Vols!$H76,IF('Forward Curve'!$D$8=DataValidation!$B$5,Vols!$G76,IF('Forward Curve'!$D$8=DataValidation!$B$7,IF('Forward Curve'!$D$7=DataValidation!$A$2,Vols!$L76,Vols!$L76+(Vols!$E76-Vols!$D76)),IF('Forward Curve'!$D$8=DataValidation!$B$8,$M76,IF('Forward Curve'!$D$8=DataValidation!$B$9,Vols!$N76,IF('Forward Curve'!$D$8=DataValidation!$B$10,Vols!$O76,"ERROR"))))))))</f>
        <v>4.8725849464115116E-2</v>
      </c>
      <c r="T76" s="40"/>
    </row>
    <row r="77" spans="1:20" x14ac:dyDescent="0.25">
      <c r="A77" s="7">
        <f>'Forward Curve'!$B88</f>
        <v>45602</v>
      </c>
      <c r="B77" s="8">
        <v>0.26500000000000001</v>
      </c>
      <c r="C77" s="9"/>
      <c r="D77" s="8">
        <v>2.9314699999999999E-2</v>
      </c>
      <c r="E77" s="8">
        <v>3.01534E-2</v>
      </c>
      <c r="F77" s="10"/>
      <c r="G77" s="9">
        <f>IF('Forward Curve'!$D$7=DataValidation!$A$2,Vols!$D77,Vols!$E77)*(1-(SQRT(YEARFRAC($A$2,$A77,2))*(2*$B77)))</f>
        <v>-9.8196498425411217E-3</v>
      </c>
      <c r="H77" s="9">
        <f>IF('Forward Curve'!$D$7=DataValidation!$A$2,Vols!$D77,Vols!$E77)*(1-(SQRT(YEARFRAC($A$2,$A77,2))*(1*$B77)))</f>
        <v>9.7475250787294378E-3</v>
      </c>
      <c r="I77" s="9">
        <f>IF('Forward Curve'!$D$7=DataValidation!$A$2,Vols!$D77,Vols!$E77)*(1+(SQRT(YEARFRAC($A$2,$A77,2))*(1*$B77)))</f>
        <v>4.8881874921270559E-2</v>
      </c>
      <c r="J77" s="9">
        <f>IF('Forward Curve'!$D$7=DataValidation!$A$2,Vols!$D77,Vols!$E77)*(1+(SQRT(YEARFRAC($A$2,$A77,2))*(2*$B77)))</f>
        <v>6.8449049842541118E-2</v>
      </c>
      <c r="L77" s="9">
        <f t="shared" si="4"/>
        <v>2.8750000000000001E-2</v>
      </c>
      <c r="M77" s="10">
        <v>0.04</v>
      </c>
      <c r="N77" s="9">
        <f>IF('Forward Curve'!$D$7=DataValidation!$A$2,$D77+0.0025,$E77+0.0025)</f>
        <v>3.1814700000000001E-2</v>
      </c>
      <c r="O77" s="9">
        <f>IF('Forward Curve'!$D$7=DataValidation!$A$2,$D77+0.005,$E77+0.005)</f>
        <v>3.4314699999999997E-2</v>
      </c>
      <c r="Q77" s="9">
        <f>IF('Forward Curve'!$D$8=DataValidation!$B$2,Vols!$J77,IF('Forward Curve'!$D$8=DataValidation!$B$3,Vols!$I77,IF('Forward Curve'!$D$8=DataValidation!$B$4,Vols!$H77,IF('Forward Curve'!$D$8=DataValidation!$B$5,Vols!$G77,IF('Forward Curve'!$D$8=DataValidation!$B$7,IF('Forward Curve'!$D$7=DataValidation!$A$2,Vols!$L77,Vols!$L77+(Vols!$E77-Vols!$D77)),IF('Forward Curve'!$D$8=DataValidation!$B$8,$M77,IF('Forward Curve'!$D$8=DataValidation!$B$9,Vols!$N77,IF('Forward Curve'!$D$8=DataValidation!$B$10,Vols!$O77,"ERROR"))))))))</f>
        <v>4.8881874921270559E-2</v>
      </c>
      <c r="T77" s="40"/>
    </row>
    <row r="78" spans="1:20" x14ac:dyDescent="0.25">
      <c r="A78" s="7">
        <f>'Forward Curve'!$B89</f>
        <v>45632</v>
      </c>
      <c r="B78" s="8">
        <v>0.26500000000000001</v>
      </c>
      <c r="C78" s="9"/>
      <c r="D78" s="8">
        <v>2.93256E-2</v>
      </c>
      <c r="E78" s="8">
        <v>3.01681E-2</v>
      </c>
      <c r="F78" s="10"/>
      <c r="G78" s="9">
        <f>IF('Forward Curve'!$D$7=DataValidation!$A$2,Vols!$D78,Vols!$E78)*(1-(SQRT(YEARFRAC($A$2,$A78,2))*(2*$B78)))</f>
        <v>-1.0079569780687124E-2</v>
      </c>
      <c r="H78" s="9">
        <f>IF('Forward Curve'!$D$7=DataValidation!$A$2,Vols!$D78,Vols!$E78)*(1-(SQRT(YEARFRAC($A$2,$A78,2))*(1*$B78)))</f>
        <v>9.6230151096564371E-3</v>
      </c>
      <c r="I78" s="9">
        <f>IF('Forward Curve'!$D$7=DataValidation!$A$2,Vols!$D78,Vols!$E78)*(1+(SQRT(YEARFRAC($A$2,$A78,2))*(1*$B78)))</f>
        <v>4.9028184890343565E-2</v>
      </c>
      <c r="J78" s="9">
        <f>IF('Forward Curve'!$D$7=DataValidation!$A$2,Vols!$D78,Vols!$E78)*(1+(SQRT(YEARFRAC($A$2,$A78,2))*(2*$B78)))</f>
        <v>6.8730769780687123E-2</v>
      </c>
      <c r="L78" s="9">
        <f t="shared" si="4"/>
        <v>2.8750000000000001E-2</v>
      </c>
      <c r="M78" s="10">
        <v>0.04</v>
      </c>
      <c r="N78" s="9">
        <f>IF('Forward Curve'!$D$7=DataValidation!$A$2,$D78+0.0025,$E78+0.0025)</f>
        <v>3.1825600000000002E-2</v>
      </c>
      <c r="O78" s="9">
        <f>IF('Forward Curve'!$D$7=DataValidation!$A$2,$D78+0.005,$E78+0.005)</f>
        <v>3.4325599999999998E-2</v>
      </c>
      <c r="Q78" s="9">
        <f>IF('Forward Curve'!$D$8=DataValidation!$B$2,Vols!$J78,IF('Forward Curve'!$D$8=DataValidation!$B$3,Vols!$I78,IF('Forward Curve'!$D$8=DataValidation!$B$4,Vols!$H78,IF('Forward Curve'!$D$8=DataValidation!$B$5,Vols!$G78,IF('Forward Curve'!$D$8=DataValidation!$B$7,IF('Forward Curve'!$D$7=DataValidation!$A$2,Vols!$L78,Vols!$L78+(Vols!$E78-Vols!$D78)),IF('Forward Curve'!$D$8=DataValidation!$B$8,$M78,IF('Forward Curve'!$D$8=DataValidation!$B$9,Vols!$N78,IF('Forward Curve'!$D$8=DataValidation!$B$10,Vols!$O78,"ERROR"))))))))</f>
        <v>4.9028184890343565E-2</v>
      </c>
      <c r="T78" s="40"/>
    </row>
    <row r="79" spans="1:20" x14ac:dyDescent="0.25">
      <c r="A79" s="7">
        <f>'Forward Curve'!$B90</f>
        <v>45663</v>
      </c>
      <c r="B79" s="8">
        <v>0.26500000000000001</v>
      </c>
      <c r="C79" s="9"/>
      <c r="D79" s="8">
        <v>2.9336600000000001E-2</v>
      </c>
      <c r="E79" s="8">
        <v>3.0175E-2</v>
      </c>
      <c r="F79" s="10"/>
      <c r="G79" s="9">
        <f>IF('Forward Curve'!$D$7=DataValidation!$A$2,Vols!$D79,Vols!$E79)*(1-(SQRT(YEARFRAC($A$2,$A79,2))*(2*$B79)))</f>
        <v>-1.0346521078083388E-2</v>
      </c>
      <c r="H79" s="9">
        <f>IF('Forward Curve'!$D$7=DataValidation!$A$2,Vols!$D79,Vols!$E79)*(1-(SQRT(YEARFRAC($A$2,$A79,2))*(1*$B79)))</f>
        <v>9.4950394609583065E-3</v>
      </c>
      <c r="I79" s="9">
        <f>IF('Forward Curve'!$D$7=DataValidation!$A$2,Vols!$D79,Vols!$E79)*(1+(SQRT(YEARFRAC($A$2,$A79,2))*(1*$B79)))</f>
        <v>4.9178160539041692E-2</v>
      </c>
      <c r="J79" s="9">
        <f>IF('Forward Curve'!$D$7=DataValidation!$A$2,Vols!$D79,Vols!$E79)*(1+(SQRT(YEARFRAC($A$2,$A79,2))*(2*$B79)))</f>
        <v>6.9019721078083393E-2</v>
      </c>
      <c r="L79" s="9">
        <f t="shared" si="4"/>
        <v>2.8750000000000001E-2</v>
      </c>
      <c r="M79" s="10">
        <v>0.04</v>
      </c>
      <c r="N79" s="9">
        <f>IF('Forward Curve'!$D$7=DataValidation!$A$2,$D79+0.0025,$E79+0.0025)</f>
        <v>3.18366E-2</v>
      </c>
      <c r="O79" s="9">
        <f>IF('Forward Curve'!$D$7=DataValidation!$A$2,$D79+0.005,$E79+0.005)</f>
        <v>3.4336600000000002E-2</v>
      </c>
      <c r="Q79" s="9">
        <f>IF('Forward Curve'!$D$8=DataValidation!$B$2,Vols!$J79,IF('Forward Curve'!$D$8=DataValidation!$B$3,Vols!$I79,IF('Forward Curve'!$D$8=DataValidation!$B$4,Vols!$H79,IF('Forward Curve'!$D$8=DataValidation!$B$5,Vols!$G79,IF('Forward Curve'!$D$8=DataValidation!$B$7,IF('Forward Curve'!$D$7=DataValidation!$A$2,Vols!$L79,Vols!$L79+(Vols!$E79-Vols!$D79)),IF('Forward Curve'!$D$8=DataValidation!$B$8,$M79,IF('Forward Curve'!$D$8=DataValidation!$B$9,Vols!$N79,IF('Forward Curve'!$D$8=DataValidation!$B$10,Vols!$O79,"ERROR"))))))))</f>
        <v>4.9178160539041692E-2</v>
      </c>
      <c r="T79" s="40"/>
    </row>
    <row r="80" spans="1:20" x14ac:dyDescent="0.25">
      <c r="A80" s="7">
        <f>'Forward Curve'!$B91</f>
        <v>45694</v>
      </c>
      <c r="B80" s="8">
        <v>0.26500000000000001</v>
      </c>
      <c r="C80" s="9"/>
      <c r="D80" s="8">
        <v>2.93438E-2</v>
      </c>
      <c r="E80" s="8">
        <v>3.0188799999999998E-2</v>
      </c>
      <c r="F80" s="10"/>
      <c r="G80" s="9">
        <f>IF('Forward Curve'!$D$7=DataValidation!$A$2,Vols!$D80,Vols!$E80)*(1-(SQRT(YEARFRAC($A$2,$A80,2))*(2*$B80)))</f>
        <v>-1.0610561188634385E-2</v>
      </c>
      <c r="H80" s="9">
        <f>IF('Forward Curve'!$D$7=DataValidation!$A$2,Vols!$D80,Vols!$E80)*(1-(SQRT(YEARFRAC($A$2,$A80,2))*(1*$B80)))</f>
        <v>9.3666194056828064E-3</v>
      </c>
      <c r="I80" s="9">
        <f>IF('Forward Curve'!$D$7=DataValidation!$A$2,Vols!$D80,Vols!$E80)*(1+(SQRT(YEARFRAC($A$2,$A80,2))*(1*$B80)))</f>
        <v>4.9320980594317186E-2</v>
      </c>
      <c r="J80" s="9">
        <f>IF('Forward Curve'!$D$7=DataValidation!$A$2,Vols!$D80,Vols!$E80)*(1+(SQRT(YEARFRAC($A$2,$A80,2))*(2*$B80)))</f>
        <v>6.9298161188634383E-2</v>
      </c>
      <c r="L80" s="9">
        <f t="shared" si="4"/>
        <v>2.8750000000000001E-2</v>
      </c>
      <c r="M80" s="10">
        <v>0.04</v>
      </c>
      <c r="N80" s="9">
        <f>IF('Forward Curve'!$D$7=DataValidation!$A$2,$D80+0.0025,$E80+0.0025)</f>
        <v>3.1843799999999998E-2</v>
      </c>
      <c r="O80" s="9">
        <f>IF('Forward Curve'!$D$7=DataValidation!$A$2,$D80+0.005,$E80+0.005)</f>
        <v>3.4343800000000001E-2</v>
      </c>
      <c r="Q80" s="9">
        <f>IF('Forward Curve'!$D$8=DataValidation!$B$2,Vols!$J80,IF('Forward Curve'!$D$8=DataValidation!$B$3,Vols!$I80,IF('Forward Curve'!$D$8=DataValidation!$B$4,Vols!$H80,IF('Forward Curve'!$D$8=DataValidation!$B$5,Vols!$G80,IF('Forward Curve'!$D$8=DataValidation!$B$7,IF('Forward Curve'!$D$7=DataValidation!$A$2,Vols!$L80,Vols!$L80+(Vols!$E80-Vols!$D80)),IF('Forward Curve'!$D$8=DataValidation!$B$8,$M80,IF('Forward Curve'!$D$8=DataValidation!$B$9,Vols!$N80,IF('Forward Curve'!$D$8=DataValidation!$B$10,Vols!$O80,"ERROR"))))))))</f>
        <v>4.9320980594317186E-2</v>
      </c>
      <c r="T80" s="40"/>
    </row>
    <row r="81" spans="1:20" x14ac:dyDescent="0.25">
      <c r="A81" s="7">
        <f>'Forward Curve'!$B92</f>
        <v>45722</v>
      </c>
      <c r="B81" s="8">
        <v>0.26500000000000001</v>
      </c>
      <c r="C81" s="9"/>
      <c r="D81" s="8">
        <v>2.9357999999999999E-2</v>
      </c>
      <c r="E81" s="8">
        <v>3.0207099999999997E-2</v>
      </c>
      <c r="F81" s="10"/>
      <c r="G81" s="9">
        <f>IF('Forward Curve'!$D$7=DataValidation!$A$2,Vols!$D81,Vols!$E81)*(1-(SQRT(YEARFRAC($A$2,$A81,2))*(2*$B81)))</f>
        <v>-1.085054121941805E-2</v>
      </c>
      <c r="H81" s="9">
        <f>IF('Forward Curve'!$D$7=DataValidation!$A$2,Vols!$D81,Vols!$E81)*(1-(SQRT(YEARFRAC($A$2,$A81,2))*(1*$B81)))</f>
        <v>9.2537293902909754E-3</v>
      </c>
      <c r="I81" s="9">
        <f>IF('Forward Curve'!$D$7=DataValidation!$A$2,Vols!$D81,Vols!$E81)*(1+(SQRT(YEARFRAC($A$2,$A81,2))*(1*$B81)))</f>
        <v>4.9462270609709022E-2</v>
      </c>
      <c r="J81" s="9">
        <f>IF('Forward Curve'!$D$7=DataValidation!$A$2,Vols!$D81,Vols!$E81)*(1+(SQRT(YEARFRAC($A$2,$A81,2))*(2*$B81)))</f>
        <v>6.9566541219418035E-2</v>
      </c>
      <c r="L81" s="9">
        <f t="shared" si="4"/>
        <v>2.8750000000000001E-2</v>
      </c>
      <c r="M81" s="10">
        <v>0.04</v>
      </c>
      <c r="N81" s="9">
        <f>IF('Forward Curve'!$D$7=DataValidation!$A$2,$D81+0.0025,$E81+0.0025)</f>
        <v>3.1857999999999997E-2</v>
      </c>
      <c r="O81" s="9">
        <f>IF('Forward Curve'!$D$7=DataValidation!$A$2,$D81+0.005,$E81+0.005)</f>
        <v>3.4358E-2</v>
      </c>
      <c r="Q81" s="9">
        <f>IF('Forward Curve'!$D$8=DataValidation!$B$2,Vols!$J81,IF('Forward Curve'!$D$8=DataValidation!$B$3,Vols!$I81,IF('Forward Curve'!$D$8=DataValidation!$B$4,Vols!$H81,IF('Forward Curve'!$D$8=DataValidation!$B$5,Vols!$G81,IF('Forward Curve'!$D$8=DataValidation!$B$7,IF('Forward Curve'!$D$7=DataValidation!$A$2,Vols!$L81,Vols!$L81+(Vols!$E81-Vols!$D81)),IF('Forward Curve'!$D$8=DataValidation!$B$8,$M81,IF('Forward Curve'!$D$8=DataValidation!$B$9,Vols!$N81,IF('Forward Curve'!$D$8=DataValidation!$B$10,Vols!$O81,"ERROR"))))))))</f>
        <v>4.9462270609709022E-2</v>
      </c>
      <c r="T81" s="40"/>
    </row>
    <row r="82" spans="1:20" x14ac:dyDescent="0.25">
      <c r="A82" s="7">
        <f>'Forward Curve'!$B93</f>
        <v>45753</v>
      </c>
      <c r="B82" s="8">
        <v>0.26500000000000001</v>
      </c>
      <c r="C82" s="9"/>
      <c r="D82" s="8">
        <v>2.9367500000000001E-2</v>
      </c>
      <c r="E82" s="8">
        <v>3.0213199999999999E-2</v>
      </c>
      <c r="F82" s="10"/>
      <c r="G82" s="9">
        <f>IF('Forward Curve'!$D$7=DataValidation!$A$2,Vols!$D82,Vols!$E82)*(1-(SQRT(YEARFRAC($A$2,$A82,2))*(2*$B82)))</f>
        <v>-1.1112553649555535E-2</v>
      </c>
      <c r="H82" s="9">
        <f>IF('Forward Curve'!$D$7=DataValidation!$A$2,Vols!$D82,Vols!$E82)*(1-(SQRT(YEARFRAC($A$2,$A82,2))*(1*$B82)))</f>
        <v>9.1274731752222331E-3</v>
      </c>
      <c r="I82" s="9">
        <f>IF('Forward Curve'!$D$7=DataValidation!$A$2,Vols!$D82,Vols!$E82)*(1+(SQRT(YEARFRAC($A$2,$A82,2))*(1*$B82)))</f>
        <v>4.9607526824777773E-2</v>
      </c>
      <c r="J82" s="9">
        <f>IF('Forward Curve'!$D$7=DataValidation!$A$2,Vols!$D82,Vols!$E82)*(1+(SQRT(YEARFRAC($A$2,$A82,2))*(2*$B82)))</f>
        <v>6.9847553649555541E-2</v>
      </c>
      <c r="L82" s="9">
        <f t="shared" si="4"/>
        <v>2.8750000000000001E-2</v>
      </c>
      <c r="M82" s="10">
        <v>0.04</v>
      </c>
      <c r="N82" s="9">
        <f>IF('Forward Curve'!$D$7=DataValidation!$A$2,$D82+0.0025,$E82+0.0025)</f>
        <v>3.18675E-2</v>
      </c>
      <c r="O82" s="9">
        <f>IF('Forward Curve'!$D$7=DataValidation!$A$2,$D82+0.005,$E82+0.005)</f>
        <v>3.4367500000000002E-2</v>
      </c>
      <c r="Q82" s="9">
        <f>IF('Forward Curve'!$D$8=DataValidation!$B$2,Vols!$J82,IF('Forward Curve'!$D$8=DataValidation!$B$3,Vols!$I82,IF('Forward Curve'!$D$8=DataValidation!$B$4,Vols!$H82,IF('Forward Curve'!$D$8=DataValidation!$B$5,Vols!$G82,IF('Forward Curve'!$D$8=DataValidation!$B$7,IF('Forward Curve'!$D$7=DataValidation!$A$2,Vols!$L82,Vols!$L82+(Vols!$E82-Vols!$D82)),IF('Forward Curve'!$D$8=DataValidation!$B$8,$M82,IF('Forward Curve'!$D$8=DataValidation!$B$9,Vols!$N82,IF('Forward Curve'!$D$8=DataValidation!$B$10,Vols!$O82,"ERROR"))))))))</f>
        <v>4.9607526824777773E-2</v>
      </c>
      <c r="T82" s="40"/>
    </row>
    <row r="83" spans="1:20" x14ac:dyDescent="0.25">
      <c r="A83" s="7">
        <f>'Forward Curve'!$B94</f>
        <v>45783</v>
      </c>
      <c r="B83" s="8">
        <v>0.26500000000000001</v>
      </c>
      <c r="C83" s="9"/>
      <c r="D83" s="8">
        <v>2.93818E-2</v>
      </c>
      <c r="E83" s="8">
        <v>3.02224E-2</v>
      </c>
      <c r="F83" s="10"/>
      <c r="G83" s="9">
        <f>IF('Forward Curve'!$D$7=DataValidation!$A$2,Vols!$D83,Vols!$E83)*(1-(SQRT(YEARFRAC($A$2,$A83,2))*(2*$B83)))</f>
        <v>-1.136668618301816E-2</v>
      </c>
      <c r="H83" s="9">
        <f>IF('Forward Curve'!$D$7=DataValidation!$A$2,Vols!$D83,Vols!$E83)*(1-(SQRT(YEARFRAC($A$2,$A83,2))*(1*$B83)))</f>
        <v>9.0075569084909195E-3</v>
      </c>
      <c r="I83" s="9">
        <f>IF('Forward Curve'!$D$7=DataValidation!$A$2,Vols!$D83,Vols!$E83)*(1+(SQRT(YEARFRAC($A$2,$A83,2))*(1*$B83)))</f>
        <v>4.9756043091509078E-2</v>
      </c>
      <c r="J83" s="9">
        <f>IF('Forward Curve'!$D$7=DataValidation!$A$2,Vols!$D83,Vols!$E83)*(1+(SQRT(YEARFRAC($A$2,$A83,2))*(2*$B83)))</f>
        <v>7.0130286183018156E-2</v>
      </c>
      <c r="L83" s="9">
        <f t="shared" si="4"/>
        <v>2.8750000000000001E-2</v>
      </c>
      <c r="M83" s="10">
        <v>0.04</v>
      </c>
      <c r="N83" s="9">
        <f>IF('Forward Curve'!$D$7=DataValidation!$A$2,$D83+0.0025,$E83+0.0025)</f>
        <v>3.1881800000000002E-2</v>
      </c>
      <c r="O83" s="9">
        <f>IF('Forward Curve'!$D$7=DataValidation!$A$2,$D83+0.005,$E83+0.005)</f>
        <v>3.4381799999999997E-2</v>
      </c>
      <c r="Q83" s="9">
        <f>IF('Forward Curve'!$D$8=DataValidation!$B$2,Vols!$J83,IF('Forward Curve'!$D$8=DataValidation!$B$3,Vols!$I83,IF('Forward Curve'!$D$8=DataValidation!$B$4,Vols!$H83,IF('Forward Curve'!$D$8=DataValidation!$B$5,Vols!$G83,IF('Forward Curve'!$D$8=DataValidation!$B$7,IF('Forward Curve'!$D$7=DataValidation!$A$2,Vols!$L83,Vols!$L83+(Vols!$E83-Vols!$D83)),IF('Forward Curve'!$D$8=DataValidation!$B$8,$M83,IF('Forward Curve'!$D$8=DataValidation!$B$9,Vols!$N83,IF('Forward Curve'!$D$8=DataValidation!$B$10,Vols!$O83,"ERROR"))))))))</f>
        <v>4.9756043091509078E-2</v>
      </c>
      <c r="T83" s="40"/>
    </row>
    <row r="84" spans="1:20" x14ac:dyDescent="0.25">
      <c r="A84" s="7">
        <f>'Forward Curve'!$B95</f>
        <v>45814</v>
      </c>
      <c r="B84" s="8">
        <v>0.2666</v>
      </c>
      <c r="C84" s="9"/>
      <c r="D84" s="8">
        <v>2.93887E-2</v>
      </c>
      <c r="E84" s="8">
        <v>3.03117E-2</v>
      </c>
      <c r="F84" s="10"/>
      <c r="G84" s="9">
        <f>IF('Forward Curve'!$D$7=DataValidation!$A$2,Vols!$D84,Vols!$E84)*(1-(SQRT(YEARFRAC($A$2,$A84,2))*(2*$B84)))</f>
        <v>-1.1872471694152661E-2</v>
      </c>
      <c r="H84" s="9">
        <f>IF('Forward Curve'!$D$7=DataValidation!$A$2,Vols!$D84,Vols!$E84)*(1-(SQRT(YEARFRAC($A$2,$A84,2))*(1*$B84)))</f>
        <v>8.7581141529236694E-3</v>
      </c>
      <c r="I84" s="9">
        <f>IF('Forward Curve'!$D$7=DataValidation!$A$2,Vols!$D84,Vols!$E84)*(1+(SQRT(YEARFRAC($A$2,$A84,2))*(1*$B84)))</f>
        <v>5.0019285847076329E-2</v>
      </c>
      <c r="J84" s="9">
        <f>IF('Forward Curve'!$D$7=DataValidation!$A$2,Vols!$D84,Vols!$E84)*(1+(SQRT(YEARFRAC($A$2,$A84,2))*(2*$B84)))</f>
        <v>7.0649871694152655E-2</v>
      </c>
      <c r="L84" s="9">
        <f t="shared" si="4"/>
        <v>2.8750000000000001E-2</v>
      </c>
      <c r="M84" s="10">
        <v>0.04</v>
      </c>
      <c r="N84" s="9">
        <f>IF('Forward Curve'!$D$7=DataValidation!$A$2,$D84+0.0025,$E84+0.0025)</f>
        <v>3.1888699999999999E-2</v>
      </c>
      <c r="O84" s="9">
        <f>IF('Forward Curve'!$D$7=DataValidation!$A$2,$D84+0.005,$E84+0.005)</f>
        <v>3.4388700000000001E-2</v>
      </c>
      <c r="Q84" s="9">
        <f>IF('Forward Curve'!$D$8=DataValidation!$B$2,Vols!$J84,IF('Forward Curve'!$D$8=DataValidation!$B$3,Vols!$I84,IF('Forward Curve'!$D$8=DataValidation!$B$4,Vols!$H84,IF('Forward Curve'!$D$8=DataValidation!$B$5,Vols!$G84,IF('Forward Curve'!$D$8=DataValidation!$B$7,IF('Forward Curve'!$D$7=DataValidation!$A$2,Vols!$L84,Vols!$L84+(Vols!$E84-Vols!$D84)),IF('Forward Curve'!$D$8=DataValidation!$B$8,$M84,IF('Forward Curve'!$D$8=DataValidation!$B$9,Vols!$N84,IF('Forward Curve'!$D$8=DataValidation!$B$10,Vols!$O84,"ERROR"))))))))</f>
        <v>5.0019285847076329E-2</v>
      </c>
      <c r="T84" s="40"/>
    </row>
    <row r="85" spans="1:20" x14ac:dyDescent="0.25">
      <c r="A85" s="7">
        <f>'Forward Curve'!$B96</f>
        <v>45844</v>
      </c>
      <c r="B85" s="8">
        <v>0.26800000000000002</v>
      </c>
      <c r="C85" s="9"/>
      <c r="D85" s="8">
        <v>2.9399099999999997E-2</v>
      </c>
      <c r="E85" s="8">
        <v>3.03783E-2</v>
      </c>
      <c r="F85" s="10"/>
      <c r="G85" s="9">
        <f>IF('Forward Curve'!$D$7=DataValidation!$A$2,Vols!$D85,Vols!$E85)*(1-(SQRT(YEARFRAC($A$2,$A85,2))*(2*$B85)))</f>
        <v>-1.2342034416825987E-2</v>
      </c>
      <c r="H85" s="9">
        <f>IF('Forward Curve'!$D$7=DataValidation!$A$2,Vols!$D85,Vols!$E85)*(1-(SQRT(YEARFRAC($A$2,$A85,2))*(1*$B85)))</f>
        <v>8.5285327915870061E-3</v>
      </c>
      <c r="I85" s="9">
        <f>IF('Forward Curve'!$D$7=DataValidation!$A$2,Vols!$D85,Vols!$E85)*(1+(SQRT(YEARFRAC($A$2,$A85,2))*(1*$B85)))</f>
        <v>5.0269667208412985E-2</v>
      </c>
      <c r="J85" s="9">
        <f>IF('Forward Curve'!$D$7=DataValidation!$A$2,Vols!$D85,Vols!$E85)*(1+(SQRT(YEARFRAC($A$2,$A85,2))*(2*$B85)))</f>
        <v>7.1140234416825973E-2</v>
      </c>
      <c r="L85" s="9">
        <f t="shared" si="4"/>
        <v>2.8750000000000001E-2</v>
      </c>
      <c r="M85" s="10">
        <v>0.04</v>
      </c>
      <c r="N85" s="9">
        <f>IF('Forward Curve'!$D$7=DataValidation!$A$2,$D85+0.0025,$E85+0.0025)</f>
        <v>3.18991E-2</v>
      </c>
      <c r="O85" s="9">
        <f>IF('Forward Curve'!$D$7=DataValidation!$A$2,$D85+0.005,$E85+0.005)</f>
        <v>3.4399099999999995E-2</v>
      </c>
      <c r="Q85" s="9">
        <f>IF('Forward Curve'!$D$8=DataValidation!$B$2,Vols!$J85,IF('Forward Curve'!$D$8=DataValidation!$B$3,Vols!$I85,IF('Forward Curve'!$D$8=DataValidation!$B$4,Vols!$H85,IF('Forward Curve'!$D$8=DataValidation!$B$5,Vols!$G85,IF('Forward Curve'!$D$8=DataValidation!$B$7,IF('Forward Curve'!$D$7=DataValidation!$A$2,Vols!$L85,Vols!$L85+(Vols!$E85-Vols!$D85)),IF('Forward Curve'!$D$8=DataValidation!$B$8,$M85,IF('Forward Curve'!$D$8=DataValidation!$B$9,Vols!$N85,IF('Forward Curve'!$D$8=DataValidation!$B$10,Vols!$O85,"ERROR"))))))))</f>
        <v>5.0269667208412985E-2</v>
      </c>
      <c r="T85" s="40"/>
    </row>
    <row r="86" spans="1:20" x14ac:dyDescent="0.25">
      <c r="A86" s="7">
        <f>'Forward Curve'!$B97</f>
        <v>45875</v>
      </c>
      <c r="B86" s="8">
        <v>0.26839999999999997</v>
      </c>
      <c r="C86" s="9"/>
      <c r="D86" s="8">
        <v>2.9628600000000001E-2</v>
      </c>
      <c r="E86" s="8">
        <v>3.0456199999999999E-2</v>
      </c>
      <c r="F86" s="10"/>
      <c r="G86" s="9">
        <f>IF('Forward Curve'!$D$7=DataValidation!$A$2,Vols!$D86,Vols!$E86)*(1-(SQRT(YEARFRAC($A$2,$A86,2))*(2*$B86)))</f>
        <v>-1.275889500691795E-2</v>
      </c>
      <c r="H86" s="9">
        <f>IF('Forward Curve'!$D$7=DataValidation!$A$2,Vols!$D86,Vols!$E86)*(1-(SQRT(YEARFRAC($A$2,$A86,2))*(1*$B86)))</f>
        <v>8.4348524965410249E-3</v>
      </c>
      <c r="I86" s="9">
        <f>IF('Forward Curve'!$D$7=DataValidation!$A$2,Vols!$D86,Vols!$E86)*(1+(SQRT(YEARFRAC($A$2,$A86,2))*(1*$B86)))</f>
        <v>5.082234750345898E-2</v>
      </c>
      <c r="J86" s="9">
        <f>IF('Forward Curve'!$D$7=DataValidation!$A$2,Vols!$D86,Vols!$E86)*(1+(SQRT(YEARFRAC($A$2,$A86,2))*(2*$B86)))</f>
        <v>7.2016095006917955E-2</v>
      </c>
      <c r="L86" s="9">
        <f t="shared" si="4"/>
        <v>2.8750000000000001E-2</v>
      </c>
      <c r="M86" s="10">
        <v>0.04</v>
      </c>
      <c r="N86" s="9">
        <f>IF('Forward Curve'!$D$7=DataValidation!$A$2,$D86+0.0025,$E86+0.0025)</f>
        <v>3.21286E-2</v>
      </c>
      <c r="O86" s="9">
        <f>IF('Forward Curve'!$D$7=DataValidation!$A$2,$D86+0.005,$E86+0.005)</f>
        <v>3.4628600000000002E-2</v>
      </c>
      <c r="Q86" s="9">
        <f>IF('Forward Curve'!$D$8=DataValidation!$B$2,Vols!$J86,IF('Forward Curve'!$D$8=DataValidation!$B$3,Vols!$I86,IF('Forward Curve'!$D$8=DataValidation!$B$4,Vols!$H86,IF('Forward Curve'!$D$8=DataValidation!$B$5,Vols!$G86,IF('Forward Curve'!$D$8=DataValidation!$B$7,IF('Forward Curve'!$D$7=DataValidation!$A$2,Vols!$L86,Vols!$L86+(Vols!$E86-Vols!$D86)),IF('Forward Curve'!$D$8=DataValidation!$B$8,$M86,IF('Forward Curve'!$D$8=DataValidation!$B$9,Vols!$N86,IF('Forward Curve'!$D$8=DataValidation!$B$10,Vols!$O86,"ERROR"))))))))</f>
        <v>5.082234750345898E-2</v>
      </c>
      <c r="T86" s="40"/>
    </row>
    <row r="87" spans="1:20" x14ac:dyDescent="0.25">
      <c r="A87" s="7">
        <f>'Forward Curve'!$B98</f>
        <v>45906</v>
      </c>
      <c r="B87" s="8">
        <v>0.26839999999999997</v>
      </c>
      <c r="C87" s="9"/>
      <c r="D87" s="8">
        <v>2.9639199999999997E-2</v>
      </c>
      <c r="E87" s="8">
        <v>3.04725E-2</v>
      </c>
      <c r="F87" s="10"/>
      <c r="G87" s="9">
        <f>IF('Forward Curve'!$D$7=DataValidation!$A$2,Vols!$D87,Vols!$E87)*(1-(SQRT(YEARFRAC($A$2,$A87,2))*(2*$B87)))</f>
        <v>-1.301972136525352E-2</v>
      </c>
      <c r="H87" s="9">
        <f>IF('Forward Curve'!$D$7=DataValidation!$A$2,Vols!$D87,Vols!$E87)*(1-(SQRT(YEARFRAC($A$2,$A87,2))*(1*$B87)))</f>
        <v>8.3097393173732388E-3</v>
      </c>
      <c r="I87" s="9">
        <f>IF('Forward Curve'!$D$7=DataValidation!$A$2,Vols!$D87,Vols!$E87)*(1+(SQRT(YEARFRAC($A$2,$A87,2))*(1*$B87)))</f>
        <v>5.0968660682626753E-2</v>
      </c>
      <c r="J87" s="9">
        <f>IF('Forward Curve'!$D$7=DataValidation!$A$2,Vols!$D87,Vols!$E87)*(1+(SQRT(YEARFRAC($A$2,$A87,2))*(2*$B87)))</f>
        <v>7.2298121365253515E-2</v>
      </c>
      <c r="L87" s="9">
        <f t="shared" si="4"/>
        <v>2.8750000000000001E-2</v>
      </c>
      <c r="M87" s="10">
        <v>0.04</v>
      </c>
      <c r="N87" s="9">
        <f>IF('Forward Curve'!$D$7=DataValidation!$A$2,$D87+0.0025,$E87+0.0025)</f>
        <v>3.21392E-2</v>
      </c>
      <c r="O87" s="9">
        <f>IF('Forward Curve'!$D$7=DataValidation!$A$2,$D87+0.005,$E87+0.005)</f>
        <v>3.4639199999999995E-2</v>
      </c>
      <c r="Q87" s="9">
        <f>IF('Forward Curve'!$D$8=DataValidation!$B$2,Vols!$J87,IF('Forward Curve'!$D$8=DataValidation!$B$3,Vols!$I87,IF('Forward Curve'!$D$8=DataValidation!$B$4,Vols!$H87,IF('Forward Curve'!$D$8=DataValidation!$B$5,Vols!$G87,IF('Forward Curve'!$D$8=DataValidation!$B$7,IF('Forward Curve'!$D$7=DataValidation!$A$2,Vols!$L87,Vols!$L87+(Vols!$E87-Vols!$D87)),IF('Forward Curve'!$D$8=DataValidation!$B$8,$M87,IF('Forward Curve'!$D$8=DataValidation!$B$9,Vols!$N87,IF('Forward Curve'!$D$8=DataValidation!$B$10,Vols!$O87,"ERROR"))))))))</f>
        <v>5.0968660682626753E-2</v>
      </c>
      <c r="T87" s="40"/>
    </row>
    <row r="88" spans="1:20" x14ac:dyDescent="0.25">
      <c r="A88" s="7">
        <f>'Forward Curve'!$B99</f>
        <v>45936</v>
      </c>
      <c r="B88" s="8">
        <v>0.26839999999999997</v>
      </c>
      <c r="C88" s="9"/>
      <c r="D88" s="8">
        <v>2.9652599999999998E-2</v>
      </c>
      <c r="E88" s="8">
        <v>3.04847E-2</v>
      </c>
      <c r="F88" s="10"/>
      <c r="G88" s="9">
        <f>IF('Forward Curve'!$D$7=DataValidation!$A$2,Vols!$D88,Vols!$E88)*(1-(SQRT(YEARFRAC($A$2,$A88,2))*(2*$B88)))</f>
        <v>-1.3272257004794306E-2</v>
      </c>
      <c r="H88" s="9">
        <f>IF('Forward Curve'!$D$7=DataValidation!$A$2,Vols!$D88,Vols!$E88)*(1-(SQRT(YEARFRAC($A$2,$A88,2))*(1*$B88)))</f>
        <v>8.1901714976028456E-3</v>
      </c>
      <c r="I88" s="9">
        <f>IF('Forward Curve'!$D$7=DataValidation!$A$2,Vols!$D88,Vols!$E88)*(1+(SQRT(YEARFRAC($A$2,$A88,2))*(1*$B88)))</f>
        <v>5.1115028502397152E-2</v>
      </c>
      <c r="J88" s="9">
        <f>IF('Forward Curve'!$D$7=DataValidation!$A$2,Vols!$D88,Vols!$E88)*(1+(SQRT(YEARFRAC($A$2,$A88,2))*(2*$B88)))</f>
        <v>7.2577457004794302E-2</v>
      </c>
      <c r="L88" s="9">
        <f t="shared" si="4"/>
        <v>2.8750000000000001E-2</v>
      </c>
      <c r="M88" s="10">
        <v>0.04</v>
      </c>
      <c r="N88" s="9">
        <f>IF('Forward Curve'!$D$7=DataValidation!$A$2,$D88+0.0025,$E88+0.0025)</f>
        <v>3.2152599999999996E-2</v>
      </c>
      <c r="O88" s="9">
        <f>IF('Forward Curve'!$D$7=DataValidation!$A$2,$D88+0.005,$E88+0.005)</f>
        <v>3.4652599999999999E-2</v>
      </c>
      <c r="Q88" s="9">
        <f>IF('Forward Curve'!$D$8=DataValidation!$B$2,Vols!$J88,IF('Forward Curve'!$D$8=DataValidation!$B$3,Vols!$I88,IF('Forward Curve'!$D$8=DataValidation!$B$4,Vols!$H88,IF('Forward Curve'!$D$8=DataValidation!$B$5,Vols!$G88,IF('Forward Curve'!$D$8=DataValidation!$B$7,IF('Forward Curve'!$D$7=DataValidation!$A$2,Vols!$L88,Vols!$L88+(Vols!$E88-Vols!$D88)),IF('Forward Curve'!$D$8=DataValidation!$B$8,$M88,IF('Forward Curve'!$D$8=DataValidation!$B$9,Vols!$N88,IF('Forward Curve'!$D$8=DataValidation!$B$10,Vols!$O88,"ERROR"))))))))</f>
        <v>5.1115028502397152E-2</v>
      </c>
      <c r="T88" s="40"/>
    </row>
    <row r="89" spans="1:20" x14ac:dyDescent="0.25">
      <c r="A89" s="7">
        <f>'Forward Curve'!$B100</f>
        <v>45967</v>
      </c>
      <c r="B89" s="8">
        <v>0.26839999999999997</v>
      </c>
      <c r="C89" s="9"/>
      <c r="D89" s="8">
        <v>2.9665E-2</v>
      </c>
      <c r="E89" s="8">
        <v>3.0503100000000002E-2</v>
      </c>
      <c r="F89" s="10"/>
      <c r="G89" s="9">
        <f>IF('Forward Curve'!$D$7=DataValidation!$A$2,Vols!$D89,Vols!$E89)*(1-(SQRT(YEARFRAC($A$2,$A89,2))*(2*$B89)))</f>
        <v>-1.3531303968141629E-2</v>
      </c>
      <c r="H89" s="9">
        <f>IF('Forward Curve'!$D$7=DataValidation!$A$2,Vols!$D89,Vols!$E89)*(1-(SQRT(YEARFRAC($A$2,$A89,2))*(1*$B89)))</f>
        <v>8.0668480159291865E-3</v>
      </c>
      <c r="I89" s="9">
        <f>IF('Forward Curve'!$D$7=DataValidation!$A$2,Vols!$D89,Vols!$E89)*(1+(SQRT(YEARFRAC($A$2,$A89,2))*(1*$B89)))</f>
        <v>5.1263151984070818E-2</v>
      </c>
      <c r="J89" s="9">
        <f>IF('Forward Curve'!$D$7=DataValidation!$A$2,Vols!$D89,Vols!$E89)*(1+(SQRT(YEARFRAC($A$2,$A89,2))*(2*$B89)))</f>
        <v>7.2861303968141639E-2</v>
      </c>
      <c r="L89" s="9">
        <f t="shared" si="4"/>
        <v>2.8750000000000001E-2</v>
      </c>
      <c r="M89" s="10">
        <v>0.04</v>
      </c>
      <c r="N89" s="9">
        <f>IF('Forward Curve'!$D$7=DataValidation!$A$2,$D89+0.0025,$E89+0.0025)</f>
        <v>3.2164999999999999E-2</v>
      </c>
      <c r="O89" s="9">
        <f>IF('Forward Curve'!$D$7=DataValidation!$A$2,$D89+0.005,$E89+0.005)</f>
        <v>3.4665000000000001E-2</v>
      </c>
      <c r="Q89" s="9">
        <f>IF('Forward Curve'!$D$8=DataValidation!$B$2,Vols!$J89,IF('Forward Curve'!$D$8=DataValidation!$B$3,Vols!$I89,IF('Forward Curve'!$D$8=DataValidation!$B$4,Vols!$H89,IF('Forward Curve'!$D$8=DataValidation!$B$5,Vols!$G89,IF('Forward Curve'!$D$8=DataValidation!$B$7,IF('Forward Curve'!$D$7=DataValidation!$A$2,Vols!$L89,Vols!$L89+(Vols!$E89-Vols!$D89)),IF('Forward Curve'!$D$8=DataValidation!$B$8,$M89,IF('Forward Curve'!$D$8=DataValidation!$B$9,Vols!$N89,IF('Forward Curve'!$D$8=DataValidation!$B$10,Vols!$O89,"ERROR"))))))))</f>
        <v>5.1263151984070818E-2</v>
      </c>
      <c r="T89" s="40"/>
    </row>
    <row r="90" spans="1:20" x14ac:dyDescent="0.25">
      <c r="A90" s="7">
        <f>'Forward Curve'!$B101</f>
        <v>45997</v>
      </c>
      <c r="B90" s="8">
        <v>0.26839999999999997</v>
      </c>
      <c r="C90" s="9"/>
      <c r="D90" s="8">
        <v>2.9677200000000001E-2</v>
      </c>
      <c r="E90" s="8">
        <v>3.0510199999999998E-2</v>
      </c>
      <c r="F90" s="10"/>
      <c r="G90" s="9">
        <f>IF('Forward Curve'!$D$7=DataValidation!$A$2,Vols!$D90,Vols!$E90)*(1-(SQRT(YEARFRAC($A$2,$A90,2))*(2*$B90)))</f>
        <v>-1.3780880202143001E-2</v>
      </c>
      <c r="H90" s="9">
        <f>IF('Forward Curve'!$D$7=DataValidation!$A$2,Vols!$D90,Vols!$E90)*(1-(SQRT(YEARFRAC($A$2,$A90,2))*(1*$B90)))</f>
        <v>7.9481598989285009E-3</v>
      </c>
      <c r="I90" s="9">
        <f>IF('Forward Curve'!$D$7=DataValidation!$A$2,Vols!$D90,Vols!$E90)*(1+(SQRT(YEARFRAC($A$2,$A90,2))*(1*$B90)))</f>
        <v>5.1406240101071504E-2</v>
      </c>
      <c r="J90" s="9">
        <f>IF('Forward Curve'!$D$7=DataValidation!$A$2,Vols!$D90,Vols!$E90)*(1+(SQRT(YEARFRAC($A$2,$A90,2))*(2*$B90)))</f>
        <v>7.3135280202143008E-2</v>
      </c>
      <c r="L90" s="9">
        <f t="shared" si="4"/>
        <v>2.8750000000000001E-2</v>
      </c>
      <c r="M90" s="10">
        <v>0.04</v>
      </c>
      <c r="N90" s="9">
        <f>IF('Forward Curve'!$D$7=DataValidation!$A$2,$D90+0.0025,$E90+0.0025)</f>
        <v>3.2177200000000003E-2</v>
      </c>
      <c r="O90" s="9">
        <f>IF('Forward Curve'!$D$7=DataValidation!$A$2,$D90+0.005,$E90+0.005)</f>
        <v>3.4677199999999998E-2</v>
      </c>
      <c r="Q90" s="9">
        <f>IF('Forward Curve'!$D$8=DataValidation!$B$2,Vols!$J90,IF('Forward Curve'!$D$8=DataValidation!$B$3,Vols!$I90,IF('Forward Curve'!$D$8=DataValidation!$B$4,Vols!$H90,IF('Forward Curve'!$D$8=DataValidation!$B$5,Vols!$G90,IF('Forward Curve'!$D$8=DataValidation!$B$7,IF('Forward Curve'!$D$7=DataValidation!$A$2,Vols!$L90,Vols!$L90+(Vols!$E90-Vols!$D90)),IF('Forward Curve'!$D$8=DataValidation!$B$8,$M90,IF('Forward Curve'!$D$8=DataValidation!$B$9,Vols!$N90,IF('Forward Curve'!$D$8=DataValidation!$B$10,Vols!$O90,"ERROR"))))))))</f>
        <v>5.1406240101071504E-2</v>
      </c>
      <c r="T90" s="40"/>
    </row>
    <row r="91" spans="1:20" x14ac:dyDescent="0.25">
      <c r="A91" s="7">
        <f>'Forward Curve'!$B102</f>
        <v>46028</v>
      </c>
      <c r="B91" s="8">
        <v>0.26839999999999997</v>
      </c>
      <c r="C91" s="9"/>
      <c r="D91" s="8">
        <v>2.9691499999999999E-2</v>
      </c>
      <c r="E91" s="8">
        <v>3.0515500000000001E-2</v>
      </c>
      <c r="F91" s="10"/>
      <c r="G91" s="9">
        <f>IF('Forward Curve'!$D$7=DataValidation!$A$2,Vols!$D91,Vols!$E91)*(1-(SQRT(YEARFRAC($A$2,$A91,2))*(2*$B91)))</f>
        <v>-1.4038355342408255E-2</v>
      </c>
      <c r="H91" s="9">
        <f>IF('Forward Curve'!$D$7=DataValidation!$A$2,Vols!$D91,Vols!$E91)*(1-(SQRT(YEARFRAC($A$2,$A91,2))*(1*$B91)))</f>
        <v>7.8265723287958711E-3</v>
      </c>
      <c r="I91" s="9">
        <f>IF('Forward Curve'!$D$7=DataValidation!$A$2,Vols!$D91,Vols!$E91)*(1+(SQRT(YEARFRAC($A$2,$A91,2))*(1*$B91)))</f>
        <v>5.1556427671204122E-2</v>
      </c>
      <c r="J91" s="9">
        <f>IF('Forward Curve'!$D$7=DataValidation!$A$2,Vols!$D91,Vols!$E91)*(1+(SQRT(YEARFRAC($A$2,$A91,2))*(2*$B91)))</f>
        <v>7.3421355342408248E-2</v>
      </c>
      <c r="L91" s="9">
        <f t="shared" si="4"/>
        <v>2.8750000000000001E-2</v>
      </c>
      <c r="M91" s="10">
        <v>0.04</v>
      </c>
      <c r="N91" s="9">
        <f>IF('Forward Curve'!$D$7=DataValidation!$A$2,$D91+0.0025,$E91+0.0025)</f>
        <v>3.2191499999999998E-2</v>
      </c>
      <c r="O91" s="9">
        <f>IF('Forward Curve'!$D$7=DataValidation!$A$2,$D91+0.005,$E91+0.005)</f>
        <v>3.46915E-2</v>
      </c>
      <c r="Q91" s="9">
        <f>IF('Forward Curve'!$D$8=DataValidation!$B$2,Vols!$J91,IF('Forward Curve'!$D$8=DataValidation!$B$3,Vols!$I91,IF('Forward Curve'!$D$8=DataValidation!$B$4,Vols!$H91,IF('Forward Curve'!$D$8=DataValidation!$B$5,Vols!$G91,IF('Forward Curve'!$D$8=DataValidation!$B$7,IF('Forward Curve'!$D$7=DataValidation!$A$2,Vols!$L91,Vols!$L91+(Vols!$E91-Vols!$D91)),IF('Forward Curve'!$D$8=DataValidation!$B$8,$M91,IF('Forward Curve'!$D$8=DataValidation!$B$9,Vols!$N91,IF('Forward Curve'!$D$8=DataValidation!$B$10,Vols!$O91,"ERROR"))))))))</f>
        <v>5.1556427671204122E-2</v>
      </c>
      <c r="T91" s="40"/>
    </row>
    <row r="92" spans="1:20" x14ac:dyDescent="0.25">
      <c r="A92" s="7">
        <f>'Forward Curve'!$B103</f>
        <v>46059</v>
      </c>
      <c r="B92" s="8">
        <v>0.26839999999999997</v>
      </c>
      <c r="C92" s="9"/>
      <c r="D92" s="8">
        <v>2.9696799999999999E-2</v>
      </c>
      <c r="E92" s="8">
        <v>3.0538900000000001E-2</v>
      </c>
      <c r="F92" s="10"/>
      <c r="G92" s="9">
        <f>IF('Forward Curve'!$D$7=DataValidation!$A$2,Vols!$D92,Vols!$E92)*(1-(SQRT(YEARFRAC($A$2,$A92,2))*(2*$B92)))</f>
        <v>-1.429030993597699E-2</v>
      </c>
      <c r="H92" s="9">
        <f>IF('Forward Curve'!$D$7=DataValidation!$A$2,Vols!$D92,Vols!$E92)*(1-(SQRT(YEARFRAC($A$2,$A92,2))*(1*$B92)))</f>
        <v>7.7032450320115046E-3</v>
      </c>
      <c r="I92" s="9">
        <f>IF('Forward Curve'!$D$7=DataValidation!$A$2,Vols!$D92,Vols!$E92)*(1+(SQRT(YEARFRAC($A$2,$A92,2))*(1*$B92)))</f>
        <v>5.1690354967988489E-2</v>
      </c>
      <c r="J92" s="9">
        <f>IF('Forward Curve'!$D$7=DataValidation!$A$2,Vols!$D92,Vols!$E92)*(1+(SQRT(YEARFRAC($A$2,$A92,2))*(2*$B92)))</f>
        <v>7.3683909935976982E-2</v>
      </c>
      <c r="L92" s="9">
        <f t="shared" si="4"/>
        <v>2.8750000000000001E-2</v>
      </c>
      <c r="M92" s="10">
        <v>0.04</v>
      </c>
      <c r="N92" s="9">
        <f>IF('Forward Curve'!$D$7=DataValidation!$A$2,$D92+0.0025,$E92+0.0025)</f>
        <v>3.2196799999999998E-2</v>
      </c>
      <c r="O92" s="9">
        <f>IF('Forward Curve'!$D$7=DataValidation!$A$2,$D92+0.005,$E92+0.005)</f>
        <v>3.46968E-2</v>
      </c>
      <c r="Q92" s="9">
        <f>IF('Forward Curve'!$D$8=DataValidation!$B$2,Vols!$J92,IF('Forward Curve'!$D$8=DataValidation!$B$3,Vols!$I92,IF('Forward Curve'!$D$8=DataValidation!$B$4,Vols!$H92,IF('Forward Curve'!$D$8=DataValidation!$B$5,Vols!$G92,IF('Forward Curve'!$D$8=DataValidation!$B$7,IF('Forward Curve'!$D$7=DataValidation!$A$2,Vols!$L92,Vols!$L92+(Vols!$E92-Vols!$D92)),IF('Forward Curve'!$D$8=DataValidation!$B$8,$M92,IF('Forward Curve'!$D$8=DataValidation!$B$9,Vols!$N92,IF('Forward Curve'!$D$8=DataValidation!$B$10,Vols!$O92,"ERROR"))))))))</f>
        <v>5.1690354967988489E-2</v>
      </c>
      <c r="T92" s="40"/>
    </row>
    <row r="93" spans="1:20" x14ac:dyDescent="0.25">
      <c r="A93" s="7">
        <f>'Forward Curve'!$B104</f>
        <v>46087</v>
      </c>
      <c r="B93" s="8">
        <v>0.26839999999999997</v>
      </c>
      <c r="C93" s="9"/>
      <c r="D93" s="8">
        <v>2.97112E-2</v>
      </c>
      <c r="E93" s="8">
        <v>3.0550899999999999E-2</v>
      </c>
      <c r="F93" s="10"/>
      <c r="G93" s="9">
        <f>IF('Forward Curve'!$D$7=DataValidation!$A$2,Vols!$D93,Vols!$E93)*(1-(SQRT(YEARFRAC($A$2,$A93,2))*(2*$B93)))</f>
        <v>-1.4521446791566748E-2</v>
      </c>
      <c r="H93" s="9">
        <f>IF('Forward Curve'!$D$7=DataValidation!$A$2,Vols!$D93,Vols!$E93)*(1-(SQRT(YEARFRAC($A$2,$A93,2))*(1*$B93)))</f>
        <v>7.5948766042166259E-3</v>
      </c>
      <c r="I93" s="9">
        <f>IF('Forward Curve'!$D$7=DataValidation!$A$2,Vols!$D93,Vols!$E93)*(1+(SQRT(YEARFRAC($A$2,$A93,2))*(1*$B93)))</f>
        <v>5.1827523395783372E-2</v>
      </c>
      <c r="J93" s="9">
        <f>IF('Forward Curve'!$D$7=DataValidation!$A$2,Vols!$D93,Vols!$E93)*(1+(SQRT(YEARFRAC($A$2,$A93,2))*(2*$B93)))</f>
        <v>7.394384679156675E-2</v>
      </c>
      <c r="L93" s="9">
        <f t="shared" si="4"/>
        <v>2.8750000000000001E-2</v>
      </c>
      <c r="M93" s="10">
        <v>0.04</v>
      </c>
      <c r="N93" s="9">
        <f>IF('Forward Curve'!$D$7=DataValidation!$A$2,$D93+0.0025,$E93+0.0025)</f>
        <v>3.2211200000000002E-2</v>
      </c>
      <c r="O93" s="9">
        <f>IF('Forward Curve'!$D$7=DataValidation!$A$2,$D93+0.005,$E93+0.005)</f>
        <v>3.4711199999999998E-2</v>
      </c>
      <c r="Q93" s="9">
        <f>IF('Forward Curve'!$D$8=DataValidation!$B$2,Vols!$J93,IF('Forward Curve'!$D$8=DataValidation!$B$3,Vols!$I93,IF('Forward Curve'!$D$8=DataValidation!$B$4,Vols!$H93,IF('Forward Curve'!$D$8=DataValidation!$B$5,Vols!$G93,IF('Forward Curve'!$D$8=DataValidation!$B$7,IF('Forward Curve'!$D$7=DataValidation!$A$2,Vols!$L93,Vols!$L93+(Vols!$E93-Vols!$D93)),IF('Forward Curve'!$D$8=DataValidation!$B$8,$M93,IF('Forward Curve'!$D$8=DataValidation!$B$9,Vols!$N93,IF('Forward Curve'!$D$8=DataValidation!$B$10,Vols!$O93,"ERROR"))))))))</f>
        <v>5.1827523395783372E-2</v>
      </c>
      <c r="T93" s="40"/>
    </row>
    <row r="94" spans="1:20" x14ac:dyDescent="0.25">
      <c r="A94" s="7">
        <f>'Forward Curve'!$B105</f>
        <v>46118</v>
      </c>
      <c r="B94" s="8">
        <v>0.26839999999999997</v>
      </c>
      <c r="C94" s="9"/>
      <c r="D94" s="8">
        <v>2.972E-2</v>
      </c>
      <c r="E94" s="8">
        <v>3.05578E-2</v>
      </c>
      <c r="F94" s="10"/>
      <c r="G94" s="9">
        <f>IF('Forward Curve'!$D$7=DataValidation!$A$2,Vols!$D94,Vols!$E94)*(1-(SQRT(YEARFRAC($A$2,$A94,2))*(2*$B94)))</f>
        <v>-1.4772732395588578E-2</v>
      </c>
      <c r="H94" s="9">
        <f>IF('Forward Curve'!$D$7=DataValidation!$A$2,Vols!$D94,Vols!$E94)*(1-(SQRT(YEARFRAC($A$2,$A94,2))*(1*$B94)))</f>
        <v>7.4736338022057111E-3</v>
      </c>
      <c r="I94" s="9">
        <f>IF('Forward Curve'!$D$7=DataValidation!$A$2,Vols!$D94,Vols!$E94)*(1+(SQRT(YEARFRAC($A$2,$A94,2))*(1*$B94)))</f>
        <v>5.1966366197794295E-2</v>
      </c>
      <c r="J94" s="9">
        <f>IF('Forward Curve'!$D$7=DataValidation!$A$2,Vols!$D94,Vols!$E94)*(1+(SQRT(YEARFRAC($A$2,$A94,2))*(2*$B94)))</f>
        <v>7.4212732395588579E-2</v>
      </c>
      <c r="L94" s="9">
        <f t="shared" si="4"/>
        <v>2.8750000000000001E-2</v>
      </c>
      <c r="M94" s="10">
        <v>0.04</v>
      </c>
      <c r="N94" s="9">
        <f>IF('Forward Curve'!$D$7=DataValidation!$A$2,$D94+0.0025,$E94+0.0025)</f>
        <v>3.2219999999999999E-2</v>
      </c>
      <c r="O94" s="9">
        <f>IF('Forward Curve'!$D$7=DataValidation!$A$2,$D94+0.005,$E94+0.005)</f>
        <v>3.4720000000000001E-2</v>
      </c>
      <c r="Q94" s="9">
        <f>IF('Forward Curve'!$D$8=DataValidation!$B$2,Vols!$J94,IF('Forward Curve'!$D$8=DataValidation!$B$3,Vols!$I94,IF('Forward Curve'!$D$8=DataValidation!$B$4,Vols!$H94,IF('Forward Curve'!$D$8=DataValidation!$B$5,Vols!$G94,IF('Forward Curve'!$D$8=DataValidation!$B$7,IF('Forward Curve'!$D$7=DataValidation!$A$2,Vols!$L94,Vols!$L94+(Vols!$E94-Vols!$D94)),IF('Forward Curve'!$D$8=DataValidation!$B$8,$M94,IF('Forward Curve'!$D$8=DataValidation!$B$9,Vols!$N94,IF('Forward Curve'!$D$8=DataValidation!$B$10,Vols!$O94,"ERROR"))))))))</f>
        <v>5.1966366197794295E-2</v>
      </c>
      <c r="T94" s="40"/>
    </row>
    <row r="95" spans="1:20" x14ac:dyDescent="0.25">
      <c r="A95" s="7">
        <f>'Forward Curve'!$B106</f>
        <v>46148</v>
      </c>
      <c r="B95" s="8">
        <v>0.26829999999999998</v>
      </c>
      <c r="C95" s="9"/>
      <c r="D95" s="8">
        <v>2.9733200000000001E-2</v>
      </c>
      <c r="E95" s="8">
        <v>3.0568300000000003E-2</v>
      </c>
      <c r="F95" s="10"/>
      <c r="G95" s="9">
        <f>IF('Forward Curve'!$D$7=DataValidation!$A$2,Vols!$D95,Vols!$E95)*(1-(SQRT(YEARFRAC($A$2,$A95,2))*(2*$B95)))</f>
        <v>-1.500044509606557E-2</v>
      </c>
      <c r="H95" s="9">
        <f>IF('Forward Curve'!$D$7=DataValidation!$A$2,Vols!$D95,Vols!$E95)*(1-(SQRT(YEARFRAC($A$2,$A95,2))*(1*$B95)))</f>
        <v>7.3663774519672157E-3</v>
      </c>
      <c r="I95" s="9">
        <f>IF('Forward Curve'!$D$7=DataValidation!$A$2,Vols!$D95,Vols!$E95)*(1+(SQRT(YEARFRAC($A$2,$A95,2))*(1*$B95)))</f>
        <v>5.2100022548032789E-2</v>
      </c>
      <c r="J95" s="9">
        <f>IF('Forward Curve'!$D$7=DataValidation!$A$2,Vols!$D95,Vols!$E95)*(1+(SQRT(YEARFRAC($A$2,$A95,2))*(2*$B95)))</f>
        <v>7.4466845096065576E-2</v>
      </c>
      <c r="L95" s="9">
        <f t="shared" si="4"/>
        <v>2.8750000000000001E-2</v>
      </c>
      <c r="M95" s="10">
        <v>0.04</v>
      </c>
      <c r="N95" s="9">
        <f>IF('Forward Curve'!$D$7=DataValidation!$A$2,$D95+0.0025,$E95+0.0025)</f>
        <v>3.2233200000000004E-2</v>
      </c>
      <c r="O95" s="9">
        <f>IF('Forward Curve'!$D$7=DataValidation!$A$2,$D95+0.005,$E95+0.005)</f>
        <v>3.4733199999999999E-2</v>
      </c>
      <c r="Q95" s="9">
        <f>IF('Forward Curve'!$D$8=DataValidation!$B$2,Vols!$J95,IF('Forward Curve'!$D$8=DataValidation!$B$3,Vols!$I95,IF('Forward Curve'!$D$8=DataValidation!$B$4,Vols!$H95,IF('Forward Curve'!$D$8=DataValidation!$B$5,Vols!$G95,IF('Forward Curve'!$D$8=DataValidation!$B$7,IF('Forward Curve'!$D$7=DataValidation!$A$2,Vols!$L95,Vols!$L95+(Vols!$E95-Vols!$D95)),IF('Forward Curve'!$D$8=DataValidation!$B$8,$M95,IF('Forward Curve'!$D$8=DataValidation!$B$9,Vols!$N95,IF('Forward Curve'!$D$8=DataValidation!$B$10,Vols!$O95,"ERROR"))))))))</f>
        <v>5.2100022548032789E-2</v>
      </c>
      <c r="T95" s="40"/>
    </row>
    <row r="96" spans="1:20" x14ac:dyDescent="0.25">
      <c r="A96" s="7">
        <f>'Forward Curve'!$B107</f>
        <v>46179</v>
      </c>
      <c r="B96" s="8">
        <v>0.26679999999999998</v>
      </c>
      <c r="C96" s="9"/>
      <c r="D96" s="8">
        <v>2.9741200000000002E-2</v>
      </c>
      <c r="E96" s="8">
        <v>3.0666099999999998E-2</v>
      </c>
      <c r="F96" s="10"/>
      <c r="G96" s="9">
        <f>IF('Forward Curve'!$D$7=DataValidation!$A$2,Vols!$D96,Vols!$E96)*(1-(SQRT(YEARFRAC($A$2,$A96,2))*(2*$B96)))</f>
        <v>-1.4997358512619746E-2</v>
      </c>
      <c r="H96" s="9">
        <f>IF('Forward Curve'!$D$7=DataValidation!$A$2,Vols!$D96,Vols!$E96)*(1-(SQRT(YEARFRAC($A$2,$A96,2))*(1*$B96)))</f>
        <v>7.3719207436901283E-3</v>
      </c>
      <c r="I96" s="9">
        <f>IF('Forward Curve'!$D$7=DataValidation!$A$2,Vols!$D96,Vols!$E96)*(1+(SQRT(YEARFRAC($A$2,$A96,2))*(1*$B96)))</f>
        <v>5.2110479256309877E-2</v>
      </c>
      <c r="J96" s="9">
        <f>IF('Forward Curve'!$D$7=DataValidation!$A$2,Vols!$D96,Vols!$E96)*(1+(SQRT(YEARFRAC($A$2,$A96,2))*(2*$B96)))</f>
        <v>7.4479758512619759E-2</v>
      </c>
      <c r="L96" s="9">
        <f t="shared" si="4"/>
        <v>2.8750000000000001E-2</v>
      </c>
      <c r="M96" s="10">
        <v>0.04</v>
      </c>
      <c r="N96" s="9">
        <f>IF('Forward Curve'!$D$7=DataValidation!$A$2,$D96+0.0025,$E96+0.0025)</f>
        <v>3.2241200000000005E-2</v>
      </c>
      <c r="O96" s="9">
        <f>IF('Forward Curve'!$D$7=DataValidation!$A$2,$D96+0.005,$E96+0.005)</f>
        <v>3.47412E-2</v>
      </c>
      <c r="Q96" s="9">
        <f>IF('Forward Curve'!$D$8=DataValidation!$B$2,Vols!$J96,IF('Forward Curve'!$D$8=DataValidation!$B$3,Vols!$I96,IF('Forward Curve'!$D$8=DataValidation!$B$4,Vols!$H96,IF('Forward Curve'!$D$8=DataValidation!$B$5,Vols!$G96,IF('Forward Curve'!$D$8=DataValidation!$B$7,IF('Forward Curve'!$D$7=DataValidation!$A$2,Vols!$L96,Vols!$L96+(Vols!$E96-Vols!$D96)),IF('Forward Curve'!$D$8=DataValidation!$B$8,$M96,IF('Forward Curve'!$D$8=DataValidation!$B$9,Vols!$N96,IF('Forward Curve'!$D$8=DataValidation!$B$10,Vols!$O96,"ERROR"))))))))</f>
        <v>5.2110479256309877E-2</v>
      </c>
      <c r="T96" s="40"/>
    </row>
    <row r="97" spans="1:20" x14ac:dyDescent="0.25">
      <c r="A97" s="7">
        <f>'Forward Curve'!$B108</f>
        <v>46209</v>
      </c>
      <c r="B97" s="8">
        <v>0.26519999999999999</v>
      </c>
      <c r="C97" s="9"/>
      <c r="D97" s="8">
        <v>2.97521E-2</v>
      </c>
      <c r="E97" s="8">
        <v>3.0747900000000002E-2</v>
      </c>
      <c r="F97" s="10"/>
      <c r="G97" s="9">
        <f>IF('Forward Curve'!$D$7=DataValidation!$A$2,Vols!$D97,Vols!$E97)*(1-(SQRT(YEARFRAC($A$2,$A97,2))*(2*$B97)))</f>
        <v>-1.496709075695086E-2</v>
      </c>
      <c r="H97" s="9">
        <f>IF('Forward Curve'!$D$7=DataValidation!$A$2,Vols!$D97,Vols!$E97)*(1-(SQRT(YEARFRAC($A$2,$A97,2))*(1*$B97)))</f>
        <v>7.3925046215245699E-3</v>
      </c>
      <c r="I97" s="9">
        <f>IF('Forward Curve'!$D$7=DataValidation!$A$2,Vols!$D97,Vols!$E97)*(1+(SQRT(YEARFRAC($A$2,$A97,2))*(1*$B97)))</f>
        <v>5.2111695378475431E-2</v>
      </c>
      <c r="J97" s="9">
        <f>IF('Forward Curve'!$D$7=DataValidation!$A$2,Vols!$D97,Vols!$E97)*(1+(SQRT(YEARFRAC($A$2,$A97,2))*(2*$B97)))</f>
        <v>7.4471290756950859E-2</v>
      </c>
      <c r="L97" s="9">
        <f t="shared" si="4"/>
        <v>2.8750000000000001E-2</v>
      </c>
      <c r="M97" s="10">
        <v>0.04</v>
      </c>
      <c r="N97" s="9">
        <f>IF('Forward Curve'!$D$7=DataValidation!$A$2,$D97+0.0025,$E97+0.0025)</f>
        <v>3.2252099999999999E-2</v>
      </c>
      <c r="O97" s="9">
        <f>IF('Forward Curve'!$D$7=DataValidation!$A$2,$D97+0.005,$E97+0.005)</f>
        <v>3.4752100000000001E-2</v>
      </c>
      <c r="Q97" s="9">
        <f>IF('Forward Curve'!$D$8=DataValidation!$B$2,Vols!$J97,IF('Forward Curve'!$D$8=DataValidation!$B$3,Vols!$I97,IF('Forward Curve'!$D$8=DataValidation!$B$4,Vols!$H97,IF('Forward Curve'!$D$8=DataValidation!$B$5,Vols!$G97,IF('Forward Curve'!$D$8=DataValidation!$B$7,IF('Forward Curve'!$D$7=DataValidation!$A$2,Vols!$L97,Vols!$L97+(Vols!$E97-Vols!$D97)),IF('Forward Curve'!$D$8=DataValidation!$B$8,$M97,IF('Forward Curve'!$D$8=DataValidation!$B$9,Vols!$N97,IF('Forward Curve'!$D$8=DataValidation!$B$10,Vols!$O97,"ERROR"))))))))</f>
        <v>5.2111695378475431E-2</v>
      </c>
      <c r="T97" s="40"/>
    </row>
    <row r="98" spans="1:20" x14ac:dyDescent="0.25">
      <c r="A98" s="7">
        <f>'Forward Curve'!$B109</f>
        <v>46240</v>
      </c>
      <c r="B98" s="8">
        <v>0.2626</v>
      </c>
      <c r="C98" s="9"/>
      <c r="D98" s="8">
        <v>2.9999699999999997E-2</v>
      </c>
      <c r="E98" s="8">
        <v>3.0843099999999998E-2</v>
      </c>
      <c r="F98" s="10"/>
      <c r="G98" s="9">
        <f>IF('Forward Curve'!$D$7=DataValidation!$A$2,Vols!$D98,Vols!$E98)*(1-(SQRT(YEARFRAC($A$2,$A98,2))*(2*$B98)))</f>
        <v>-1.4888323657788204E-2</v>
      </c>
      <c r="H98" s="9">
        <f>IF('Forward Curve'!$D$7=DataValidation!$A$2,Vols!$D98,Vols!$E98)*(1-(SQRT(YEARFRAC($A$2,$A98,2))*(1*$B98)))</f>
        <v>7.5556881711058965E-3</v>
      </c>
      <c r="I98" s="9">
        <f>IF('Forward Curve'!$D$7=DataValidation!$A$2,Vols!$D98,Vols!$E98)*(1+(SQRT(YEARFRAC($A$2,$A98,2))*(1*$B98)))</f>
        <v>5.2443711828894103E-2</v>
      </c>
      <c r="J98" s="9">
        <f>IF('Forward Curve'!$D$7=DataValidation!$A$2,Vols!$D98,Vols!$E98)*(1+(SQRT(YEARFRAC($A$2,$A98,2))*(2*$B98)))</f>
        <v>7.4887723657788202E-2</v>
      </c>
      <c r="L98" s="9">
        <f t="shared" si="4"/>
        <v>2.8750000000000001E-2</v>
      </c>
      <c r="M98" s="10">
        <v>0.04</v>
      </c>
      <c r="N98" s="9">
        <f>IF('Forward Curve'!$D$7=DataValidation!$A$2,$D98+0.0025,$E98+0.0025)</f>
        <v>3.2499699999999999E-2</v>
      </c>
      <c r="O98" s="9">
        <f>IF('Forward Curve'!$D$7=DataValidation!$A$2,$D98+0.005,$E98+0.005)</f>
        <v>3.4999699999999995E-2</v>
      </c>
      <c r="Q98" s="9">
        <f>IF('Forward Curve'!$D$8=DataValidation!$B$2,Vols!$J98,IF('Forward Curve'!$D$8=DataValidation!$B$3,Vols!$I98,IF('Forward Curve'!$D$8=DataValidation!$B$4,Vols!$H98,IF('Forward Curve'!$D$8=DataValidation!$B$5,Vols!$G98,IF('Forward Curve'!$D$8=DataValidation!$B$7,IF('Forward Curve'!$D$7=DataValidation!$A$2,Vols!$L98,Vols!$L98+(Vols!$E98-Vols!$D98)),IF('Forward Curve'!$D$8=DataValidation!$B$8,$M98,IF('Forward Curve'!$D$8=DataValidation!$B$9,Vols!$N98,IF('Forward Curve'!$D$8=DataValidation!$B$10,Vols!$O98,"ERROR"))))))))</f>
        <v>5.2443711828894103E-2</v>
      </c>
      <c r="T98" s="40"/>
    </row>
    <row r="99" spans="1:20" x14ac:dyDescent="0.25">
      <c r="A99" s="7">
        <f>'Forward Curve'!$B110</f>
        <v>46271</v>
      </c>
      <c r="B99" s="8">
        <v>0.2626</v>
      </c>
      <c r="C99" s="9"/>
      <c r="D99" s="8">
        <v>3.0010500000000002E-2</v>
      </c>
      <c r="E99" s="8">
        <v>3.0854900000000001E-2</v>
      </c>
      <c r="F99" s="10"/>
      <c r="G99" s="9">
        <f>IF('Forward Curve'!$D$7=DataValidation!$A$2,Vols!$D99,Vols!$E99)*(1-(SQRT(YEARFRAC($A$2,$A99,2))*(2*$B99)))</f>
        <v>-1.5131253164682274E-2</v>
      </c>
      <c r="H99" s="9">
        <f>IF('Forward Curve'!$D$7=DataValidation!$A$2,Vols!$D99,Vols!$E99)*(1-(SQRT(YEARFRAC($A$2,$A99,2))*(1*$B99)))</f>
        <v>7.4396234176588643E-3</v>
      </c>
      <c r="I99" s="9">
        <f>IF('Forward Curve'!$D$7=DataValidation!$A$2,Vols!$D99,Vols!$E99)*(1+(SQRT(YEARFRAC($A$2,$A99,2))*(1*$B99)))</f>
        <v>5.258137658234114E-2</v>
      </c>
      <c r="J99" s="9">
        <f>IF('Forward Curve'!$D$7=DataValidation!$A$2,Vols!$D99,Vols!$E99)*(1+(SQRT(YEARFRAC($A$2,$A99,2))*(2*$B99)))</f>
        <v>7.5152253164682284E-2</v>
      </c>
      <c r="L99" s="9">
        <f t="shared" si="4"/>
        <v>2.8750000000000001E-2</v>
      </c>
      <c r="M99" s="10">
        <v>0.04</v>
      </c>
      <c r="N99" s="9">
        <f>IF('Forward Curve'!$D$7=DataValidation!$A$2,$D99+0.0025,$E99+0.0025)</f>
        <v>3.2510500000000005E-2</v>
      </c>
      <c r="O99" s="9">
        <f>IF('Forward Curve'!$D$7=DataValidation!$A$2,$D99+0.005,$E99+0.005)</f>
        <v>3.50105E-2</v>
      </c>
      <c r="Q99" s="9">
        <f>IF('Forward Curve'!$D$8=DataValidation!$B$2,Vols!$J99,IF('Forward Curve'!$D$8=DataValidation!$B$3,Vols!$I99,IF('Forward Curve'!$D$8=DataValidation!$B$4,Vols!$H99,IF('Forward Curve'!$D$8=DataValidation!$B$5,Vols!$G99,IF('Forward Curve'!$D$8=DataValidation!$B$7,IF('Forward Curve'!$D$7=DataValidation!$A$2,Vols!$L99,Vols!$L99+(Vols!$E99-Vols!$D99)),IF('Forward Curve'!$D$8=DataValidation!$B$8,$M99,IF('Forward Curve'!$D$8=DataValidation!$B$9,Vols!$N99,IF('Forward Curve'!$D$8=DataValidation!$B$10,Vols!$O99,"ERROR"))))))))</f>
        <v>5.258137658234114E-2</v>
      </c>
      <c r="T99" s="40"/>
    </row>
    <row r="100" spans="1:20" x14ac:dyDescent="0.25">
      <c r="A100" s="7">
        <f>'Forward Curve'!$B111</f>
        <v>46301</v>
      </c>
      <c r="B100" s="8">
        <v>0.2626</v>
      </c>
      <c r="C100" s="9"/>
      <c r="D100" s="8">
        <v>3.0026999999999998E-2</v>
      </c>
      <c r="E100" s="8">
        <v>3.08638E-2</v>
      </c>
      <c r="F100" s="10"/>
      <c r="G100" s="9">
        <f>IF('Forward Curve'!$D$7=DataValidation!$A$2,Vols!$D100,Vols!$E100)*(1-(SQRT(YEARFRAC($A$2,$A100,2))*(2*$B100)))</f>
        <v>-1.5368419908419027E-2</v>
      </c>
      <c r="H100" s="9">
        <f>IF('Forward Curve'!$D$7=DataValidation!$A$2,Vols!$D100,Vols!$E100)*(1-(SQRT(YEARFRAC($A$2,$A100,2))*(1*$B100)))</f>
        <v>7.3292900457904856E-3</v>
      </c>
      <c r="I100" s="9">
        <f>IF('Forward Curve'!$D$7=DataValidation!$A$2,Vols!$D100,Vols!$E100)*(1+(SQRT(YEARFRAC($A$2,$A100,2))*(1*$B100)))</f>
        <v>5.2724709954209512E-2</v>
      </c>
      <c r="J100" s="9">
        <f>IF('Forward Curve'!$D$7=DataValidation!$A$2,Vols!$D100,Vols!$E100)*(1+(SQRT(YEARFRAC($A$2,$A100,2))*(2*$B100)))</f>
        <v>7.5422419908419025E-2</v>
      </c>
      <c r="L100" s="9">
        <f t="shared" si="4"/>
        <v>2.8750000000000001E-2</v>
      </c>
      <c r="M100" s="10">
        <v>0.04</v>
      </c>
      <c r="N100" s="9">
        <f>IF('Forward Curve'!$D$7=DataValidation!$A$2,$D100+0.0025,$E100+0.0025)</f>
        <v>3.2527E-2</v>
      </c>
      <c r="O100" s="9">
        <f>IF('Forward Curve'!$D$7=DataValidation!$A$2,$D100+0.005,$E100+0.005)</f>
        <v>3.5026999999999996E-2</v>
      </c>
      <c r="Q100" s="9">
        <f>IF('Forward Curve'!$D$8=DataValidation!$B$2,Vols!$J100,IF('Forward Curve'!$D$8=DataValidation!$B$3,Vols!$I100,IF('Forward Curve'!$D$8=DataValidation!$B$4,Vols!$H100,IF('Forward Curve'!$D$8=DataValidation!$B$5,Vols!$G100,IF('Forward Curve'!$D$8=DataValidation!$B$7,IF('Forward Curve'!$D$7=DataValidation!$A$2,Vols!$L100,Vols!$L100+(Vols!$E100-Vols!$D100)),IF('Forward Curve'!$D$8=DataValidation!$B$8,$M100,IF('Forward Curve'!$D$8=DataValidation!$B$9,Vols!$N100,IF('Forward Curve'!$D$8=DataValidation!$B$10,Vols!$O100,"ERROR"))))))))</f>
        <v>5.2724709954209512E-2</v>
      </c>
      <c r="T100" s="40"/>
    </row>
    <row r="101" spans="1:20" x14ac:dyDescent="0.25">
      <c r="A101" s="7">
        <f>'Forward Curve'!$B112</f>
        <v>46332</v>
      </c>
      <c r="B101" s="8">
        <v>0.2626</v>
      </c>
      <c r="C101" s="9"/>
      <c r="D101" s="8">
        <v>3.00361E-2</v>
      </c>
      <c r="E101" s="8">
        <v>3.0886499999999997E-2</v>
      </c>
      <c r="F101" s="10"/>
      <c r="G101" s="9">
        <f>IF('Forward Curve'!$D$7=DataValidation!$A$2,Vols!$D101,Vols!$E101)*(1-(SQRT(YEARFRAC($A$2,$A101,2))*(2*$B101)))</f>
        <v>-1.5608418761268767E-2</v>
      </c>
      <c r="H101" s="9">
        <f>IF('Forward Curve'!$D$7=DataValidation!$A$2,Vols!$D101,Vols!$E101)*(1-(SQRT(YEARFRAC($A$2,$A101,2))*(1*$B101)))</f>
        <v>7.2138406193656161E-3</v>
      </c>
      <c r="I101" s="9">
        <f>IF('Forward Curve'!$D$7=DataValidation!$A$2,Vols!$D101,Vols!$E101)*(1+(SQRT(YEARFRAC($A$2,$A101,2))*(1*$B101)))</f>
        <v>5.2858359380634386E-2</v>
      </c>
      <c r="J101" s="9">
        <f>IF('Forward Curve'!$D$7=DataValidation!$A$2,Vols!$D101,Vols!$E101)*(1+(SQRT(YEARFRAC($A$2,$A101,2))*(2*$B101)))</f>
        <v>7.5680618761268761E-2</v>
      </c>
      <c r="L101" s="9">
        <f t="shared" si="4"/>
        <v>2.8750000000000001E-2</v>
      </c>
      <c r="M101" s="10">
        <v>0.04</v>
      </c>
      <c r="N101" s="9">
        <f>IF('Forward Curve'!$D$7=DataValidation!$A$2,$D101+0.0025,$E101+0.0025)</f>
        <v>3.2536099999999998E-2</v>
      </c>
      <c r="O101" s="9">
        <f>IF('Forward Curve'!$D$7=DataValidation!$A$2,$D101+0.005,$E101+0.005)</f>
        <v>3.5036100000000001E-2</v>
      </c>
      <c r="Q101" s="9">
        <f>IF('Forward Curve'!$D$8=DataValidation!$B$2,Vols!$J101,IF('Forward Curve'!$D$8=DataValidation!$B$3,Vols!$I101,IF('Forward Curve'!$D$8=DataValidation!$B$4,Vols!$H101,IF('Forward Curve'!$D$8=DataValidation!$B$5,Vols!$G101,IF('Forward Curve'!$D$8=DataValidation!$B$7,IF('Forward Curve'!$D$7=DataValidation!$A$2,Vols!$L101,Vols!$L101+(Vols!$E101-Vols!$D101)),IF('Forward Curve'!$D$8=DataValidation!$B$8,$M101,IF('Forward Curve'!$D$8=DataValidation!$B$9,Vols!$N101,IF('Forward Curve'!$D$8=DataValidation!$B$10,Vols!$O101,"ERROR"))))))))</f>
        <v>5.2858359380634386E-2</v>
      </c>
      <c r="T101" s="40"/>
    </row>
    <row r="102" spans="1:20" x14ac:dyDescent="0.25">
      <c r="A102" s="7">
        <f>'Forward Curve'!$B113</f>
        <v>46362</v>
      </c>
      <c r="B102" s="8">
        <v>0.2626</v>
      </c>
      <c r="C102" s="9"/>
      <c r="D102" s="8">
        <v>3.0048699999999998E-2</v>
      </c>
      <c r="E102" s="8">
        <v>3.08907E-2</v>
      </c>
      <c r="F102" s="10"/>
      <c r="G102" s="9">
        <f>IF('Forward Curve'!$D$7=DataValidation!$A$2,Vols!$D102,Vols!$E102)*(1-(SQRT(YEARFRAC($A$2,$A102,2))*(2*$B102)))</f>
        <v>-1.5841661505387971E-2</v>
      </c>
      <c r="H102" s="9">
        <f>IF('Forward Curve'!$D$7=DataValidation!$A$2,Vols!$D102,Vols!$E102)*(1-(SQRT(YEARFRAC($A$2,$A102,2))*(1*$B102)))</f>
        <v>7.1035192473060125E-3</v>
      </c>
      <c r="I102" s="9">
        <f>IF('Forward Curve'!$D$7=DataValidation!$A$2,Vols!$D102,Vols!$E102)*(1+(SQRT(YEARFRAC($A$2,$A102,2))*(1*$B102)))</f>
        <v>5.2993880752693984E-2</v>
      </c>
      <c r="J102" s="9">
        <f>IF('Forward Curve'!$D$7=DataValidation!$A$2,Vols!$D102,Vols!$E102)*(1+(SQRT(YEARFRAC($A$2,$A102,2))*(2*$B102)))</f>
        <v>7.593906150538797E-2</v>
      </c>
      <c r="L102" s="9">
        <f t="shared" si="4"/>
        <v>2.8750000000000001E-2</v>
      </c>
      <c r="M102" s="10">
        <v>0.04</v>
      </c>
      <c r="N102" s="9">
        <f>IF('Forward Curve'!$D$7=DataValidation!$A$2,$D102+0.0025,$E102+0.0025)</f>
        <v>3.25487E-2</v>
      </c>
      <c r="O102" s="9">
        <f>IF('Forward Curve'!$D$7=DataValidation!$A$2,$D102+0.005,$E102+0.005)</f>
        <v>3.5048699999999995E-2</v>
      </c>
      <c r="Q102" s="9">
        <f>IF('Forward Curve'!$D$8=DataValidation!$B$2,Vols!$J102,IF('Forward Curve'!$D$8=DataValidation!$B$3,Vols!$I102,IF('Forward Curve'!$D$8=DataValidation!$B$4,Vols!$H102,IF('Forward Curve'!$D$8=DataValidation!$B$5,Vols!$G102,IF('Forward Curve'!$D$8=DataValidation!$B$7,IF('Forward Curve'!$D$7=DataValidation!$A$2,Vols!$L102,Vols!$L102+(Vols!$E102-Vols!$D102)),IF('Forward Curve'!$D$8=DataValidation!$B$8,$M102,IF('Forward Curve'!$D$8=DataValidation!$B$9,Vols!$N102,IF('Forward Curve'!$D$8=DataValidation!$B$10,Vols!$O102,"ERROR"))))))))</f>
        <v>5.2993880752693984E-2</v>
      </c>
      <c r="T102" s="40"/>
    </row>
    <row r="103" spans="1:20" x14ac:dyDescent="0.25">
      <c r="A103" s="7">
        <f>'Forward Curve'!$B114</f>
        <v>46393</v>
      </c>
      <c r="B103" s="8">
        <v>0.2626</v>
      </c>
      <c r="C103" s="9"/>
      <c r="D103" s="8">
        <v>3.0062199999999997E-2</v>
      </c>
      <c r="E103" s="8">
        <v>3.08994E-2</v>
      </c>
      <c r="F103" s="10"/>
      <c r="G103" s="9">
        <f>IF('Forward Curve'!$D$7=DataValidation!$A$2,Vols!$D103,Vols!$E103)*(1-(SQRT(YEARFRAC($A$2,$A103,2))*(2*$B103)))</f>
        <v>-1.6081964493753435E-2</v>
      </c>
      <c r="H103" s="9">
        <f>IF('Forward Curve'!$D$7=DataValidation!$A$2,Vols!$D103,Vols!$E103)*(1-(SQRT(YEARFRAC($A$2,$A103,2))*(1*$B103)))</f>
        <v>6.9901177531232813E-3</v>
      </c>
      <c r="I103" s="9">
        <f>IF('Forward Curve'!$D$7=DataValidation!$A$2,Vols!$D103,Vols!$E103)*(1+(SQRT(YEARFRAC($A$2,$A103,2))*(1*$B103)))</f>
        <v>5.3134282246876718E-2</v>
      </c>
      <c r="J103" s="9">
        <f>IF('Forward Curve'!$D$7=DataValidation!$A$2,Vols!$D103,Vols!$E103)*(1+(SQRT(YEARFRAC($A$2,$A103,2))*(2*$B103)))</f>
        <v>7.620636449375344E-2</v>
      </c>
      <c r="L103" s="9">
        <f t="shared" si="4"/>
        <v>2.8750000000000001E-2</v>
      </c>
      <c r="M103" s="10">
        <v>0.04</v>
      </c>
      <c r="N103" s="9">
        <f>IF('Forward Curve'!$D$7=DataValidation!$A$2,$D103+0.0025,$E103+0.0025)</f>
        <v>3.2562199999999999E-2</v>
      </c>
      <c r="O103" s="9">
        <f>IF('Forward Curve'!$D$7=DataValidation!$A$2,$D103+0.005,$E103+0.005)</f>
        <v>3.5062199999999995E-2</v>
      </c>
      <c r="Q103" s="9">
        <f>IF('Forward Curve'!$D$8=DataValidation!$B$2,Vols!$J103,IF('Forward Curve'!$D$8=DataValidation!$B$3,Vols!$I103,IF('Forward Curve'!$D$8=DataValidation!$B$4,Vols!$H103,IF('Forward Curve'!$D$8=DataValidation!$B$5,Vols!$G103,IF('Forward Curve'!$D$8=DataValidation!$B$7,IF('Forward Curve'!$D$7=DataValidation!$A$2,Vols!$L103,Vols!$L103+(Vols!$E103-Vols!$D103)),IF('Forward Curve'!$D$8=DataValidation!$B$8,$M103,IF('Forward Curve'!$D$8=DataValidation!$B$9,Vols!$N103,IF('Forward Curve'!$D$8=DataValidation!$B$10,Vols!$O103,"ERROR"))))))))</f>
        <v>5.3134282246876718E-2</v>
      </c>
      <c r="T103" s="40"/>
    </row>
    <row r="104" spans="1:20" x14ac:dyDescent="0.25">
      <c r="A104" s="7">
        <f>'Forward Curve'!$B115</f>
        <v>46424</v>
      </c>
      <c r="B104" s="8">
        <v>0.2626</v>
      </c>
      <c r="C104" s="9"/>
      <c r="D104" s="8">
        <v>3.0068600000000001E-2</v>
      </c>
      <c r="E104" s="8">
        <v>3.09217E-2</v>
      </c>
      <c r="F104" s="10"/>
      <c r="G104" s="9">
        <f>IF('Forward Curve'!$D$7=DataValidation!$A$2,Vols!$D104,Vols!$E104)*(1-(SQRT(YEARFRAC($A$2,$A104,2))*(2*$B104)))</f>
        <v>-1.6317450926970033E-2</v>
      </c>
      <c r="H104" s="9">
        <f>IF('Forward Curve'!$D$7=DataValidation!$A$2,Vols!$D104,Vols!$E104)*(1-(SQRT(YEARFRAC($A$2,$A104,2))*(1*$B104)))</f>
        <v>6.8755745365149841E-3</v>
      </c>
      <c r="I104" s="9">
        <f>IF('Forward Curve'!$D$7=DataValidation!$A$2,Vols!$D104,Vols!$E104)*(1+(SQRT(YEARFRAC($A$2,$A104,2))*(1*$B104)))</f>
        <v>5.3261625463485014E-2</v>
      </c>
      <c r="J104" s="9">
        <f>IF('Forward Curve'!$D$7=DataValidation!$A$2,Vols!$D104,Vols!$E104)*(1+(SQRT(YEARFRAC($A$2,$A104,2))*(2*$B104)))</f>
        <v>7.6454650926970028E-2</v>
      </c>
      <c r="L104" s="9">
        <f t="shared" si="4"/>
        <v>2.8750000000000001E-2</v>
      </c>
      <c r="M104" s="10">
        <v>0.04</v>
      </c>
      <c r="N104" s="9">
        <f>IF('Forward Curve'!$D$7=DataValidation!$A$2,$D104+0.0025,$E104+0.0025)</f>
        <v>3.2568600000000003E-2</v>
      </c>
      <c r="O104" s="9">
        <f>IF('Forward Curve'!$D$7=DataValidation!$A$2,$D104+0.005,$E104+0.005)</f>
        <v>3.5068599999999998E-2</v>
      </c>
      <c r="Q104" s="9">
        <f>IF('Forward Curve'!$D$8=DataValidation!$B$2,Vols!$J104,IF('Forward Curve'!$D$8=DataValidation!$B$3,Vols!$I104,IF('Forward Curve'!$D$8=DataValidation!$B$4,Vols!$H104,IF('Forward Curve'!$D$8=DataValidation!$B$5,Vols!$G104,IF('Forward Curve'!$D$8=DataValidation!$B$7,IF('Forward Curve'!$D$7=DataValidation!$A$2,Vols!$L104,Vols!$L104+(Vols!$E104-Vols!$D104)),IF('Forward Curve'!$D$8=DataValidation!$B$8,$M104,IF('Forward Curve'!$D$8=DataValidation!$B$9,Vols!$N104,IF('Forward Curve'!$D$8=DataValidation!$B$10,Vols!$O104,"ERROR"))))))))</f>
        <v>5.3261625463485014E-2</v>
      </c>
      <c r="T104" s="40"/>
    </row>
    <row r="105" spans="1:20" x14ac:dyDescent="0.25">
      <c r="A105" s="7">
        <f>'Forward Curve'!$B116</f>
        <v>46452</v>
      </c>
      <c r="B105" s="8">
        <v>0.2626</v>
      </c>
      <c r="C105" s="9"/>
      <c r="D105" s="8">
        <v>3.0083199999999997E-2</v>
      </c>
      <c r="E105" s="8">
        <v>3.0932000000000001E-2</v>
      </c>
      <c r="F105" s="10"/>
      <c r="G105" s="9">
        <f>IF('Forward Curve'!$D$7=DataValidation!$A$2,Vols!$D105,Vols!$E105)*(1-(SQRT(YEARFRAC($A$2,$A105,2))*(2*$B105)))</f>
        <v>-1.6534086886972565E-2</v>
      </c>
      <c r="H105" s="9">
        <f>IF('Forward Curve'!$D$7=DataValidation!$A$2,Vols!$D105,Vols!$E105)*(1-(SQRT(YEARFRAC($A$2,$A105,2))*(1*$B105)))</f>
        <v>6.7745565565137172E-3</v>
      </c>
      <c r="I105" s="9">
        <f>IF('Forward Curve'!$D$7=DataValidation!$A$2,Vols!$D105,Vols!$E105)*(1+(SQRT(YEARFRAC($A$2,$A105,2))*(1*$B105)))</f>
        <v>5.3391843443486277E-2</v>
      </c>
      <c r="J105" s="9">
        <f>IF('Forward Curve'!$D$7=DataValidation!$A$2,Vols!$D105,Vols!$E105)*(1+(SQRT(YEARFRAC($A$2,$A105,2))*(2*$B105)))</f>
        <v>7.6700486886972563E-2</v>
      </c>
      <c r="L105" s="9">
        <f t="shared" si="4"/>
        <v>2.8750000000000001E-2</v>
      </c>
      <c r="M105" s="10">
        <v>0.04</v>
      </c>
      <c r="N105" s="9">
        <f>IF('Forward Curve'!$D$7=DataValidation!$A$2,$D105+0.0025,$E105+0.0025)</f>
        <v>3.25832E-2</v>
      </c>
      <c r="O105" s="9">
        <f>IF('Forward Curve'!$D$7=DataValidation!$A$2,$D105+0.005,$E105+0.005)</f>
        <v>3.5083199999999995E-2</v>
      </c>
      <c r="Q105" s="9">
        <f>IF('Forward Curve'!$D$8=DataValidation!$B$2,Vols!$J105,IF('Forward Curve'!$D$8=DataValidation!$B$3,Vols!$I105,IF('Forward Curve'!$D$8=DataValidation!$B$4,Vols!$H105,IF('Forward Curve'!$D$8=DataValidation!$B$5,Vols!$G105,IF('Forward Curve'!$D$8=DataValidation!$B$7,IF('Forward Curve'!$D$7=DataValidation!$A$2,Vols!$L105,Vols!$L105+(Vols!$E105-Vols!$D105)),IF('Forward Curve'!$D$8=DataValidation!$B$8,$M105,IF('Forward Curve'!$D$8=DataValidation!$B$9,Vols!$N105,IF('Forward Curve'!$D$8=DataValidation!$B$10,Vols!$O105,"ERROR"))))))))</f>
        <v>5.3391843443486277E-2</v>
      </c>
      <c r="T105" s="40"/>
    </row>
    <row r="106" spans="1:20" x14ac:dyDescent="0.25">
      <c r="A106" s="7">
        <f>'Forward Curve'!$B117</f>
        <v>46483</v>
      </c>
      <c r="B106" s="8">
        <v>0.2626</v>
      </c>
      <c r="C106" s="9"/>
      <c r="D106" s="8">
        <v>3.0092599999999997E-2</v>
      </c>
      <c r="E106" s="8">
        <v>3.0941E-2</v>
      </c>
      <c r="F106" s="10"/>
      <c r="G106" s="9">
        <f>IF('Forward Curve'!$D$7=DataValidation!$A$2,Vols!$D106,Vols!$E106)*(1-(SQRT(YEARFRAC($A$2,$A106,2))*(2*$B106)))</f>
        <v>-1.6769315501831056E-2</v>
      </c>
      <c r="H106" s="9">
        <f>IF('Forward Curve'!$D$7=DataValidation!$A$2,Vols!$D106,Vols!$E106)*(1-(SQRT(YEARFRAC($A$2,$A106,2))*(1*$B106)))</f>
        <v>6.6616422490844715E-3</v>
      </c>
      <c r="I106" s="9">
        <f>IF('Forward Curve'!$D$7=DataValidation!$A$2,Vols!$D106,Vols!$E106)*(1+(SQRT(YEARFRAC($A$2,$A106,2))*(1*$B106)))</f>
        <v>5.3523557750915524E-2</v>
      </c>
      <c r="J106" s="9">
        <f>IF('Forward Curve'!$D$7=DataValidation!$A$2,Vols!$D106,Vols!$E106)*(1+(SQRT(YEARFRAC($A$2,$A106,2))*(2*$B106)))</f>
        <v>7.695451550183105E-2</v>
      </c>
      <c r="L106" s="9">
        <f t="shared" si="4"/>
        <v>2.8750000000000001E-2</v>
      </c>
      <c r="M106" s="10">
        <v>0.04</v>
      </c>
      <c r="N106" s="9">
        <f>IF('Forward Curve'!$D$7=DataValidation!$A$2,$D106+0.0025,$E106+0.0025)</f>
        <v>3.2592599999999999E-2</v>
      </c>
      <c r="O106" s="9">
        <f>IF('Forward Curve'!$D$7=DataValidation!$A$2,$D106+0.005,$E106+0.005)</f>
        <v>3.5092599999999995E-2</v>
      </c>
      <c r="Q106" s="9">
        <f>IF('Forward Curve'!$D$8=DataValidation!$B$2,Vols!$J106,IF('Forward Curve'!$D$8=DataValidation!$B$3,Vols!$I106,IF('Forward Curve'!$D$8=DataValidation!$B$4,Vols!$H106,IF('Forward Curve'!$D$8=DataValidation!$B$5,Vols!$G106,IF('Forward Curve'!$D$8=DataValidation!$B$7,IF('Forward Curve'!$D$7=DataValidation!$A$2,Vols!$L106,Vols!$L106+(Vols!$E106-Vols!$D106)),IF('Forward Curve'!$D$8=DataValidation!$B$8,$M106,IF('Forward Curve'!$D$8=DataValidation!$B$9,Vols!$N106,IF('Forward Curve'!$D$8=DataValidation!$B$10,Vols!$O106,"ERROR"))))))))</f>
        <v>5.3523557750915524E-2</v>
      </c>
      <c r="T106" s="40"/>
    </row>
    <row r="107" spans="1:20" x14ac:dyDescent="0.25">
      <c r="A107" s="7">
        <f>'Forward Curve'!$B118</f>
        <v>46513</v>
      </c>
      <c r="B107" s="8">
        <v>0.2621</v>
      </c>
      <c r="C107" s="9"/>
      <c r="D107" s="8">
        <v>3.0104499999999999E-2</v>
      </c>
      <c r="E107" s="8">
        <v>3.0957999999999999E-2</v>
      </c>
      <c r="F107" s="10"/>
      <c r="G107" s="9">
        <f>IF('Forward Curve'!$D$7=DataValidation!$A$2,Vols!$D107,Vols!$E107)*(1-(SQRT(YEARFRAC($A$2,$A107,2))*(2*$B107)))</f>
        <v>-1.690792092660014E-2</v>
      </c>
      <c r="H107" s="9">
        <f>IF('Forward Curve'!$D$7=DataValidation!$A$2,Vols!$D107,Vols!$E107)*(1-(SQRT(YEARFRAC($A$2,$A107,2))*(1*$B107)))</f>
        <v>6.5982895366999295E-3</v>
      </c>
      <c r="I107" s="9">
        <f>IF('Forward Curve'!$D$7=DataValidation!$A$2,Vols!$D107,Vols!$E107)*(1+(SQRT(YEARFRAC($A$2,$A107,2))*(1*$B107)))</f>
        <v>5.3610710463300071E-2</v>
      </c>
      <c r="J107" s="9">
        <f>IF('Forward Curve'!$D$7=DataValidation!$A$2,Vols!$D107,Vols!$E107)*(1+(SQRT(YEARFRAC($A$2,$A107,2))*(2*$B107)))</f>
        <v>7.7116920926600135E-2</v>
      </c>
      <c r="L107" s="9">
        <f t="shared" si="4"/>
        <v>2.8750000000000001E-2</v>
      </c>
      <c r="M107" s="10">
        <v>0.04</v>
      </c>
      <c r="N107" s="9">
        <f>IF('Forward Curve'!$D$7=DataValidation!$A$2,$D107+0.0025,$E107+0.0025)</f>
        <v>3.2604500000000002E-2</v>
      </c>
      <c r="O107" s="9">
        <f>IF('Forward Curve'!$D$7=DataValidation!$A$2,$D107+0.005,$E107+0.005)</f>
        <v>3.5104499999999997E-2</v>
      </c>
      <c r="Q107" s="9">
        <f>IF('Forward Curve'!$D$8=DataValidation!$B$2,Vols!$J107,IF('Forward Curve'!$D$8=DataValidation!$B$3,Vols!$I107,IF('Forward Curve'!$D$8=DataValidation!$B$4,Vols!$H107,IF('Forward Curve'!$D$8=DataValidation!$B$5,Vols!$G107,IF('Forward Curve'!$D$8=DataValidation!$B$7,IF('Forward Curve'!$D$7=DataValidation!$A$2,Vols!$L107,Vols!$L107+(Vols!$E107-Vols!$D107)),IF('Forward Curve'!$D$8=DataValidation!$B$8,$M107,IF('Forward Curve'!$D$8=DataValidation!$B$9,Vols!$N107,IF('Forward Curve'!$D$8=DataValidation!$B$10,Vols!$O107,"ERROR"))))))))</f>
        <v>5.3610710463300071E-2</v>
      </c>
      <c r="T107" s="40"/>
    </row>
    <row r="108" spans="1:20" x14ac:dyDescent="0.25">
      <c r="A108" s="7">
        <f>'Forward Curve'!$B119</f>
        <v>46544</v>
      </c>
      <c r="B108" s="8">
        <v>0.25480000000000003</v>
      </c>
      <c r="C108" s="9"/>
      <c r="D108" s="8">
        <v>3.01137E-2</v>
      </c>
      <c r="E108" s="8">
        <v>3.10034E-2</v>
      </c>
      <c r="F108" s="10"/>
      <c r="G108" s="9">
        <f>IF('Forward Curve'!$D$7=DataValidation!$A$2,Vols!$D108,Vols!$E108)*(1-(SQRT(YEARFRAC($A$2,$A108,2))*(2*$B108)))</f>
        <v>-1.5824552445306905E-2</v>
      </c>
      <c r="H108" s="9">
        <f>IF('Forward Curve'!$D$7=DataValidation!$A$2,Vols!$D108,Vols!$E108)*(1-(SQRT(YEARFRAC($A$2,$A108,2))*(1*$B108)))</f>
        <v>7.1445737773465478E-3</v>
      </c>
      <c r="I108" s="9">
        <f>IF('Forward Curve'!$D$7=DataValidation!$A$2,Vols!$D108,Vols!$E108)*(1+(SQRT(YEARFRAC($A$2,$A108,2))*(1*$B108)))</f>
        <v>5.3082826222653451E-2</v>
      </c>
      <c r="J108" s="9">
        <f>IF('Forward Curve'!$D$7=DataValidation!$A$2,Vols!$D108,Vols!$E108)*(1+(SQRT(YEARFRAC($A$2,$A108,2))*(2*$B108)))</f>
        <v>7.6051952445306895E-2</v>
      </c>
      <c r="L108" s="9">
        <f t="shared" si="4"/>
        <v>2.8750000000000001E-2</v>
      </c>
      <c r="M108" s="10">
        <v>0.04</v>
      </c>
      <c r="N108" s="9">
        <f>IF('Forward Curve'!$D$7=DataValidation!$A$2,$D108+0.0025,$E108+0.0025)</f>
        <v>3.2613700000000002E-2</v>
      </c>
      <c r="O108" s="9">
        <f>IF('Forward Curve'!$D$7=DataValidation!$A$2,$D108+0.005,$E108+0.005)</f>
        <v>3.5113699999999998E-2</v>
      </c>
      <c r="Q108" s="9">
        <f>IF('Forward Curve'!$D$8=DataValidation!$B$2,Vols!$J108,IF('Forward Curve'!$D$8=DataValidation!$B$3,Vols!$I108,IF('Forward Curve'!$D$8=DataValidation!$B$4,Vols!$H108,IF('Forward Curve'!$D$8=DataValidation!$B$5,Vols!$G108,IF('Forward Curve'!$D$8=DataValidation!$B$7,IF('Forward Curve'!$D$7=DataValidation!$A$2,Vols!$L108,Vols!$L108+(Vols!$E108-Vols!$D108)),IF('Forward Curve'!$D$8=DataValidation!$B$8,$M108,IF('Forward Curve'!$D$8=DataValidation!$B$9,Vols!$N108,IF('Forward Curve'!$D$8=DataValidation!$B$10,Vols!$O108,"ERROR"))))))))</f>
        <v>5.3082826222653451E-2</v>
      </c>
      <c r="T108" s="40"/>
    </row>
    <row r="109" spans="1:20" x14ac:dyDescent="0.25">
      <c r="A109" s="7">
        <f>'Forward Curve'!$B120</f>
        <v>46574</v>
      </c>
      <c r="B109" s="8">
        <v>0.2465</v>
      </c>
      <c r="C109" s="9"/>
      <c r="D109" s="8">
        <v>3.0127899999999999E-2</v>
      </c>
      <c r="E109" s="8">
        <v>3.1048300000000001E-2</v>
      </c>
      <c r="F109" s="10"/>
      <c r="G109" s="9">
        <f>IF('Forward Curve'!$D$7=DataValidation!$A$2,Vols!$D109,Vols!$E109)*(1-(SQRT(YEARFRAC($A$2,$A109,2))*(2*$B109)))</f>
        <v>-1.4541151231355342E-2</v>
      </c>
      <c r="H109" s="9">
        <f>IF('Forward Curve'!$D$7=DataValidation!$A$2,Vols!$D109,Vols!$E109)*(1-(SQRT(YEARFRAC($A$2,$A109,2))*(1*$B109)))</f>
        <v>7.7933743843223288E-3</v>
      </c>
      <c r="I109" s="9">
        <f>IF('Forward Curve'!$D$7=DataValidation!$A$2,Vols!$D109,Vols!$E109)*(1+(SQRT(YEARFRAC($A$2,$A109,2))*(1*$B109)))</f>
        <v>5.2462425615677669E-2</v>
      </c>
      <c r="J109" s="9">
        <f>IF('Forward Curve'!$D$7=DataValidation!$A$2,Vols!$D109,Vols!$E109)*(1+(SQRT(YEARFRAC($A$2,$A109,2))*(2*$B109)))</f>
        <v>7.4796951231355338E-2</v>
      </c>
      <c r="L109" s="9">
        <f t="shared" si="4"/>
        <v>2.8750000000000001E-2</v>
      </c>
      <c r="M109" s="10">
        <v>0.04</v>
      </c>
      <c r="N109" s="9">
        <f>IF('Forward Curve'!$D$7=DataValidation!$A$2,$D109+0.0025,$E109+0.0025)</f>
        <v>3.2627900000000001E-2</v>
      </c>
      <c r="O109" s="9">
        <f>IF('Forward Curve'!$D$7=DataValidation!$A$2,$D109+0.005,$E109+0.005)</f>
        <v>3.5127899999999997E-2</v>
      </c>
      <c r="Q109" s="9">
        <f>IF('Forward Curve'!$D$8=DataValidation!$B$2,Vols!$J109,IF('Forward Curve'!$D$8=DataValidation!$B$3,Vols!$I109,IF('Forward Curve'!$D$8=DataValidation!$B$4,Vols!$H109,IF('Forward Curve'!$D$8=DataValidation!$B$5,Vols!$G109,IF('Forward Curve'!$D$8=DataValidation!$B$7,IF('Forward Curve'!$D$7=DataValidation!$A$2,Vols!$L109,Vols!$L109+(Vols!$E109-Vols!$D109)),IF('Forward Curve'!$D$8=DataValidation!$B$8,$M109,IF('Forward Curve'!$D$8=DataValidation!$B$9,Vols!$N109,IF('Forward Curve'!$D$8=DataValidation!$B$10,Vols!$O109,"ERROR"))))))))</f>
        <v>5.2462425615677669E-2</v>
      </c>
      <c r="T109" s="40"/>
    </row>
    <row r="110" spans="1:20" x14ac:dyDescent="0.25">
      <c r="A110" s="7">
        <f>'Forward Curve'!$B121</f>
        <v>46605</v>
      </c>
      <c r="B110" s="8">
        <v>0.23879999999999998</v>
      </c>
      <c r="C110" s="9"/>
      <c r="D110" s="8">
        <v>3.0274200000000001E-2</v>
      </c>
      <c r="E110" s="8">
        <v>3.1110799999999997E-2</v>
      </c>
      <c r="F110" s="10"/>
      <c r="G110" s="9">
        <f>IF('Forward Curve'!$D$7=DataValidation!$A$2,Vols!$D110,Vols!$E110)*(1-(SQRT(YEARFRAC($A$2,$A110,2))*(2*$B110)))</f>
        <v>-1.3416157205978886E-2</v>
      </c>
      <c r="H110" s="9">
        <f>IF('Forward Curve'!$D$7=DataValidation!$A$2,Vols!$D110,Vols!$E110)*(1-(SQRT(YEARFRAC($A$2,$A110,2))*(1*$B110)))</f>
        <v>8.4290213970105582E-3</v>
      </c>
      <c r="I110" s="9">
        <f>IF('Forward Curve'!$D$7=DataValidation!$A$2,Vols!$D110,Vols!$E110)*(1+(SQRT(YEARFRAC($A$2,$A110,2))*(1*$B110)))</f>
        <v>5.2119378602989451E-2</v>
      </c>
      <c r="J110" s="9">
        <f>IF('Forward Curve'!$D$7=DataValidation!$A$2,Vols!$D110,Vols!$E110)*(1+(SQRT(YEARFRAC($A$2,$A110,2))*(2*$B110)))</f>
        <v>7.3964557205978901E-2</v>
      </c>
      <c r="L110" s="9">
        <f t="shared" si="4"/>
        <v>2.8750000000000001E-2</v>
      </c>
      <c r="M110" s="10">
        <v>0.04</v>
      </c>
      <c r="N110" s="9">
        <f>IF('Forward Curve'!$D$7=DataValidation!$A$2,$D110+0.0025,$E110+0.0025)</f>
        <v>3.2774200000000003E-2</v>
      </c>
      <c r="O110" s="9">
        <f>IF('Forward Curve'!$D$7=DataValidation!$A$2,$D110+0.005,$E110+0.005)</f>
        <v>3.5274199999999999E-2</v>
      </c>
      <c r="Q110" s="9">
        <f>IF('Forward Curve'!$D$8=DataValidation!$B$2,Vols!$J110,IF('Forward Curve'!$D$8=DataValidation!$B$3,Vols!$I110,IF('Forward Curve'!$D$8=DataValidation!$B$4,Vols!$H110,IF('Forward Curve'!$D$8=DataValidation!$B$5,Vols!$G110,IF('Forward Curve'!$D$8=DataValidation!$B$7,IF('Forward Curve'!$D$7=DataValidation!$A$2,Vols!$L110,Vols!$L110+(Vols!$E110-Vols!$D110)),IF('Forward Curve'!$D$8=DataValidation!$B$8,$M110,IF('Forward Curve'!$D$8=DataValidation!$B$9,Vols!$N110,IF('Forward Curve'!$D$8=DataValidation!$B$10,Vols!$O110,"ERROR"))))))))</f>
        <v>5.2119378602989451E-2</v>
      </c>
      <c r="T110" s="40"/>
    </row>
    <row r="111" spans="1:20" x14ac:dyDescent="0.25">
      <c r="A111" s="7">
        <f>'Forward Curve'!$B122</f>
        <v>46636</v>
      </c>
      <c r="B111" s="8">
        <v>0.23879999999999998</v>
      </c>
      <c r="C111" s="9"/>
      <c r="D111" s="8">
        <v>3.0283500000000001E-2</v>
      </c>
      <c r="E111" s="8">
        <v>3.1118199999999999E-2</v>
      </c>
      <c r="F111" s="10"/>
      <c r="G111" s="9">
        <f>IF('Forward Curve'!$D$7=DataValidation!$A$2,Vols!$D111,Vols!$E111)*(1-(SQRT(YEARFRAC($A$2,$A111,2))*(2*$B111)))</f>
        <v>-1.3625882098831662E-2</v>
      </c>
      <c r="H111" s="9">
        <f>IF('Forward Curve'!$D$7=DataValidation!$A$2,Vols!$D111,Vols!$E111)*(1-(SQRT(YEARFRAC($A$2,$A111,2))*(1*$B111)))</f>
        <v>8.3288089505841705E-3</v>
      </c>
      <c r="I111" s="9">
        <f>IF('Forward Curve'!$D$7=DataValidation!$A$2,Vols!$D111,Vols!$E111)*(1+(SQRT(YEARFRAC($A$2,$A111,2))*(1*$B111)))</f>
        <v>5.2238191049415829E-2</v>
      </c>
      <c r="J111" s="9">
        <f>IF('Forward Curve'!$D$7=DataValidation!$A$2,Vols!$D111,Vols!$E111)*(1+(SQRT(YEARFRAC($A$2,$A111,2))*(2*$B111)))</f>
        <v>7.4192882098831653E-2</v>
      </c>
      <c r="L111" s="9">
        <f t="shared" si="4"/>
        <v>2.8750000000000001E-2</v>
      </c>
      <c r="M111" s="10">
        <v>0.04</v>
      </c>
      <c r="N111" s="9">
        <f>IF('Forward Curve'!$D$7=DataValidation!$A$2,$D111+0.0025,$E111+0.0025)</f>
        <v>3.27835E-2</v>
      </c>
      <c r="O111" s="9">
        <f>IF('Forward Curve'!$D$7=DataValidation!$A$2,$D111+0.005,$E111+0.005)</f>
        <v>3.5283500000000002E-2</v>
      </c>
      <c r="Q111" s="9">
        <f>IF('Forward Curve'!$D$8=DataValidation!$B$2,Vols!$J111,IF('Forward Curve'!$D$8=DataValidation!$B$3,Vols!$I111,IF('Forward Curve'!$D$8=DataValidation!$B$4,Vols!$H111,IF('Forward Curve'!$D$8=DataValidation!$B$5,Vols!$G111,IF('Forward Curve'!$D$8=DataValidation!$B$7,IF('Forward Curve'!$D$7=DataValidation!$A$2,Vols!$L111,Vols!$L111+(Vols!$E111-Vols!$D111)),IF('Forward Curve'!$D$8=DataValidation!$B$8,$M111,IF('Forward Curve'!$D$8=DataValidation!$B$9,Vols!$N111,IF('Forward Curve'!$D$8=DataValidation!$B$10,Vols!$O111,"ERROR"))))))))</f>
        <v>5.2238191049415829E-2</v>
      </c>
      <c r="T111" s="40"/>
    </row>
    <row r="112" spans="1:20" x14ac:dyDescent="0.25">
      <c r="A112" s="7">
        <f>'Forward Curve'!$B123</f>
        <v>46666</v>
      </c>
      <c r="B112" s="8">
        <v>0.23879999999999998</v>
      </c>
      <c r="C112" s="9"/>
      <c r="D112" s="8">
        <v>3.0297299999999999E-2</v>
      </c>
      <c r="E112" s="8">
        <v>3.1129199999999999E-2</v>
      </c>
      <c r="F112" s="10"/>
      <c r="G112" s="9">
        <f>IF('Forward Curve'!$D$7=DataValidation!$A$2,Vols!$D112,Vols!$E112)*(1-(SQRT(YEARFRAC($A$2,$A112,2))*(2*$B112)))</f>
        <v>-1.3830240241543069E-2</v>
      </c>
      <c r="H112" s="9">
        <f>IF('Forward Curve'!$D$7=DataValidation!$A$2,Vols!$D112,Vols!$E112)*(1-(SQRT(YEARFRAC($A$2,$A112,2))*(1*$B112)))</f>
        <v>8.2335298792284642E-3</v>
      </c>
      <c r="I112" s="9">
        <f>IF('Forward Curve'!$D$7=DataValidation!$A$2,Vols!$D112,Vols!$E112)*(1+(SQRT(YEARFRAC($A$2,$A112,2))*(1*$B112)))</f>
        <v>5.2361070120771534E-2</v>
      </c>
      <c r="J112" s="9">
        <f>IF('Forward Curve'!$D$7=DataValidation!$A$2,Vols!$D112,Vols!$E112)*(1+(SQRT(YEARFRAC($A$2,$A112,2))*(2*$B112)))</f>
        <v>7.4424840241543069E-2</v>
      </c>
      <c r="L112" s="9">
        <f t="shared" ref="L112:L121" si="5">$L$46</f>
        <v>2.8750000000000001E-2</v>
      </c>
      <c r="M112" s="10">
        <v>0.04</v>
      </c>
      <c r="N112" s="9">
        <f>IF('Forward Curve'!$D$7=DataValidation!$A$2,$D112+0.0025,$E112+0.0025)</f>
        <v>3.2797300000000001E-2</v>
      </c>
      <c r="O112" s="9">
        <f>IF('Forward Curve'!$D$7=DataValidation!$A$2,$D112+0.005,$E112+0.005)</f>
        <v>3.5297299999999997E-2</v>
      </c>
      <c r="Q112" s="9">
        <f>IF('Forward Curve'!$D$8=DataValidation!$B$2,Vols!$J112,IF('Forward Curve'!$D$8=DataValidation!$B$3,Vols!$I112,IF('Forward Curve'!$D$8=DataValidation!$B$4,Vols!$H112,IF('Forward Curve'!$D$8=DataValidation!$B$5,Vols!$G112,IF('Forward Curve'!$D$8=DataValidation!$B$7,IF('Forward Curve'!$D$7=DataValidation!$A$2,Vols!$L112,Vols!$L112+(Vols!$E112-Vols!$D112)),IF('Forward Curve'!$D$8=DataValidation!$B$8,$M112,IF('Forward Curve'!$D$8=DataValidation!$B$9,Vols!$N112,IF('Forward Curve'!$D$8=DataValidation!$B$10,Vols!$O112,"ERROR"))))))))</f>
        <v>5.2361070120771534E-2</v>
      </c>
      <c r="T112" s="40"/>
    </row>
    <row r="113" spans="1:20" x14ac:dyDescent="0.25">
      <c r="A113" s="7">
        <f>'Forward Curve'!$B124</f>
        <v>46697</v>
      </c>
      <c r="B113" s="8">
        <v>0.23879999999999998</v>
      </c>
      <c r="C113" s="9"/>
      <c r="D113" s="8">
        <v>3.0305700000000001E-2</v>
      </c>
      <c r="E113" s="8">
        <v>3.1145700000000002E-2</v>
      </c>
      <c r="F113" s="10"/>
      <c r="G113" s="9">
        <f>IF('Forward Curve'!$D$7=DataValidation!$A$2,Vols!$D113,Vols!$E113)*(1-(SQRT(YEARFRAC($A$2,$A113,2))*(2*$B113)))</f>
        <v>-1.4037954661176829E-2</v>
      </c>
      <c r="H113" s="9">
        <f>IF('Forward Curve'!$D$7=DataValidation!$A$2,Vols!$D113,Vols!$E113)*(1-(SQRT(YEARFRAC($A$2,$A113,2))*(1*$B113)))</f>
        <v>8.1338726694115855E-3</v>
      </c>
      <c r="I113" s="9">
        <f>IF('Forward Curve'!$D$7=DataValidation!$A$2,Vols!$D113,Vols!$E113)*(1+(SQRT(YEARFRAC($A$2,$A113,2))*(1*$B113)))</f>
        <v>5.2477527330588421E-2</v>
      </c>
      <c r="J113" s="9">
        <f>IF('Forward Curve'!$D$7=DataValidation!$A$2,Vols!$D113,Vols!$E113)*(1+(SQRT(YEARFRAC($A$2,$A113,2))*(2*$B113)))</f>
        <v>7.4649354661176837E-2</v>
      </c>
      <c r="L113" s="9">
        <f t="shared" si="5"/>
        <v>2.8750000000000001E-2</v>
      </c>
      <c r="M113" s="10">
        <v>0.04</v>
      </c>
      <c r="N113" s="9">
        <f>IF('Forward Curve'!$D$7=DataValidation!$A$2,$D113+0.0025,$E113+0.0025)</f>
        <v>3.28057E-2</v>
      </c>
      <c r="O113" s="9">
        <f>IF('Forward Curve'!$D$7=DataValidation!$A$2,$D113+0.005,$E113+0.005)</f>
        <v>3.5305700000000002E-2</v>
      </c>
      <c r="Q113" s="9">
        <f>IF('Forward Curve'!$D$8=DataValidation!$B$2,Vols!$J113,IF('Forward Curve'!$D$8=DataValidation!$B$3,Vols!$I113,IF('Forward Curve'!$D$8=DataValidation!$B$4,Vols!$H113,IF('Forward Curve'!$D$8=DataValidation!$B$5,Vols!$G113,IF('Forward Curve'!$D$8=DataValidation!$B$7,IF('Forward Curve'!$D$7=DataValidation!$A$2,Vols!$L113,Vols!$L113+(Vols!$E113-Vols!$D113)),IF('Forward Curve'!$D$8=DataValidation!$B$8,$M113,IF('Forward Curve'!$D$8=DataValidation!$B$9,Vols!$N113,IF('Forward Curve'!$D$8=DataValidation!$B$10,Vols!$O113,"ERROR"))))))))</f>
        <v>5.2477527330588421E-2</v>
      </c>
      <c r="T113" s="40"/>
    </row>
    <row r="114" spans="1:20" x14ac:dyDescent="0.25">
      <c r="A114" s="7">
        <f>'Forward Curve'!$B125</f>
        <v>46727</v>
      </c>
      <c r="B114" s="8">
        <v>0.23879999999999998</v>
      </c>
      <c r="C114" s="9"/>
      <c r="D114" s="8">
        <v>3.0316999999999997E-2</v>
      </c>
      <c r="E114" s="8">
        <v>3.1150600000000001E-2</v>
      </c>
      <c r="F114" s="10"/>
      <c r="G114" s="9">
        <f>IF('Forward Curve'!$D$7=DataValidation!$A$2,Vols!$D114,Vols!$E114)*(1-(SQRT(YEARFRAC($A$2,$A114,2))*(2*$B114)))</f>
        <v>-1.4239676799417901E-2</v>
      </c>
      <c r="H114" s="9">
        <f>IF('Forward Curve'!$D$7=DataValidation!$A$2,Vols!$D114,Vols!$E114)*(1-(SQRT(YEARFRAC($A$2,$A114,2))*(1*$B114)))</f>
        <v>8.0386616002910485E-3</v>
      </c>
      <c r="I114" s="9">
        <f>IF('Forward Curve'!$D$7=DataValidation!$A$2,Vols!$D114,Vols!$E114)*(1+(SQRT(YEARFRAC($A$2,$A114,2))*(1*$B114)))</f>
        <v>5.2595338399708945E-2</v>
      </c>
      <c r="J114" s="9">
        <f>IF('Forward Curve'!$D$7=DataValidation!$A$2,Vols!$D114,Vols!$E114)*(1+(SQRT(YEARFRAC($A$2,$A114,2))*(2*$B114)))</f>
        <v>7.4873676799417893E-2</v>
      </c>
      <c r="L114" s="9">
        <f t="shared" si="5"/>
        <v>2.8750000000000001E-2</v>
      </c>
      <c r="M114" s="10">
        <v>0.04</v>
      </c>
      <c r="N114" s="9">
        <f>IF('Forward Curve'!$D$7=DataValidation!$A$2,$D114+0.0025,$E114+0.0025)</f>
        <v>3.2816999999999999E-2</v>
      </c>
      <c r="O114" s="9">
        <f>IF('Forward Curve'!$D$7=DataValidation!$A$2,$D114+0.005,$E114+0.005)</f>
        <v>3.5316999999999994E-2</v>
      </c>
      <c r="Q114" s="9">
        <f>IF('Forward Curve'!$D$8=DataValidation!$B$2,Vols!$J114,IF('Forward Curve'!$D$8=DataValidation!$B$3,Vols!$I114,IF('Forward Curve'!$D$8=DataValidation!$B$4,Vols!$H114,IF('Forward Curve'!$D$8=DataValidation!$B$5,Vols!$G114,IF('Forward Curve'!$D$8=DataValidation!$B$7,IF('Forward Curve'!$D$7=DataValidation!$A$2,Vols!$L114,Vols!$L114+(Vols!$E114-Vols!$D114)),IF('Forward Curve'!$D$8=DataValidation!$B$8,$M114,IF('Forward Curve'!$D$8=DataValidation!$B$9,Vols!$N114,IF('Forward Curve'!$D$8=DataValidation!$B$10,Vols!$O114,"ERROR"))))))))</f>
        <v>5.2595338399708945E-2</v>
      </c>
      <c r="T114" s="40"/>
    </row>
    <row r="115" spans="1:20" x14ac:dyDescent="0.25">
      <c r="A115" s="7">
        <f>'Forward Curve'!$B126</f>
        <v>46758</v>
      </c>
      <c r="B115" s="8">
        <v>0.23879999999999998</v>
      </c>
      <c r="C115" s="9"/>
      <c r="D115" s="8">
        <v>3.0327400000000001E-2</v>
      </c>
      <c r="E115" s="8">
        <v>3.1161599999999998E-2</v>
      </c>
      <c r="F115" s="10"/>
      <c r="G115" s="9">
        <f>IF('Forward Curve'!$D$7=DataValidation!$A$2,Vols!$D115,Vols!$E115)*(1-(SQRT(YEARFRAC($A$2,$A115,2))*(2*$B115)))</f>
        <v>-1.4446762219599181E-2</v>
      </c>
      <c r="H115" s="9">
        <f>IF('Forward Curve'!$D$7=DataValidation!$A$2,Vols!$D115,Vols!$E115)*(1-(SQRT(YEARFRAC($A$2,$A115,2))*(1*$B115)))</f>
        <v>7.9403188902004099E-3</v>
      </c>
      <c r="I115" s="9">
        <f>IF('Forward Curve'!$D$7=DataValidation!$A$2,Vols!$D115,Vols!$E115)*(1+(SQRT(YEARFRAC($A$2,$A115,2))*(1*$B115)))</f>
        <v>5.2714481109799587E-2</v>
      </c>
      <c r="J115" s="9">
        <f>IF('Forward Curve'!$D$7=DataValidation!$A$2,Vols!$D115,Vols!$E115)*(1+(SQRT(YEARFRAC($A$2,$A115,2))*(2*$B115)))</f>
        <v>7.5101562219599169E-2</v>
      </c>
      <c r="L115" s="9">
        <f t="shared" si="5"/>
        <v>2.8750000000000001E-2</v>
      </c>
      <c r="M115" s="10">
        <v>0.04</v>
      </c>
      <c r="N115" s="9">
        <f>IF('Forward Curve'!$D$7=DataValidation!$A$2,$D115+0.0025,$E115+0.0025)</f>
        <v>3.28274E-2</v>
      </c>
      <c r="O115" s="9">
        <f>IF('Forward Curve'!$D$7=DataValidation!$A$2,$D115+0.005,$E115+0.005)</f>
        <v>3.5327400000000002E-2</v>
      </c>
      <c r="Q115" s="9">
        <f>IF('Forward Curve'!$D$8=DataValidation!$B$2,Vols!$J115,IF('Forward Curve'!$D$8=DataValidation!$B$3,Vols!$I115,IF('Forward Curve'!$D$8=DataValidation!$B$4,Vols!$H115,IF('Forward Curve'!$D$8=DataValidation!$B$5,Vols!$G115,IF('Forward Curve'!$D$8=DataValidation!$B$7,IF('Forward Curve'!$D$7=DataValidation!$A$2,Vols!$L115,Vols!$L115+(Vols!$E115-Vols!$D115)),IF('Forward Curve'!$D$8=DataValidation!$B$8,$M115,IF('Forward Curve'!$D$8=DataValidation!$B$9,Vols!$N115,IF('Forward Curve'!$D$8=DataValidation!$B$10,Vols!$O115,"ERROR"))))))))</f>
        <v>5.2714481109799587E-2</v>
      </c>
      <c r="T115" s="40"/>
    </row>
    <row r="116" spans="1:20" x14ac:dyDescent="0.25">
      <c r="A116" s="7">
        <f>'Forward Curve'!$B127</f>
        <v>46789</v>
      </c>
      <c r="B116" s="8">
        <v>0.23879999999999998</v>
      </c>
      <c r="C116" s="9"/>
      <c r="D116" s="8">
        <v>3.03345E-2</v>
      </c>
      <c r="E116" s="8">
        <v>3.1175399999999999E-2</v>
      </c>
      <c r="F116" s="10"/>
      <c r="G116" s="9">
        <f>IF('Forward Curve'!$D$7=DataValidation!$A$2,Vols!$D116,Vols!$E116)*(1-(SQRT(YEARFRAC($A$2,$A116,2))*(2*$B116)))</f>
        <v>-1.465148307157072E-2</v>
      </c>
      <c r="H116" s="9">
        <f>IF('Forward Curve'!$D$7=DataValidation!$A$2,Vols!$D116,Vols!$E116)*(1-(SQRT(YEARFRAC($A$2,$A116,2))*(1*$B116)))</f>
        <v>7.8415084642146412E-3</v>
      </c>
      <c r="I116" s="9">
        <f>IF('Forward Curve'!$D$7=DataValidation!$A$2,Vols!$D116,Vols!$E116)*(1+(SQRT(YEARFRAC($A$2,$A116,2))*(1*$B116)))</f>
        <v>5.2827491535785358E-2</v>
      </c>
      <c r="J116" s="9">
        <f>IF('Forward Curve'!$D$7=DataValidation!$A$2,Vols!$D116,Vols!$E116)*(1+(SQRT(YEARFRAC($A$2,$A116,2))*(2*$B116)))</f>
        <v>7.5320483071570715E-2</v>
      </c>
      <c r="L116" s="9">
        <f t="shared" si="5"/>
        <v>2.8750000000000001E-2</v>
      </c>
      <c r="M116" s="10">
        <v>0.04</v>
      </c>
      <c r="N116" s="9">
        <f>IF('Forward Curve'!$D$7=DataValidation!$A$2,$D116+0.0025,$E116+0.0025)</f>
        <v>3.2834500000000003E-2</v>
      </c>
      <c r="O116" s="9">
        <f>IF('Forward Curve'!$D$7=DataValidation!$A$2,$D116+0.005,$E116+0.005)</f>
        <v>3.5334499999999998E-2</v>
      </c>
      <c r="Q116" s="9">
        <f>IF('Forward Curve'!$D$8=DataValidation!$B$2,Vols!$J116,IF('Forward Curve'!$D$8=DataValidation!$B$3,Vols!$I116,IF('Forward Curve'!$D$8=DataValidation!$B$4,Vols!$H116,IF('Forward Curve'!$D$8=DataValidation!$B$5,Vols!$G116,IF('Forward Curve'!$D$8=DataValidation!$B$7,IF('Forward Curve'!$D$7=DataValidation!$A$2,Vols!$L116,Vols!$L116+(Vols!$E116-Vols!$D116)),IF('Forward Curve'!$D$8=DataValidation!$B$8,$M116,IF('Forward Curve'!$D$8=DataValidation!$B$9,Vols!$N116,IF('Forward Curve'!$D$8=DataValidation!$B$10,Vols!$O116,"ERROR"))))))))</f>
        <v>5.2827491535785358E-2</v>
      </c>
      <c r="T116" s="40"/>
    </row>
    <row r="117" spans="1:20" x14ac:dyDescent="0.25">
      <c r="A117" s="7">
        <f>'Forward Curve'!$B128</f>
        <v>46818</v>
      </c>
      <c r="B117" s="8">
        <v>0.23879999999999998</v>
      </c>
      <c r="C117" s="9"/>
      <c r="D117" s="8">
        <v>3.0346500000000002E-2</v>
      </c>
      <c r="E117" s="8">
        <v>3.1184400000000001E-2</v>
      </c>
      <c r="F117" s="10"/>
      <c r="G117" s="9">
        <f>IF('Forward Curve'!$D$7=DataValidation!$A$2,Vols!$D117,Vols!$E117)*(1-(SQRT(YEARFRAC($A$2,$A117,2))*(2*$B117)))</f>
        <v>-1.4844889943318687E-2</v>
      </c>
      <c r="H117" s="9">
        <f>IF('Forward Curve'!$D$7=DataValidation!$A$2,Vols!$D117,Vols!$E117)*(1-(SQRT(YEARFRAC($A$2,$A117,2))*(1*$B117)))</f>
        <v>7.7508050283406574E-3</v>
      </c>
      <c r="I117" s="9">
        <f>IF('Forward Curve'!$D$7=DataValidation!$A$2,Vols!$D117,Vols!$E117)*(1+(SQRT(YEARFRAC($A$2,$A117,2))*(1*$B117)))</f>
        <v>5.2942194971659348E-2</v>
      </c>
      <c r="J117" s="9">
        <f>IF('Forward Curve'!$D$7=DataValidation!$A$2,Vols!$D117,Vols!$E117)*(1+(SQRT(YEARFRAC($A$2,$A117,2))*(2*$B117)))</f>
        <v>7.5537889943318698E-2</v>
      </c>
      <c r="L117" s="9">
        <f t="shared" si="5"/>
        <v>2.8750000000000001E-2</v>
      </c>
      <c r="M117" s="10">
        <v>0.04</v>
      </c>
      <c r="N117" s="9">
        <f>IF('Forward Curve'!$D$7=DataValidation!$A$2,$D117+0.0025,$E117+0.0025)</f>
        <v>3.2846500000000001E-2</v>
      </c>
      <c r="O117" s="9">
        <f>IF('Forward Curve'!$D$7=DataValidation!$A$2,$D117+0.005,$E117+0.005)</f>
        <v>3.5346500000000003E-2</v>
      </c>
      <c r="Q117" s="9">
        <f>IF('Forward Curve'!$D$8=DataValidation!$B$2,Vols!$J117,IF('Forward Curve'!$D$8=DataValidation!$B$3,Vols!$I117,IF('Forward Curve'!$D$8=DataValidation!$B$4,Vols!$H117,IF('Forward Curve'!$D$8=DataValidation!$B$5,Vols!$G117,IF('Forward Curve'!$D$8=DataValidation!$B$7,IF('Forward Curve'!$D$7=DataValidation!$A$2,Vols!$L117,Vols!$L117+(Vols!$E117-Vols!$D117)),IF('Forward Curve'!$D$8=DataValidation!$B$8,$M117,IF('Forward Curve'!$D$8=DataValidation!$B$9,Vols!$N117,IF('Forward Curve'!$D$8=DataValidation!$B$10,Vols!$O117,"ERROR"))))))))</f>
        <v>5.2942194971659348E-2</v>
      </c>
      <c r="T117" s="40"/>
    </row>
    <row r="118" spans="1:20" x14ac:dyDescent="0.25">
      <c r="A118" s="7">
        <f>'Forward Curve'!$B129</f>
        <v>46849</v>
      </c>
      <c r="B118" s="8">
        <v>0.23879999999999998</v>
      </c>
      <c r="C118" s="9"/>
      <c r="D118" s="8">
        <v>3.0356000000000001E-2</v>
      </c>
      <c r="E118" s="8">
        <v>3.1192000000000001E-2</v>
      </c>
      <c r="F118" s="10"/>
      <c r="G118" s="9">
        <f>IF('Forward Curve'!$D$7=DataValidation!$A$2,Vols!$D118,Vols!$E118)*(1-(SQRT(YEARFRAC($A$2,$A118,2))*(2*$B118)))</f>
        <v>-1.5049291761446201E-2</v>
      </c>
      <c r="H118" s="9">
        <f>IF('Forward Curve'!$D$7=DataValidation!$A$2,Vols!$D118,Vols!$E118)*(1-(SQRT(YEARFRAC($A$2,$A118,2))*(1*$B118)))</f>
        <v>7.6533541192769002E-3</v>
      </c>
      <c r="I118" s="9">
        <f>IF('Forward Curve'!$D$7=DataValidation!$A$2,Vols!$D118,Vols!$E118)*(1+(SQRT(YEARFRAC($A$2,$A118,2))*(1*$B118)))</f>
        <v>5.30586458807231E-2</v>
      </c>
      <c r="J118" s="9">
        <f>IF('Forward Curve'!$D$7=DataValidation!$A$2,Vols!$D118,Vols!$E118)*(1+(SQRT(YEARFRAC($A$2,$A118,2))*(2*$B118)))</f>
        <v>7.5761291761446192E-2</v>
      </c>
      <c r="L118" s="9">
        <f t="shared" si="5"/>
        <v>2.8750000000000001E-2</v>
      </c>
      <c r="M118" s="10">
        <v>0.04</v>
      </c>
      <c r="N118" s="9">
        <f>IF('Forward Curve'!$D$7=DataValidation!$A$2,$D118+0.0025,$E118+0.0025)</f>
        <v>3.2856000000000003E-2</v>
      </c>
      <c r="O118" s="9">
        <f>IF('Forward Curve'!$D$7=DataValidation!$A$2,$D118+0.005,$E118+0.005)</f>
        <v>3.5355999999999999E-2</v>
      </c>
      <c r="Q118" s="9">
        <f>IF('Forward Curve'!$D$8=DataValidation!$B$2,Vols!$J118,IF('Forward Curve'!$D$8=DataValidation!$B$3,Vols!$I118,IF('Forward Curve'!$D$8=DataValidation!$B$4,Vols!$H118,IF('Forward Curve'!$D$8=DataValidation!$B$5,Vols!$G118,IF('Forward Curve'!$D$8=DataValidation!$B$7,IF('Forward Curve'!$D$7=DataValidation!$A$2,Vols!$L118,Vols!$L118+(Vols!$E118-Vols!$D118)),IF('Forward Curve'!$D$8=DataValidation!$B$8,$M118,IF('Forward Curve'!$D$8=DataValidation!$B$9,Vols!$N118,IF('Forward Curve'!$D$8=DataValidation!$B$10,Vols!$O118,"ERROR"))))))))</f>
        <v>5.30586458807231E-2</v>
      </c>
      <c r="T118" s="40"/>
    </row>
    <row r="119" spans="1:20" x14ac:dyDescent="0.25">
      <c r="A119" s="7">
        <f>'Forward Curve'!$B130</f>
        <v>46879</v>
      </c>
      <c r="B119" s="8">
        <v>0.23879999999999998</v>
      </c>
      <c r="C119" s="9"/>
      <c r="D119" s="8">
        <v>3.0365099999999999E-2</v>
      </c>
      <c r="E119" s="8">
        <v>3.1207200000000001E-2</v>
      </c>
      <c r="F119" s="10"/>
      <c r="G119" s="9">
        <f>IF('Forward Curve'!$D$7=DataValidation!$A$2,Vols!$D119,Vols!$E119)*(1-(SQRT(YEARFRAC($A$2,$A119,2))*(2*$B119)))</f>
        <v>-1.5246338602946816E-2</v>
      </c>
      <c r="H119" s="9">
        <f>IF('Forward Curve'!$D$7=DataValidation!$A$2,Vols!$D119,Vols!$E119)*(1-(SQRT(YEARFRAC($A$2,$A119,2))*(1*$B119)))</f>
        <v>7.5593806985265917E-3</v>
      </c>
      <c r="I119" s="9">
        <f>IF('Forward Curve'!$D$7=DataValidation!$A$2,Vols!$D119,Vols!$E119)*(1+(SQRT(YEARFRAC($A$2,$A119,2))*(1*$B119)))</f>
        <v>5.317081930147341E-2</v>
      </c>
      <c r="J119" s="9">
        <f>IF('Forward Curve'!$D$7=DataValidation!$A$2,Vols!$D119,Vols!$E119)*(1+(SQRT(YEARFRAC($A$2,$A119,2))*(2*$B119)))</f>
        <v>7.5976538602946814E-2</v>
      </c>
      <c r="L119" s="9">
        <f t="shared" si="5"/>
        <v>2.8750000000000001E-2</v>
      </c>
      <c r="M119" s="10">
        <v>0.04</v>
      </c>
      <c r="N119" s="9">
        <f>IF('Forward Curve'!$D$7=DataValidation!$A$2,$D119+0.0025,$E119+0.0025)</f>
        <v>3.2865100000000001E-2</v>
      </c>
      <c r="O119" s="9">
        <f>IF('Forward Curve'!$D$7=DataValidation!$A$2,$D119+0.005,$E119+0.005)</f>
        <v>3.5365099999999997E-2</v>
      </c>
      <c r="Q119" s="9">
        <f>IF('Forward Curve'!$D$8=DataValidation!$B$2,Vols!$J119,IF('Forward Curve'!$D$8=DataValidation!$B$3,Vols!$I119,IF('Forward Curve'!$D$8=DataValidation!$B$4,Vols!$H119,IF('Forward Curve'!$D$8=DataValidation!$B$5,Vols!$G119,IF('Forward Curve'!$D$8=DataValidation!$B$7,IF('Forward Curve'!$D$7=DataValidation!$A$2,Vols!$L119,Vols!$L119+(Vols!$E119-Vols!$D119)),IF('Forward Curve'!$D$8=DataValidation!$B$8,$M119,IF('Forward Curve'!$D$8=DataValidation!$B$9,Vols!$N119,IF('Forward Curve'!$D$8=DataValidation!$B$10,Vols!$O119,"ERROR"))))))))</f>
        <v>5.317081930147341E-2</v>
      </c>
      <c r="T119" s="40"/>
    </row>
    <row r="120" spans="1:20" x14ac:dyDescent="0.25">
      <c r="A120" s="7">
        <f>'Forward Curve'!$B131</f>
        <v>46910</v>
      </c>
      <c r="B120" s="8">
        <v>0.24280000000000002</v>
      </c>
      <c r="C120" s="9"/>
      <c r="D120" s="8">
        <v>3.0372300000000001E-2</v>
      </c>
      <c r="E120" s="8">
        <v>3.1260400000000001E-2</v>
      </c>
      <c r="F120" s="10"/>
      <c r="G120" s="9">
        <f>IF('Forward Curve'!$D$7=DataValidation!$A$2,Vols!$D120,Vols!$E120)*(1-(SQRT(YEARFRAC($A$2,$A120,2))*(2*$B120)))</f>
        <v>-1.6215614805985289E-2</v>
      </c>
      <c r="H120" s="9">
        <f>IF('Forward Curve'!$D$7=DataValidation!$A$2,Vols!$D120,Vols!$E120)*(1-(SQRT(YEARFRAC($A$2,$A120,2))*(1*$B120)))</f>
        <v>7.0783425970073564E-3</v>
      </c>
      <c r="I120" s="9">
        <f>IF('Forward Curve'!$D$7=DataValidation!$A$2,Vols!$D120,Vols!$E120)*(1+(SQRT(YEARFRAC($A$2,$A120,2))*(1*$B120)))</f>
        <v>5.3666257402992648E-2</v>
      </c>
      <c r="J120" s="9">
        <f>IF('Forward Curve'!$D$7=DataValidation!$A$2,Vols!$D120,Vols!$E120)*(1+(SQRT(YEARFRAC($A$2,$A120,2))*(2*$B120)))</f>
        <v>7.6960214805985291E-2</v>
      </c>
      <c r="L120" s="9">
        <f t="shared" si="5"/>
        <v>2.8750000000000001E-2</v>
      </c>
      <c r="M120" s="10">
        <v>0.04</v>
      </c>
      <c r="N120" s="9">
        <f>IF('Forward Curve'!$D$7=DataValidation!$A$2,$D120+0.0025,$E120+0.0025)</f>
        <v>3.28723E-2</v>
      </c>
      <c r="O120" s="9">
        <f>IF('Forward Curve'!$D$7=DataValidation!$A$2,$D120+0.005,$E120+0.005)</f>
        <v>3.5372300000000002E-2</v>
      </c>
      <c r="Q120" s="9">
        <f>IF('Forward Curve'!$D$8=DataValidation!$B$2,Vols!$J120,IF('Forward Curve'!$D$8=DataValidation!$B$3,Vols!$I120,IF('Forward Curve'!$D$8=DataValidation!$B$4,Vols!$H120,IF('Forward Curve'!$D$8=DataValidation!$B$5,Vols!$G120,IF('Forward Curve'!$D$8=DataValidation!$B$7,IF('Forward Curve'!$D$7=DataValidation!$A$2,Vols!$L120,Vols!$L120+(Vols!$E120-Vols!$D120)),IF('Forward Curve'!$D$8=DataValidation!$B$8,$M120,IF('Forward Curve'!$D$8=DataValidation!$B$9,Vols!$N120,IF('Forward Curve'!$D$8=DataValidation!$B$10,Vols!$O120,"ERROR"))))))))</f>
        <v>5.3666257402992648E-2</v>
      </c>
      <c r="T120" s="40"/>
    </row>
    <row r="121" spans="1:20" x14ac:dyDescent="0.25">
      <c r="A121" s="7">
        <f>'Forward Curve'!$B132</f>
        <v>46940</v>
      </c>
      <c r="B121" s="8">
        <v>0.2465</v>
      </c>
      <c r="C121" s="9"/>
      <c r="D121" s="8">
        <v>3.0381999999999999E-2</v>
      </c>
      <c r="E121" s="8">
        <v>3.1321000000000002E-2</v>
      </c>
      <c r="F121" s="10"/>
      <c r="G121" s="9">
        <f>IF('Forward Curve'!$D$7=DataValidation!$A$2,Vols!$D121,Vols!$E121)*(1-(SQRT(YEARFRAC($A$2,$A121,2))*(2*$B121)))</f>
        <v>-1.712813355762945E-2</v>
      </c>
      <c r="H121" s="9">
        <f>IF('Forward Curve'!$D$7=DataValidation!$A$2,Vols!$D121,Vols!$E121)*(1-(SQRT(YEARFRAC($A$2,$A121,2))*(1*$B121)))</f>
        <v>6.6269332211852747E-3</v>
      </c>
      <c r="I121" s="9">
        <f>IF('Forward Curve'!$D$7=DataValidation!$A$2,Vols!$D121,Vols!$E121)*(1+(SQRT(YEARFRAC($A$2,$A121,2))*(1*$B121)))</f>
        <v>5.4137066778814726E-2</v>
      </c>
      <c r="J121" s="9">
        <f>IF('Forward Curve'!$D$7=DataValidation!$A$2,Vols!$D121,Vols!$E121)*(1+(SQRT(YEARFRAC($A$2,$A121,2))*(2*$B121)))</f>
        <v>7.7892133557629459E-2</v>
      </c>
      <c r="L121" s="9">
        <f t="shared" si="5"/>
        <v>2.8750000000000001E-2</v>
      </c>
      <c r="M121" s="10">
        <v>0.04</v>
      </c>
      <c r="N121" s="9">
        <f>IF('Forward Curve'!$D$7=DataValidation!$A$2,$D121+0.0025,$E121+0.0025)</f>
        <v>3.2882000000000002E-2</v>
      </c>
      <c r="O121" s="9">
        <f>IF('Forward Curve'!$D$7=DataValidation!$A$2,$D121+0.005,$E121+0.005)</f>
        <v>3.5381999999999997E-2</v>
      </c>
      <c r="Q121" s="9">
        <f>IF('Forward Curve'!$D$8=DataValidation!$B$2,Vols!$J121,IF('Forward Curve'!$D$8=DataValidation!$B$3,Vols!$I121,IF('Forward Curve'!$D$8=DataValidation!$B$4,Vols!$H121,IF('Forward Curve'!$D$8=DataValidation!$B$5,Vols!$G121,IF('Forward Curve'!$D$8=DataValidation!$B$7,IF('Forward Curve'!$D$7=DataValidation!$A$2,Vols!$L121,Vols!$L121+(Vols!$E121-Vols!$D121)),IF('Forward Curve'!$D$8=DataValidation!$B$8,$M121,IF('Forward Curve'!$D$8=DataValidation!$B$9,Vols!$N121,IF('Forward Curve'!$D$8=DataValidation!$B$10,Vols!$O121,"ERROR"))))))))</f>
        <v>5.4137066778814726E-2</v>
      </c>
      <c r="T121" s="40"/>
    </row>
    <row r="122" spans="1:20" x14ac:dyDescent="0.25">
      <c r="A122" s="11"/>
    </row>
  </sheetData>
  <sheetProtection algorithmName="SHA-512" hashValue="3gOlYnbJXD+04x7QOL+JHFz6ZsPsxCE4qws4dezUOaWkqWgafasJq4TIgWmFVzTo8g4AI3O5UYteaRJizzOJEg==" saltValue="bDa95cm2GQ3G9pTZjMefzQ==" spinCount="100000" sheet="1" objects="1" scenarios="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0"/>
  <sheetViews>
    <sheetView workbookViewId="0">
      <selection activeCell="G18" sqref="G18"/>
    </sheetView>
  </sheetViews>
  <sheetFormatPr defaultRowHeight="15" x14ac:dyDescent="0.25"/>
  <cols>
    <col min="1" max="1" width="14.28515625" style="14" bestFit="1" customWidth="1"/>
    <col min="2" max="2" width="20.5703125" style="14" bestFit="1" customWidth="1"/>
    <col min="3" max="16384" width="9.140625" style="14"/>
  </cols>
  <sheetData>
    <row r="1" spans="1:2" x14ac:dyDescent="0.25">
      <c r="A1" s="13" t="s">
        <v>6</v>
      </c>
      <c r="B1" s="13" t="s">
        <v>11</v>
      </c>
    </row>
    <row r="2" spans="1:2" x14ac:dyDescent="0.25">
      <c r="A2" s="14" t="s">
        <v>7</v>
      </c>
      <c r="B2" s="15" t="s">
        <v>12</v>
      </c>
    </row>
    <row r="3" spans="1:2" x14ac:dyDescent="0.25">
      <c r="A3" s="14" t="s">
        <v>8</v>
      </c>
      <c r="B3" s="15" t="s">
        <v>13</v>
      </c>
    </row>
    <row r="4" spans="1:2" x14ac:dyDescent="0.25">
      <c r="B4" s="15" t="s">
        <v>14</v>
      </c>
    </row>
    <row r="5" spans="1:2" x14ac:dyDescent="0.25">
      <c r="B5" s="15" t="s">
        <v>15</v>
      </c>
    </row>
    <row r="7" spans="1:2" x14ac:dyDescent="0.25">
      <c r="B7" s="14" t="s">
        <v>16</v>
      </c>
    </row>
    <row r="8" spans="1:2" x14ac:dyDescent="0.25">
      <c r="B8" s="14" t="s">
        <v>17</v>
      </c>
    </row>
    <row r="9" spans="1:2" x14ac:dyDescent="0.25">
      <c r="B9" s="14" t="s">
        <v>34</v>
      </c>
    </row>
    <row r="10" spans="1:2" x14ac:dyDescent="0.25">
      <c r="B10" s="14" t="s">
        <v>35</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Forward Curve</vt:lpstr>
      <vt:lpstr>Notes &amp; Methodology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Pensford</dc:creator>
  <cp:lastModifiedBy>Joe Long</cp:lastModifiedBy>
  <dcterms:created xsi:type="dcterms:W3CDTF">2015-09-16T12:43:16Z</dcterms:created>
  <dcterms:modified xsi:type="dcterms:W3CDTF">2018-08-03T19:19:06Z</dcterms:modified>
</cp:coreProperties>
</file>