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rojects\Starlite\Parts\"/>
    </mc:Choice>
  </mc:AlternateContent>
  <xr:revisionPtr revIDLastSave="0" documentId="13_ncr:1_{97258A4E-15B2-4D19-93A1-F64E6AA75752}" xr6:coauthVersionLast="47" xr6:coauthVersionMax="47" xr10:uidLastSave="{00000000-0000-0000-0000-000000000000}"/>
  <bookViews>
    <workbookView xWindow="5136" yWindow="1776" windowWidth="17280" windowHeight="9420" xr2:uid="{00000000-000D-0000-FFFF-FFFF00000000}"/>
  </bookViews>
  <sheets>
    <sheet name="Assy Parts List" sheetId="2" r:id="rId1"/>
    <sheet name="PCB Parts Lis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10" i="1" l="1"/>
  <c r="F6" i="2" l="1"/>
  <c r="F9" i="2" l="1"/>
  <c r="F5" i="2"/>
  <c r="F4" i="2"/>
  <c r="G9" i="1" l="1"/>
  <c r="G12" i="1" l="1"/>
  <c r="G5" i="1" l="1"/>
  <c r="G11" i="1" l="1"/>
  <c r="G6" i="1" l="1"/>
  <c r="G7" i="1" l="1"/>
  <c r="G8" i="1" l="1"/>
  <c r="G13" i="1" l="1"/>
  <c r="G14" i="1" l="1"/>
  <c r="F10" i="2" s="1"/>
  <c r="F12" i="2" s="1"/>
</calcChain>
</file>

<file path=xl/sharedStrings.xml><?xml version="1.0" encoding="utf-8"?>
<sst xmlns="http://schemas.openxmlformats.org/spreadsheetml/2006/main" count="123" uniqueCount="90">
  <si>
    <t>Description</t>
  </si>
  <si>
    <t>Qty</t>
  </si>
  <si>
    <t>Manufacture</t>
  </si>
  <si>
    <t>Part Number</t>
  </si>
  <si>
    <t>Distributer</t>
  </si>
  <si>
    <t>Cost</t>
  </si>
  <si>
    <t>Digi-Key</t>
  </si>
  <si>
    <t>TI</t>
  </si>
  <si>
    <t>TinyVision</t>
  </si>
  <si>
    <t>Tindie</t>
  </si>
  <si>
    <t>Adafruit</t>
  </si>
  <si>
    <t>Switch, Tactile</t>
  </si>
  <si>
    <t>Total</t>
  </si>
  <si>
    <t>Switch, Slide</t>
  </si>
  <si>
    <t>NeoPixel RGB Strip 60 LEDs</t>
  </si>
  <si>
    <t>Cap 0.1uF, 50V X7R, Radial</t>
  </si>
  <si>
    <t>Kemet</t>
  </si>
  <si>
    <t>MCC</t>
  </si>
  <si>
    <t>1N5817-TP</t>
  </si>
  <si>
    <t>Diode, Schottky, Axial, 1A, 20V</t>
  </si>
  <si>
    <t>Sparkfun</t>
  </si>
  <si>
    <t>COM-14730</t>
  </si>
  <si>
    <t>USB Micro B Breakout Board</t>
  </si>
  <si>
    <t>Pin Header, 3pin, 50 mil Pitch</t>
  </si>
  <si>
    <t>C&amp;K</t>
  </si>
  <si>
    <t>L102021ML04Q</t>
  </si>
  <si>
    <t>SN74AHCT245N</t>
  </si>
  <si>
    <t>8-bit Transceiver 20DIP</t>
  </si>
  <si>
    <t>Preci-Dip</t>
  </si>
  <si>
    <t>C326C104K5R5TA</t>
  </si>
  <si>
    <t>Rubycon</t>
  </si>
  <si>
    <t>Cap 100uF, 16V, Alum, Radial</t>
  </si>
  <si>
    <t>16ML100MEFC6.3X7</t>
  </si>
  <si>
    <t>iCE40UP FPGA Daughter Board</t>
  </si>
  <si>
    <t>Outer Acrylic</t>
  </si>
  <si>
    <t>Inner Acrylic</t>
  </si>
  <si>
    <t>PCB</t>
  </si>
  <si>
    <t>OSH Park</t>
  </si>
  <si>
    <t>Essentra Comp</t>
  </si>
  <si>
    <t>15TSP036</t>
  </si>
  <si>
    <t>Pololu</t>
  </si>
  <si>
    <t>PCB Parts</t>
  </si>
  <si>
    <t>Standoff, Nylon, 4-40, 5/8"</t>
  </si>
  <si>
    <t>Comment</t>
  </si>
  <si>
    <t>1/3 of order</t>
  </si>
  <si>
    <t>Screw, Polycarb, 4-40, 3/8"</t>
  </si>
  <si>
    <t>010440W037PC</t>
  </si>
  <si>
    <t>1-1825027-1</t>
  </si>
  <si>
    <t>USB Micro Wall Adapter</t>
  </si>
  <si>
    <t>CUI</t>
  </si>
  <si>
    <t>SWI10-5-N-MUB</t>
  </si>
  <si>
    <t>Optional</t>
  </si>
  <si>
    <t>850-80-003-10-001101</t>
  </si>
  <si>
    <t>7328, 1/8"</t>
  </si>
  <si>
    <t>7328, 1/16"</t>
  </si>
  <si>
    <t>Upduino-V3.0</t>
  </si>
  <si>
    <t>Rev 5</t>
  </si>
  <si>
    <t>Ref Des</t>
  </si>
  <si>
    <t>U1</t>
  </si>
  <si>
    <t>U2</t>
  </si>
  <si>
    <t>JP9</t>
  </si>
  <si>
    <t>D1</t>
  </si>
  <si>
    <t>C1, C2, C5</t>
  </si>
  <si>
    <t>C3, C4</t>
  </si>
  <si>
    <t>S1, S3</t>
  </si>
  <si>
    <t>S2</t>
  </si>
  <si>
    <t>JP1-8 or JP11-16</t>
  </si>
  <si>
    <t>STARLITEMAIN</t>
  </si>
  <si>
    <t>8-point star uses JP1-8</t>
  </si>
  <si>
    <t>Notes:</t>
  </si>
  <si>
    <t>6-point star uses JP11-16</t>
  </si>
  <si>
    <t xml:space="preserve"> </t>
  </si>
  <si>
    <t>Each point of a star uses a strip of 7 LEDs, so the 60 LED strip must be cut up</t>
  </si>
  <si>
    <t>Starlite Assembly Parts List</t>
  </si>
  <si>
    <t>Starlite PCB Parts Parts List</t>
  </si>
  <si>
    <t>Inner acrylic can be 1/8" thick, but it will be harder to solder the LED strips to the pin headers</t>
  </si>
  <si>
    <t>See Notes Below</t>
  </si>
  <si>
    <t>SK6812-3535-60W5</t>
  </si>
  <si>
    <t>White, 1 meter</t>
  </si>
  <si>
    <t>Alitove</t>
  </si>
  <si>
    <t>AL2812WH120NP2M5MM</t>
  </si>
  <si>
    <t>Amazon</t>
  </si>
  <si>
    <t>H/A</t>
  </si>
  <si>
    <t>B093CWF55Y</t>
  </si>
  <si>
    <t>SuperLightingLED</t>
  </si>
  <si>
    <t>Direct, China</t>
  </si>
  <si>
    <t>White, 2 meters</t>
  </si>
  <si>
    <t>Alternates are:</t>
  </si>
  <si>
    <t xml:space="preserve">Sparkfun LED Strip is obsolete.  Any 60 LED per meter strip, 4 or 5mm wide, and uses SK6812 or </t>
  </si>
  <si>
    <t>WS2812B LEDs will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</si>
</sst>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0" fontId="4" fillId="0" borderId="1" xfId="0" applyFont="1" applyBorder="1"/>
    <xf numFmtId="44" fontId="2" fillId="0" borderId="1" xfId="1" applyFont="1" applyBorder="1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4" fillId="0" borderId="2" xfId="0" applyFont="1" applyBorder="1"/>
    <xf numFmtId="2" fontId="0" fillId="0" borderId="3" xfId="0" applyNumberFormat="1" applyBorder="1"/>
    <xf numFmtId="0" fontId="5" fillId="0" borderId="5" xfId="0" applyFont="1" applyBorder="1"/>
    <xf numFmtId="0" fontId="0" fillId="0" borderId="3" xfId="0" applyBorder="1" applyAlignment="1">
      <alignment horizontal="right"/>
    </xf>
    <xf numFmtId="0" fontId="0" fillId="0" borderId="0" xfId="0" applyAlignment="1">
      <alignment horizontal="left"/>
    </xf>
    <xf numFmtId="44" fontId="0" fillId="0" borderId="0" xfId="1" applyFont="1"/>
    <xf numFmtId="0" fontId="2" fillId="0" borderId="1" xfId="0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2" fillId="0" borderId="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5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196E-C6EB-45EC-83D9-3BE1DD3E80C5}">
  <dimension ref="A1:H26"/>
  <sheetViews>
    <sheetView tabSelected="1" topLeftCell="A13" workbookViewId="0">
      <selection activeCell="H14" sqref="H14"/>
    </sheetView>
  </sheetViews>
  <sheetFormatPr defaultRowHeight="14.4" x14ac:dyDescent="0.3"/>
  <cols>
    <col min="1" max="1" width="24.109375" customWidth="1"/>
    <col min="2" max="2" width="7.6640625" customWidth="1"/>
    <col min="3" max="3" width="15.5546875" style="16" customWidth="1"/>
    <col min="4" max="4" width="23.33203125" customWidth="1"/>
    <col min="5" max="5" width="11.33203125" customWidth="1"/>
    <col min="6" max="6" width="10" customWidth="1"/>
    <col min="7" max="7" width="15" style="31" customWidth="1"/>
    <col min="8" max="8" width="5.44140625" customWidth="1"/>
  </cols>
  <sheetData>
    <row r="1" spans="1:8" ht="18" x14ac:dyDescent="0.35">
      <c r="A1" s="6" t="s">
        <v>73</v>
      </c>
    </row>
    <row r="3" spans="1:8" x14ac:dyDescent="0.3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32" t="s">
        <v>5</v>
      </c>
      <c r="G3" s="33" t="s">
        <v>43</v>
      </c>
    </row>
    <row r="4" spans="1:8" x14ac:dyDescent="0.3">
      <c r="A4" s="3" t="s">
        <v>34</v>
      </c>
      <c r="B4" s="4">
        <v>1</v>
      </c>
      <c r="C4" s="3" t="s">
        <v>40</v>
      </c>
      <c r="D4" s="7" t="s">
        <v>53</v>
      </c>
      <c r="E4" s="3" t="s">
        <v>40</v>
      </c>
      <c r="F4" s="5">
        <f>45.1/2</f>
        <v>22.55</v>
      </c>
      <c r="G4" s="34"/>
    </row>
    <row r="5" spans="1:8" x14ac:dyDescent="0.3">
      <c r="A5" s="3" t="s">
        <v>35</v>
      </c>
      <c r="B5" s="4">
        <v>1</v>
      </c>
      <c r="C5" s="3" t="s">
        <v>40</v>
      </c>
      <c r="D5" s="7" t="s">
        <v>54</v>
      </c>
      <c r="E5" s="3" t="s">
        <v>40</v>
      </c>
      <c r="F5" s="5">
        <f>45.1/2</f>
        <v>22.55</v>
      </c>
      <c r="G5" s="34" t="s">
        <v>76</v>
      </c>
    </row>
    <row r="6" spans="1:8" x14ac:dyDescent="0.3">
      <c r="A6" s="3" t="s">
        <v>45</v>
      </c>
      <c r="B6" s="4">
        <v>8</v>
      </c>
      <c r="C6" s="3" t="s">
        <v>38</v>
      </c>
      <c r="D6" s="35" t="s">
        <v>46</v>
      </c>
      <c r="E6" s="3" t="s">
        <v>6</v>
      </c>
      <c r="F6" s="28">
        <f>B6*0.61</f>
        <v>4.88</v>
      </c>
      <c r="G6" s="34"/>
    </row>
    <row r="7" spans="1:8" x14ac:dyDescent="0.3">
      <c r="A7" s="3" t="s">
        <v>42</v>
      </c>
      <c r="B7" s="4">
        <v>4</v>
      </c>
      <c r="C7" s="3" t="s">
        <v>38</v>
      </c>
      <c r="D7" s="7" t="s">
        <v>39</v>
      </c>
      <c r="E7" s="3" t="s">
        <v>6</v>
      </c>
      <c r="F7" s="28">
        <f>B7*0.85</f>
        <v>3.4</v>
      </c>
      <c r="G7" s="34"/>
    </row>
    <row r="8" spans="1:8" x14ac:dyDescent="0.3">
      <c r="A8" s="3" t="s">
        <v>14</v>
      </c>
      <c r="B8" s="4">
        <v>1</v>
      </c>
      <c r="C8" s="3" t="s">
        <v>20</v>
      </c>
      <c r="D8" s="7" t="s">
        <v>21</v>
      </c>
      <c r="E8" s="3" t="s">
        <v>6</v>
      </c>
      <c r="F8" s="28">
        <v>14.95</v>
      </c>
      <c r="G8" s="34" t="s">
        <v>76</v>
      </c>
    </row>
    <row r="9" spans="1:8" x14ac:dyDescent="0.3">
      <c r="A9" s="3" t="s">
        <v>36</v>
      </c>
      <c r="B9" s="4">
        <v>1</v>
      </c>
      <c r="C9" s="3" t="s">
        <v>37</v>
      </c>
      <c r="D9" s="7" t="s">
        <v>67</v>
      </c>
      <c r="E9" s="3" t="s">
        <v>37</v>
      </c>
      <c r="F9" s="28">
        <f>46.47/3</f>
        <v>15.49</v>
      </c>
      <c r="G9" s="34" t="s">
        <v>44</v>
      </c>
    </row>
    <row r="10" spans="1:8" x14ac:dyDescent="0.3">
      <c r="A10" s="8" t="s">
        <v>41</v>
      </c>
      <c r="B10" s="17"/>
      <c r="C10" s="18"/>
      <c r="D10" s="19"/>
      <c r="E10" s="20"/>
      <c r="F10" s="28">
        <f>'PCB Parts List'!G14</f>
        <v>34.14</v>
      </c>
      <c r="G10" s="34"/>
    </row>
    <row r="11" spans="1:8" x14ac:dyDescent="0.3">
      <c r="A11" s="25"/>
      <c r="B11" s="26"/>
      <c r="C11" s="27"/>
      <c r="D11" s="19"/>
      <c r="E11" s="20"/>
      <c r="F11" s="28"/>
      <c r="G11" s="34"/>
    </row>
    <row r="12" spans="1:8" s="12" customFormat="1" x14ac:dyDescent="0.3">
      <c r="A12" s="21" t="s">
        <v>12</v>
      </c>
      <c r="B12" s="22"/>
      <c r="C12" s="23"/>
      <c r="D12" s="22"/>
      <c r="E12" s="24"/>
      <c r="F12" s="29">
        <f>SUM(F4:F11)</f>
        <v>117.96</v>
      </c>
      <c r="G12" s="30"/>
    </row>
    <row r="14" spans="1:8" x14ac:dyDescent="0.3">
      <c r="A14" s="3" t="s">
        <v>48</v>
      </c>
      <c r="B14" s="4">
        <v>1</v>
      </c>
      <c r="C14" s="7" t="s">
        <v>49</v>
      </c>
      <c r="D14" s="3" t="s">
        <v>50</v>
      </c>
      <c r="E14" s="3" t="s">
        <v>6</v>
      </c>
      <c r="F14" s="28">
        <v>8.5</v>
      </c>
      <c r="G14" s="34" t="s">
        <v>51</v>
      </c>
    </row>
    <row r="16" spans="1:8" x14ac:dyDescent="0.3">
      <c r="A16" s="55" t="s">
        <v>69</v>
      </c>
      <c r="B16" s="26" t="s">
        <v>75</v>
      </c>
      <c r="C16" s="27"/>
      <c r="D16" s="26"/>
      <c r="E16" s="26"/>
      <c r="F16" s="26"/>
      <c r="G16" s="42"/>
      <c r="H16" s="47"/>
    </row>
    <row r="17" spans="1:8" x14ac:dyDescent="0.3">
      <c r="A17" s="37"/>
      <c r="B17" s="25" t="s">
        <v>72</v>
      </c>
      <c r="C17" s="27"/>
      <c r="D17" s="26"/>
      <c r="E17" s="26"/>
      <c r="F17" s="26"/>
      <c r="G17" s="53"/>
      <c r="H17" s="47"/>
    </row>
    <row r="18" spans="1:8" x14ac:dyDescent="0.3">
      <c r="A18" s="37"/>
      <c r="B18" s="48" t="s">
        <v>88</v>
      </c>
      <c r="C18" s="51"/>
      <c r="D18" s="48"/>
      <c r="E18" s="48"/>
      <c r="F18" s="48"/>
      <c r="G18" s="46"/>
    </row>
    <row r="19" spans="1:8" x14ac:dyDescent="0.3">
      <c r="A19" s="37"/>
      <c r="B19" s="48"/>
      <c r="C19" s="52" t="s">
        <v>89</v>
      </c>
      <c r="D19" s="48"/>
      <c r="E19" s="48"/>
      <c r="F19" s="48"/>
      <c r="G19" s="54"/>
    </row>
    <row r="20" spans="1:8" x14ac:dyDescent="0.3">
      <c r="A20" s="37"/>
      <c r="B20" s="48"/>
      <c r="C20" s="50" t="s">
        <v>87</v>
      </c>
      <c r="D20" s="26"/>
      <c r="E20" s="26"/>
      <c r="F20" s="26"/>
      <c r="G20" s="53"/>
    </row>
    <row r="21" spans="1:8" x14ac:dyDescent="0.3">
      <c r="A21" s="37"/>
      <c r="B21" s="48"/>
      <c r="C21" s="45" t="s">
        <v>2</v>
      </c>
      <c r="D21" s="1" t="s">
        <v>3</v>
      </c>
      <c r="E21" s="1" t="s">
        <v>4</v>
      </c>
      <c r="F21" s="32" t="s">
        <v>5</v>
      </c>
      <c r="G21" s="33" t="s">
        <v>43</v>
      </c>
    </row>
    <row r="22" spans="1:8" x14ac:dyDescent="0.3">
      <c r="A22" s="37"/>
      <c r="B22" s="48"/>
      <c r="C22" s="7" t="s">
        <v>84</v>
      </c>
      <c r="D22" s="3" t="s">
        <v>77</v>
      </c>
      <c r="E22" s="3" t="s">
        <v>85</v>
      </c>
      <c r="F22" s="28">
        <v>9.98</v>
      </c>
      <c r="G22" s="34" t="s">
        <v>78</v>
      </c>
    </row>
    <row r="23" spans="1:8" x14ac:dyDescent="0.3">
      <c r="A23" s="37"/>
      <c r="B23" s="48"/>
      <c r="C23" s="7" t="s">
        <v>79</v>
      </c>
      <c r="D23" s="3" t="s">
        <v>80</v>
      </c>
      <c r="E23" s="3" t="s">
        <v>81</v>
      </c>
      <c r="F23" s="28">
        <v>16.989999999999998</v>
      </c>
      <c r="G23" s="34" t="s">
        <v>86</v>
      </c>
    </row>
    <row r="24" spans="1:8" x14ac:dyDescent="0.3">
      <c r="A24" s="38"/>
      <c r="B24" s="49"/>
      <c r="C24" s="7" t="s">
        <v>82</v>
      </c>
      <c r="D24" s="3" t="s">
        <v>83</v>
      </c>
      <c r="E24" s="3" t="s">
        <v>81</v>
      </c>
      <c r="F24" s="28">
        <v>17.690000000000001</v>
      </c>
      <c r="G24" s="34" t="s">
        <v>86</v>
      </c>
    </row>
    <row r="25" spans="1:8" x14ac:dyDescent="0.3">
      <c r="C25" s="43"/>
      <c r="F25" s="44"/>
    </row>
    <row r="26" spans="1:8" x14ac:dyDescent="0.3">
      <c r="C26" s="4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I16" sqref="I16"/>
    </sheetView>
  </sheetViews>
  <sheetFormatPr defaultRowHeight="14.4" x14ac:dyDescent="0.3"/>
  <cols>
    <col min="1" max="1" width="28.109375" customWidth="1"/>
    <col min="2" max="2" width="10.21875" customWidth="1"/>
    <col min="3" max="3" width="7.21875" customWidth="1"/>
    <col min="4" max="4" width="12.6640625" customWidth="1"/>
    <col min="5" max="5" width="19.88671875" customWidth="1"/>
    <col min="6" max="6" width="10.21875" customWidth="1"/>
    <col min="7" max="7" width="9.6640625" customWidth="1"/>
  </cols>
  <sheetData>
    <row r="1" spans="1:7" ht="18" x14ac:dyDescent="0.35">
      <c r="A1" s="6" t="s">
        <v>74</v>
      </c>
      <c r="B1" s="6"/>
      <c r="G1" t="s">
        <v>56</v>
      </c>
    </row>
    <row r="3" spans="1:7" x14ac:dyDescent="0.3">
      <c r="A3" s="1" t="s">
        <v>0</v>
      </c>
      <c r="B3" s="1" t="s">
        <v>57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3">
      <c r="A4" s="3" t="s">
        <v>33</v>
      </c>
      <c r="B4" s="3" t="s">
        <v>58</v>
      </c>
      <c r="C4" s="4">
        <v>1</v>
      </c>
      <c r="D4" s="3" t="s">
        <v>8</v>
      </c>
      <c r="E4" s="3" t="s">
        <v>55</v>
      </c>
      <c r="F4" s="3" t="s">
        <v>9</v>
      </c>
      <c r="G4" s="5">
        <v>24</v>
      </c>
    </row>
    <row r="5" spans="1:7" x14ac:dyDescent="0.3">
      <c r="A5" s="3" t="s">
        <v>27</v>
      </c>
      <c r="B5" s="3" t="s">
        <v>59</v>
      </c>
      <c r="C5" s="4">
        <v>1</v>
      </c>
      <c r="D5" s="3" t="s">
        <v>7</v>
      </c>
      <c r="E5" s="3" t="s">
        <v>26</v>
      </c>
      <c r="F5" s="3" t="s">
        <v>6</v>
      </c>
      <c r="G5" s="5">
        <f>C5*0.53</f>
        <v>0.53</v>
      </c>
    </row>
    <row r="6" spans="1:7" x14ac:dyDescent="0.3">
      <c r="A6" s="10" t="s">
        <v>22</v>
      </c>
      <c r="B6" s="10" t="s">
        <v>60</v>
      </c>
      <c r="C6" s="13">
        <v>1</v>
      </c>
      <c r="D6" s="10" t="s">
        <v>10</v>
      </c>
      <c r="E6" s="14">
        <v>1833</v>
      </c>
      <c r="F6" s="10" t="s">
        <v>6</v>
      </c>
      <c r="G6" s="15">
        <f>C6*1.5</f>
        <v>1.5</v>
      </c>
    </row>
    <row r="7" spans="1:7" x14ac:dyDescent="0.3">
      <c r="A7" s="3" t="s">
        <v>19</v>
      </c>
      <c r="B7" s="3" t="s">
        <v>61</v>
      </c>
      <c r="C7" s="4">
        <v>1</v>
      </c>
      <c r="D7" s="3" t="s">
        <v>17</v>
      </c>
      <c r="E7" s="7" t="s">
        <v>18</v>
      </c>
      <c r="F7" s="3" t="s">
        <v>6</v>
      </c>
      <c r="G7" s="5">
        <f>C7*0.32</f>
        <v>0.32</v>
      </c>
    </row>
    <row r="8" spans="1:7" x14ac:dyDescent="0.3">
      <c r="A8" s="3" t="s">
        <v>15</v>
      </c>
      <c r="B8" s="3" t="s">
        <v>62</v>
      </c>
      <c r="C8" s="4">
        <v>3</v>
      </c>
      <c r="D8" s="3" t="s">
        <v>16</v>
      </c>
      <c r="E8" s="10" t="s">
        <v>29</v>
      </c>
      <c r="F8" s="3" t="s">
        <v>6</v>
      </c>
      <c r="G8" s="5">
        <f>C8*0.22</f>
        <v>0.66</v>
      </c>
    </row>
    <row r="9" spans="1:7" x14ac:dyDescent="0.3">
      <c r="A9" s="3" t="s">
        <v>31</v>
      </c>
      <c r="B9" s="3" t="s">
        <v>63</v>
      </c>
      <c r="C9" s="4">
        <v>2</v>
      </c>
      <c r="D9" s="3" t="s">
        <v>30</v>
      </c>
      <c r="E9" s="3" t="s">
        <v>32</v>
      </c>
      <c r="F9" s="3" t="s">
        <v>6</v>
      </c>
      <c r="G9" s="5">
        <f>C9*0.22</f>
        <v>0.44</v>
      </c>
    </row>
    <row r="10" spans="1:7" x14ac:dyDescent="0.3">
      <c r="A10" s="3" t="s">
        <v>11</v>
      </c>
      <c r="B10" s="3" t="s">
        <v>64</v>
      </c>
      <c r="C10" s="4">
        <v>2</v>
      </c>
      <c r="D10" s="3" t="s">
        <v>7</v>
      </c>
      <c r="E10" s="9" t="s">
        <v>47</v>
      </c>
      <c r="F10" s="3" t="s">
        <v>6</v>
      </c>
      <c r="G10" s="5">
        <f>C10*0.26</f>
        <v>0.52</v>
      </c>
    </row>
    <row r="11" spans="1:7" x14ac:dyDescent="0.3">
      <c r="A11" s="3" t="s">
        <v>13</v>
      </c>
      <c r="B11" s="3" t="s">
        <v>65</v>
      </c>
      <c r="C11" s="4">
        <v>1</v>
      </c>
      <c r="D11" s="3" t="s">
        <v>24</v>
      </c>
      <c r="E11" s="3" t="s">
        <v>25</v>
      </c>
      <c r="F11" s="3" t="s">
        <v>6</v>
      </c>
      <c r="G11" s="5">
        <f>C11*2.09</f>
        <v>2.09</v>
      </c>
    </row>
    <row r="12" spans="1:7" ht="28.8" x14ac:dyDescent="0.3">
      <c r="A12" s="3" t="s">
        <v>23</v>
      </c>
      <c r="B12" s="36" t="s">
        <v>66</v>
      </c>
      <c r="C12" s="4">
        <v>8</v>
      </c>
      <c r="D12" s="3" t="s">
        <v>28</v>
      </c>
      <c r="E12" s="3" t="s">
        <v>52</v>
      </c>
      <c r="F12" s="10" t="s">
        <v>6</v>
      </c>
      <c r="G12" s="5">
        <f>C12*0.51</f>
        <v>4.08</v>
      </c>
    </row>
    <row r="13" spans="1:7" x14ac:dyDescent="0.3">
      <c r="A13" s="3"/>
      <c r="B13" s="3"/>
      <c r="C13" s="4"/>
      <c r="D13" s="3"/>
      <c r="E13" s="3"/>
      <c r="F13" s="3"/>
      <c r="G13" s="5">
        <f t="shared" ref="G13" si="0">C13*0.6</f>
        <v>0</v>
      </c>
    </row>
    <row r="14" spans="1:7" x14ac:dyDescent="0.3">
      <c r="A14" s="1" t="s">
        <v>12</v>
      </c>
      <c r="B14" s="1"/>
      <c r="C14" s="2"/>
      <c r="D14" s="1"/>
      <c r="E14" s="1"/>
      <c r="F14" s="1"/>
      <c r="G14" s="11">
        <f>SUM(G4:G13)</f>
        <v>34.14</v>
      </c>
    </row>
    <row r="17" spans="1:8" s="12" customFormat="1" x14ac:dyDescent="0.3">
      <c r="A17" s="41" t="s">
        <v>69</v>
      </c>
      <c r="B17" s="39" t="s">
        <v>68</v>
      </c>
      <c r="C17" s="26"/>
      <c r="D17" s="26"/>
      <c r="E17" s="26"/>
      <c r="F17" s="20"/>
      <c r="G17"/>
      <c r="H17"/>
    </row>
    <row r="18" spans="1:8" x14ac:dyDescent="0.3">
      <c r="A18" s="37"/>
      <c r="B18" s="39" t="s">
        <v>70</v>
      </c>
      <c r="C18" s="40"/>
      <c r="D18" s="26"/>
      <c r="E18" s="26"/>
      <c r="F18" s="20"/>
      <c r="G18" t="s">
        <v>71</v>
      </c>
    </row>
    <row r="19" spans="1:8" x14ac:dyDescent="0.3">
      <c r="A19" s="37"/>
      <c r="B19" s="25"/>
      <c r="C19" s="26"/>
      <c r="D19" s="26"/>
      <c r="E19" s="26"/>
      <c r="F19" s="20"/>
    </row>
    <row r="20" spans="1:8" x14ac:dyDescent="0.3">
      <c r="A20" s="38"/>
      <c r="B20" s="25"/>
      <c r="C20" s="26"/>
      <c r="D20" s="26"/>
      <c r="E20" s="26"/>
      <c r="F20" s="2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Assy Parts List</vt:lpstr>
      <vt:lpstr>PCB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2020-08-25T19:46:33Z</cp:lastPrinted>
  <dcterms:created xsi:type="dcterms:W3CDTF">2015-06-05T18:17:20Z</dcterms:created>
  <dcterms:modified xsi:type="dcterms:W3CDTF">2021-06-04T02:17:25Z</dcterms:modified>
</cp:coreProperties>
</file>