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uevara\Desktop\Proyecto - Hojas de Responsabilidad\"/>
    </mc:Choice>
  </mc:AlternateContent>
  <bookViews>
    <workbookView xWindow="0" yWindow="0" windowWidth="9960" windowHeight="6015" tabRatio="691" firstSheet="12" activeTab="17" xr2:uid="{0A23456D-9399-4BD5-915D-1FF04B5BE59E}"/>
  </bookViews>
  <sheets>
    <sheet name="Persona" sheetId="4" r:id="rId1"/>
    <sheet name="Rol" sheetId="2" r:id="rId2"/>
    <sheet name="UsuarioApp" sheetId="5" r:id="rId3"/>
    <sheet name="Area" sheetId="8" r:id="rId4"/>
    <sheet name="Departamento" sheetId="6" r:id="rId5"/>
    <sheet name="Puesto" sheetId="9" r:id="rId6"/>
    <sheet name="Usuario" sheetId="10" r:id="rId7"/>
    <sheet name="Sede" sheetId="11" r:id="rId8"/>
    <sheet name="Marca" sheetId="12" r:id="rId9"/>
    <sheet name="Modelo" sheetId="27" r:id="rId10"/>
    <sheet name="Procesador" sheetId="28" r:id="rId11"/>
    <sheet name="VersionSO" sheetId="18" r:id="rId12"/>
    <sheet name="EdicionSO" sheetId="19" r:id="rId13"/>
    <sheet name="Arquitectura" sheetId="20" r:id="rId14"/>
    <sheet name="SistemaOperativo" sheetId="21" r:id="rId15"/>
    <sheet name="EdicionOffice" sheetId="22" r:id="rId16"/>
    <sheet name="Office" sheetId="23" r:id="rId17"/>
    <sheet name="Equipo" sheetId="29" r:id="rId18"/>
    <sheet name="Hoja11" sheetId="25" r:id="rId19"/>
    <sheet name="FormatoProcesador" sheetId="26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6" l="1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B155" i="26"/>
  <c r="C155" i="26"/>
  <c r="D155" i="26"/>
  <c r="E155" i="26"/>
  <c r="E154" i="26"/>
  <c r="D154" i="26"/>
  <c r="C154" i="26"/>
  <c r="E153" i="26"/>
  <c r="D153" i="26"/>
  <c r="C153" i="26"/>
  <c r="E152" i="26"/>
  <c r="D152" i="26"/>
  <c r="C152" i="26"/>
  <c r="E151" i="26"/>
  <c r="D151" i="26"/>
  <c r="C151" i="26"/>
  <c r="B151" i="26"/>
  <c r="E150" i="26"/>
  <c r="D150" i="26"/>
  <c r="C150" i="26"/>
  <c r="B150" i="26"/>
  <c r="E149" i="26"/>
  <c r="D149" i="26"/>
  <c r="C149" i="26"/>
  <c r="B149" i="26"/>
  <c r="E148" i="26"/>
  <c r="D148" i="26"/>
  <c r="C148" i="26"/>
  <c r="B148" i="26"/>
  <c r="E147" i="26"/>
  <c r="D147" i="26"/>
  <c r="C147" i="26"/>
  <c r="B147" i="26"/>
  <c r="E146" i="26"/>
  <c r="D146" i="26"/>
  <c r="C146" i="26"/>
  <c r="B146" i="26"/>
  <c r="E145" i="26"/>
  <c r="D145" i="26"/>
  <c r="C145" i="26"/>
  <c r="B145" i="26"/>
  <c r="E144" i="26"/>
  <c r="D144" i="26"/>
  <c r="C144" i="26"/>
  <c r="B144" i="26"/>
  <c r="E143" i="26"/>
  <c r="D143" i="26"/>
  <c r="C143" i="26"/>
  <c r="B143" i="26"/>
  <c r="E142" i="26"/>
  <c r="D142" i="26"/>
  <c r="C142" i="26"/>
  <c r="B142" i="26"/>
  <c r="E141" i="26"/>
  <c r="D141" i="26"/>
  <c r="C141" i="26"/>
  <c r="B141" i="26"/>
  <c r="E140" i="26"/>
  <c r="D140" i="26"/>
  <c r="C140" i="26"/>
  <c r="B140" i="26"/>
  <c r="E139" i="26"/>
  <c r="D139" i="26"/>
  <c r="C139" i="26"/>
  <c r="B139" i="26"/>
  <c r="E138" i="26"/>
  <c r="D138" i="26"/>
  <c r="C138" i="26"/>
  <c r="B138" i="26"/>
  <c r="E137" i="26"/>
  <c r="D137" i="26"/>
  <c r="C137" i="26"/>
  <c r="B137" i="26"/>
  <c r="E136" i="26"/>
  <c r="D136" i="26"/>
  <c r="C136" i="26"/>
  <c r="B136" i="26"/>
  <c r="E135" i="26"/>
  <c r="D135" i="26"/>
  <c r="C135" i="26"/>
  <c r="B135" i="26"/>
  <c r="E134" i="26"/>
  <c r="D134" i="26"/>
  <c r="C134" i="26"/>
  <c r="B134" i="26"/>
  <c r="E133" i="26"/>
  <c r="D133" i="26"/>
  <c r="C133" i="26"/>
  <c r="B133" i="26"/>
  <c r="E132" i="26"/>
  <c r="D132" i="26"/>
  <c r="C132" i="26"/>
  <c r="B132" i="26"/>
  <c r="E131" i="26"/>
  <c r="D131" i="26"/>
  <c r="C131" i="26"/>
  <c r="B131" i="26"/>
  <c r="E130" i="26"/>
  <c r="D130" i="26"/>
  <c r="C130" i="26"/>
  <c r="B130" i="26"/>
  <c r="E129" i="26"/>
  <c r="D129" i="26"/>
  <c r="C129" i="26"/>
  <c r="B129" i="26"/>
  <c r="E128" i="26"/>
  <c r="D128" i="26"/>
  <c r="C128" i="26"/>
  <c r="B128" i="26"/>
  <c r="E127" i="26"/>
  <c r="D127" i="26"/>
  <c r="C127" i="26"/>
  <c r="B127" i="26"/>
  <c r="E126" i="26"/>
  <c r="D126" i="26"/>
  <c r="C126" i="26"/>
  <c r="B126" i="26"/>
  <c r="E125" i="26"/>
  <c r="D125" i="26"/>
  <c r="C125" i="26"/>
  <c r="B125" i="26"/>
  <c r="E124" i="26"/>
  <c r="D124" i="26"/>
  <c r="C124" i="26"/>
  <c r="B124" i="26"/>
  <c r="E123" i="26"/>
  <c r="D123" i="26"/>
  <c r="C123" i="26"/>
  <c r="B123" i="26"/>
  <c r="E122" i="26"/>
  <c r="D122" i="26"/>
  <c r="C122" i="26"/>
  <c r="B122" i="26"/>
  <c r="E121" i="26"/>
  <c r="D121" i="26"/>
  <c r="C121" i="26"/>
  <c r="B121" i="26"/>
  <c r="E120" i="26"/>
  <c r="D120" i="26"/>
  <c r="C120" i="26"/>
  <c r="B120" i="26"/>
  <c r="E119" i="26"/>
  <c r="D119" i="26"/>
  <c r="C119" i="26"/>
  <c r="B119" i="26"/>
  <c r="E118" i="26"/>
  <c r="D118" i="26"/>
  <c r="C118" i="26"/>
  <c r="B118" i="26"/>
  <c r="E117" i="26"/>
  <c r="D117" i="26"/>
  <c r="C117" i="26"/>
  <c r="B117" i="26"/>
  <c r="E116" i="26"/>
  <c r="D116" i="26"/>
  <c r="C116" i="26"/>
  <c r="B116" i="26"/>
  <c r="E115" i="26"/>
  <c r="D115" i="26"/>
  <c r="C115" i="26"/>
  <c r="B115" i="26"/>
  <c r="E114" i="26"/>
  <c r="D114" i="26"/>
  <c r="C114" i="26"/>
  <c r="B114" i="26"/>
  <c r="E113" i="26"/>
  <c r="D113" i="26"/>
  <c r="C113" i="26"/>
  <c r="B113" i="26"/>
  <c r="E112" i="26"/>
  <c r="D112" i="26"/>
  <c r="C112" i="26"/>
  <c r="B112" i="26"/>
  <c r="E111" i="26"/>
  <c r="D111" i="26"/>
  <c r="C111" i="26"/>
  <c r="B111" i="26"/>
  <c r="E110" i="26"/>
  <c r="D110" i="26"/>
  <c r="C110" i="26"/>
  <c r="B110" i="26"/>
  <c r="E109" i="26"/>
  <c r="D109" i="26"/>
  <c r="C109" i="26"/>
  <c r="B109" i="26"/>
  <c r="E108" i="26"/>
  <c r="D108" i="26"/>
  <c r="C108" i="26"/>
  <c r="B108" i="26"/>
  <c r="E107" i="26"/>
  <c r="D107" i="26"/>
  <c r="C107" i="26"/>
  <c r="B107" i="26"/>
  <c r="E106" i="26"/>
  <c r="D106" i="26"/>
  <c r="C106" i="26"/>
  <c r="B106" i="26"/>
  <c r="E105" i="26"/>
  <c r="D105" i="26"/>
  <c r="C105" i="26"/>
  <c r="B105" i="26"/>
  <c r="E104" i="26"/>
  <c r="D104" i="26"/>
  <c r="C104" i="26"/>
  <c r="B104" i="26"/>
  <c r="E103" i="26"/>
  <c r="D103" i="26"/>
  <c r="C103" i="26"/>
  <c r="B103" i="26"/>
  <c r="E102" i="26"/>
  <c r="D102" i="26"/>
  <c r="C102" i="26"/>
  <c r="B102" i="26"/>
  <c r="E101" i="26"/>
  <c r="D101" i="26"/>
  <c r="C101" i="26"/>
  <c r="B101" i="26"/>
  <c r="E100" i="26"/>
  <c r="D100" i="26"/>
  <c r="C100" i="26"/>
  <c r="B100" i="26"/>
  <c r="E99" i="26"/>
  <c r="D99" i="26"/>
  <c r="C99" i="26"/>
  <c r="B99" i="26"/>
  <c r="E98" i="26"/>
  <c r="D98" i="26"/>
  <c r="C98" i="26"/>
  <c r="B98" i="26"/>
  <c r="E97" i="26"/>
  <c r="D97" i="26"/>
  <c r="C97" i="26"/>
  <c r="B97" i="26"/>
  <c r="E96" i="26"/>
  <c r="D96" i="26"/>
  <c r="C96" i="26"/>
  <c r="B96" i="26"/>
  <c r="E95" i="26"/>
  <c r="D95" i="26"/>
  <c r="C95" i="26"/>
  <c r="B95" i="26"/>
  <c r="E94" i="26"/>
  <c r="D94" i="26"/>
  <c r="C94" i="26"/>
  <c r="B94" i="26"/>
  <c r="E93" i="26"/>
  <c r="D93" i="26"/>
  <c r="C93" i="26"/>
  <c r="B93" i="26"/>
  <c r="E92" i="26"/>
  <c r="D92" i="26"/>
  <c r="C92" i="26"/>
  <c r="B92" i="26"/>
  <c r="E91" i="26"/>
  <c r="D91" i="26"/>
  <c r="C91" i="26"/>
  <c r="B91" i="26"/>
  <c r="E90" i="26"/>
  <c r="D90" i="26"/>
  <c r="C90" i="26"/>
  <c r="B90" i="26"/>
  <c r="E89" i="26"/>
  <c r="D89" i="26"/>
  <c r="C89" i="26"/>
  <c r="B89" i="26"/>
  <c r="E88" i="26"/>
  <c r="D88" i="26"/>
  <c r="C88" i="26"/>
  <c r="B88" i="26"/>
  <c r="E87" i="26"/>
  <c r="D87" i="26"/>
  <c r="C87" i="26"/>
  <c r="B87" i="26"/>
  <c r="E86" i="26"/>
  <c r="D86" i="26"/>
  <c r="C86" i="26"/>
  <c r="B86" i="26"/>
  <c r="E85" i="26"/>
  <c r="D85" i="26"/>
  <c r="C85" i="26"/>
  <c r="B85" i="26"/>
  <c r="E84" i="26"/>
  <c r="D84" i="26"/>
  <c r="C84" i="26"/>
  <c r="B84" i="26"/>
  <c r="E83" i="26"/>
  <c r="D83" i="26"/>
  <c r="C83" i="26"/>
  <c r="B83" i="26"/>
  <c r="E82" i="26"/>
  <c r="D82" i="26"/>
  <c r="C82" i="26"/>
  <c r="B82" i="26"/>
  <c r="E81" i="26"/>
  <c r="D81" i="26"/>
  <c r="C81" i="26"/>
  <c r="B81" i="26"/>
  <c r="E80" i="26"/>
  <c r="D80" i="26"/>
  <c r="C80" i="26"/>
  <c r="B80" i="26"/>
  <c r="E79" i="26"/>
  <c r="D79" i="26"/>
  <c r="C79" i="26"/>
  <c r="B79" i="26"/>
  <c r="E78" i="26"/>
  <c r="D78" i="26"/>
  <c r="C78" i="26"/>
  <c r="B78" i="26"/>
  <c r="E77" i="26"/>
  <c r="D77" i="26"/>
  <c r="C77" i="26"/>
  <c r="B77" i="26"/>
  <c r="E76" i="26"/>
  <c r="D76" i="26"/>
  <c r="C76" i="26"/>
  <c r="B76" i="26"/>
  <c r="E75" i="26"/>
  <c r="D75" i="26"/>
  <c r="C75" i="26"/>
  <c r="B75" i="26"/>
  <c r="E74" i="26"/>
  <c r="D74" i="26"/>
  <c r="C74" i="26"/>
  <c r="B74" i="26"/>
  <c r="E73" i="26"/>
  <c r="D73" i="26"/>
  <c r="C73" i="26"/>
  <c r="B73" i="26"/>
  <c r="E72" i="26"/>
  <c r="D72" i="26"/>
  <c r="C72" i="26"/>
  <c r="B72" i="26"/>
  <c r="E71" i="26"/>
  <c r="D71" i="26"/>
  <c r="C71" i="26"/>
  <c r="B71" i="26"/>
  <c r="E70" i="26"/>
  <c r="D70" i="26"/>
  <c r="C70" i="26"/>
  <c r="B70" i="26"/>
  <c r="E69" i="26"/>
  <c r="D69" i="26"/>
  <c r="C69" i="26"/>
  <c r="B69" i="26"/>
  <c r="E68" i="26"/>
  <c r="D68" i="26"/>
  <c r="C68" i="26"/>
  <c r="B68" i="26"/>
  <c r="E67" i="26"/>
  <c r="D67" i="26"/>
  <c r="C67" i="26"/>
  <c r="B67" i="26"/>
  <c r="E66" i="26"/>
  <c r="D66" i="26"/>
  <c r="C66" i="26"/>
  <c r="B66" i="26"/>
  <c r="E65" i="26"/>
  <c r="D65" i="26"/>
  <c r="C65" i="26"/>
  <c r="B65" i="26"/>
  <c r="E64" i="26"/>
  <c r="D64" i="26"/>
  <c r="C64" i="26"/>
  <c r="B64" i="26"/>
  <c r="E63" i="26"/>
  <c r="D63" i="26"/>
  <c r="C63" i="26"/>
  <c r="B63" i="26"/>
  <c r="E62" i="26"/>
  <c r="D62" i="26"/>
  <c r="C62" i="26"/>
  <c r="B62" i="26"/>
  <c r="E61" i="26"/>
  <c r="D61" i="26"/>
  <c r="C61" i="26"/>
  <c r="B61" i="26"/>
  <c r="E60" i="26"/>
  <c r="D60" i="26"/>
  <c r="C60" i="26"/>
  <c r="B60" i="26"/>
  <c r="E59" i="26"/>
  <c r="D59" i="26"/>
  <c r="C59" i="26"/>
  <c r="B59" i="26"/>
  <c r="E58" i="26"/>
  <c r="D58" i="26"/>
  <c r="C58" i="26"/>
  <c r="B58" i="26"/>
  <c r="E57" i="26"/>
  <c r="D57" i="26"/>
  <c r="C57" i="26"/>
  <c r="B57" i="26"/>
  <c r="E56" i="26"/>
  <c r="D56" i="26"/>
  <c r="C56" i="26"/>
  <c r="B56" i="26"/>
  <c r="E55" i="26"/>
  <c r="D55" i="26"/>
  <c r="C55" i="26"/>
  <c r="B55" i="26"/>
  <c r="E54" i="26"/>
  <c r="D54" i="26"/>
  <c r="C54" i="26"/>
  <c r="B54" i="26"/>
  <c r="E53" i="26"/>
  <c r="D53" i="26"/>
  <c r="C53" i="26"/>
  <c r="B53" i="26"/>
  <c r="E52" i="26"/>
  <c r="D52" i="26"/>
  <c r="C52" i="26"/>
  <c r="B52" i="26"/>
  <c r="E51" i="26"/>
  <c r="D51" i="26"/>
  <c r="C51" i="26"/>
  <c r="B51" i="26"/>
  <c r="E50" i="26"/>
  <c r="D50" i="26"/>
  <c r="C50" i="26"/>
  <c r="B50" i="26"/>
  <c r="E49" i="26"/>
  <c r="D49" i="26"/>
  <c r="C49" i="26"/>
  <c r="B49" i="26"/>
  <c r="E48" i="26"/>
  <c r="D48" i="26"/>
  <c r="C48" i="26"/>
  <c r="B48" i="26"/>
  <c r="E47" i="26"/>
  <c r="D47" i="26"/>
  <c r="C47" i="26"/>
  <c r="B47" i="26"/>
  <c r="E46" i="26"/>
  <c r="D46" i="26"/>
  <c r="C46" i="26"/>
  <c r="B46" i="26"/>
  <c r="E45" i="26"/>
  <c r="D45" i="26"/>
  <c r="C45" i="26"/>
  <c r="B45" i="26"/>
  <c r="E44" i="26"/>
  <c r="D44" i="26"/>
  <c r="C44" i="26"/>
  <c r="B44" i="26"/>
  <c r="E43" i="26"/>
  <c r="D43" i="26"/>
  <c r="C43" i="26"/>
  <c r="B43" i="26"/>
  <c r="E42" i="26"/>
  <c r="D42" i="26"/>
  <c r="C42" i="26"/>
  <c r="B42" i="26"/>
  <c r="E41" i="26"/>
  <c r="D41" i="26"/>
  <c r="C41" i="26"/>
  <c r="B41" i="26"/>
  <c r="E40" i="26"/>
  <c r="D40" i="26"/>
  <c r="C40" i="26"/>
  <c r="B40" i="26"/>
  <c r="E39" i="26"/>
  <c r="D39" i="26"/>
  <c r="C39" i="26"/>
  <c r="B39" i="26"/>
  <c r="E38" i="26"/>
  <c r="D38" i="26"/>
  <c r="C38" i="26"/>
  <c r="B38" i="26"/>
  <c r="E37" i="26"/>
  <c r="D37" i="26"/>
  <c r="C37" i="26"/>
  <c r="B37" i="26"/>
  <c r="E36" i="26"/>
  <c r="D36" i="26"/>
  <c r="C36" i="26"/>
  <c r="B36" i="26"/>
  <c r="E35" i="26"/>
  <c r="D35" i="26"/>
  <c r="C35" i="26"/>
  <c r="B35" i="26"/>
  <c r="E34" i="26"/>
  <c r="D34" i="26"/>
  <c r="C34" i="26"/>
  <c r="B34" i="26"/>
  <c r="E33" i="26"/>
  <c r="D33" i="26"/>
  <c r="C33" i="26"/>
  <c r="B33" i="26"/>
  <c r="E32" i="26"/>
  <c r="D32" i="26"/>
  <c r="C32" i="26"/>
  <c r="B32" i="26"/>
  <c r="E31" i="26"/>
  <c r="D31" i="26"/>
  <c r="C31" i="26"/>
  <c r="B31" i="26"/>
  <c r="E30" i="26"/>
  <c r="D30" i="26"/>
  <c r="C30" i="26"/>
  <c r="B30" i="26"/>
  <c r="E29" i="26"/>
  <c r="D29" i="26"/>
  <c r="C29" i="26"/>
  <c r="B29" i="26"/>
  <c r="E28" i="26"/>
  <c r="D28" i="26"/>
  <c r="C28" i="26"/>
  <c r="B28" i="26"/>
  <c r="E27" i="26"/>
  <c r="D27" i="26"/>
  <c r="C27" i="26"/>
  <c r="B27" i="26"/>
  <c r="E26" i="26"/>
  <c r="D26" i="26"/>
  <c r="C26" i="26"/>
  <c r="B26" i="26"/>
  <c r="E25" i="26"/>
  <c r="D25" i="26"/>
  <c r="C25" i="26"/>
  <c r="B25" i="26"/>
  <c r="E24" i="26"/>
  <c r="D24" i="26"/>
  <c r="C24" i="26"/>
  <c r="B24" i="26"/>
  <c r="E23" i="26"/>
  <c r="D23" i="26"/>
  <c r="C23" i="26"/>
  <c r="B23" i="26"/>
  <c r="E22" i="26"/>
  <c r="D22" i="26"/>
  <c r="C22" i="26"/>
  <c r="B22" i="26"/>
  <c r="E21" i="26"/>
  <c r="D21" i="26"/>
  <c r="C21" i="26"/>
  <c r="B21" i="26"/>
  <c r="E20" i="26"/>
  <c r="D20" i="26"/>
  <c r="C20" i="26"/>
  <c r="B20" i="26"/>
  <c r="E19" i="26"/>
  <c r="D19" i="26"/>
  <c r="C19" i="26"/>
  <c r="B19" i="26"/>
  <c r="E18" i="26"/>
  <c r="D18" i="26"/>
  <c r="C18" i="26"/>
  <c r="B18" i="26"/>
  <c r="E17" i="26"/>
  <c r="D17" i="26"/>
  <c r="C17" i="26"/>
  <c r="B17" i="26"/>
  <c r="E16" i="26"/>
  <c r="D16" i="26"/>
  <c r="C16" i="26"/>
  <c r="B16" i="26"/>
  <c r="E15" i="26"/>
  <c r="D15" i="26"/>
  <c r="C15" i="26"/>
  <c r="B15" i="26"/>
  <c r="E14" i="26"/>
  <c r="D14" i="26"/>
  <c r="C14" i="26"/>
  <c r="B14" i="26"/>
  <c r="E13" i="26"/>
  <c r="D13" i="26"/>
  <c r="C13" i="26"/>
  <c r="B13" i="26"/>
  <c r="E12" i="26"/>
  <c r="D12" i="26"/>
  <c r="C12" i="26"/>
  <c r="B12" i="26"/>
  <c r="E11" i="26"/>
  <c r="D11" i="26"/>
  <c r="C11" i="26"/>
  <c r="B11" i="26"/>
  <c r="E10" i="26"/>
  <c r="D10" i="26"/>
  <c r="C10" i="26"/>
  <c r="B10" i="26"/>
  <c r="E9" i="26"/>
  <c r="D9" i="26"/>
  <c r="C9" i="26"/>
  <c r="B9" i="26"/>
  <c r="E8" i="26"/>
  <c r="D8" i="26"/>
  <c r="C8" i="26"/>
  <c r="B8" i="26"/>
  <c r="E7" i="26"/>
  <c r="D7" i="26"/>
  <c r="C7" i="26"/>
  <c r="B7" i="26"/>
  <c r="E6" i="26"/>
  <c r="D6" i="26"/>
  <c r="C6" i="26"/>
  <c r="B6" i="26"/>
  <c r="E5" i="26"/>
  <c r="D5" i="26"/>
  <c r="C5" i="26"/>
  <c r="B5" i="26"/>
  <c r="E4" i="26"/>
  <c r="D4" i="26"/>
  <c r="C4" i="26"/>
  <c r="B4" i="26"/>
  <c r="E3" i="26"/>
  <c r="D3" i="26"/>
  <c r="C3" i="26"/>
  <c r="B3" i="26"/>
  <c r="E2" i="26"/>
  <c r="D2" i="26"/>
  <c r="C2" i="26"/>
  <c r="B2" i="26"/>
  <c r="F154" i="26" l="1"/>
  <c r="F155" i="26"/>
  <c r="F26" i="26"/>
  <c r="F153" i="26"/>
  <c r="F2" i="26"/>
  <c r="F3" i="26"/>
  <c r="F4" i="26"/>
  <c r="F5" i="26"/>
  <c r="F7" i="26"/>
  <c r="F8" i="26"/>
  <c r="F9" i="26"/>
  <c r="F11" i="26"/>
  <c r="F12" i="26"/>
  <c r="F13" i="26"/>
  <c r="F53" i="26"/>
  <c r="F152" i="26"/>
  <c r="F15" i="26"/>
  <c r="F17" i="26"/>
  <c r="F20" i="26"/>
  <c r="F22" i="26"/>
  <c r="F23" i="26"/>
  <c r="F24" i="26"/>
  <c r="F25" i="26"/>
  <c r="F27" i="26"/>
  <c r="F29" i="26"/>
  <c r="F31" i="26"/>
  <c r="F33" i="26"/>
  <c r="F35" i="26"/>
  <c r="F37" i="26"/>
  <c r="F39" i="26"/>
  <c r="F41" i="26"/>
  <c r="F43" i="26"/>
  <c r="F45" i="26"/>
  <c r="F47" i="26"/>
  <c r="F48" i="26"/>
  <c r="F50" i="26"/>
  <c r="F52" i="26"/>
  <c r="F54" i="26"/>
  <c r="F14" i="26"/>
  <c r="F16" i="26"/>
  <c r="F19" i="26"/>
  <c r="F21" i="26"/>
  <c r="F28" i="26"/>
  <c r="F30" i="26"/>
  <c r="F32" i="26"/>
  <c r="F34" i="26"/>
  <c r="F36" i="26"/>
  <c r="F38" i="26"/>
  <c r="F40" i="26"/>
  <c r="F42" i="26"/>
  <c r="F44" i="26"/>
  <c r="F46" i="26"/>
  <c r="F49" i="26"/>
  <c r="F51" i="26"/>
  <c r="F55" i="26"/>
  <c r="F76" i="26"/>
  <c r="F56" i="26"/>
  <c r="F58" i="26"/>
  <c r="F60" i="26"/>
  <c r="F62" i="26"/>
  <c r="F64" i="26"/>
  <c r="F66" i="26"/>
  <c r="F68" i="26"/>
  <c r="F70" i="26"/>
  <c r="F72" i="26"/>
  <c r="F75" i="26"/>
  <c r="F6" i="26"/>
  <c r="F10" i="26"/>
  <c r="F18" i="26"/>
  <c r="F57" i="26"/>
  <c r="F59" i="26"/>
  <c r="F61" i="26"/>
  <c r="F63" i="26"/>
  <c r="F65" i="26"/>
  <c r="F67" i="26"/>
  <c r="F69" i="26"/>
  <c r="F71" i="26"/>
  <c r="F73" i="26"/>
  <c r="F74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</calcChain>
</file>

<file path=xl/sharedStrings.xml><?xml version="1.0" encoding="utf-8"?>
<sst xmlns="http://schemas.openxmlformats.org/spreadsheetml/2006/main" count="3071" uniqueCount="1135">
  <si>
    <t>Nombre</t>
  </si>
  <si>
    <t>Apellido</t>
  </si>
  <si>
    <t>Gemis Daniel</t>
  </si>
  <si>
    <t>Guevara Villeda</t>
  </si>
  <si>
    <t>Wilfred Rocael</t>
  </si>
  <si>
    <t>García Arrue</t>
  </si>
  <si>
    <t>Elman</t>
  </si>
  <si>
    <t>Juarez</t>
  </si>
  <si>
    <t>Juan Feberico</t>
  </si>
  <si>
    <t>Tiul Beb</t>
  </si>
  <si>
    <t>Jefreth Enrique Baldomero</t>
  </si>
  <si>
    <t>Toj Orellana</t>
  </si>
  <si>
    <t>Juan Pablo</t>
  </si>
  <si>
    <t>Guerra</t>
  </si>
  <si>
    <t>Marlon</t>
  </si>
  <si>
    <t>Menendez</t>
  </si>
  <si>
    <t>Belter Uvaldo</t>
  </si>
  <si>
    <t>Juarez Coy</t>
  </si>
  <si>
    <t>Junior Ronaldo</t>
  </si>
  <si>
    <t>Barrios Botzoc</t>
  </si>
  <si>
    <t>Mario Estuardo</t>
  </si>
  <si>
    <t>Aldana Valdez</t>
  </si>
  <si>
    <t>Edgar Alexander</t>
  </si>
  <si>
    <t>Caal Caal</t>
  </si>
  <si>
    <t>Erick</t>
  </si>
  <si>
    <t>Chiquin</t>
  </si>
  <si>
    <t>Josselyn Amarilis</t>
  </si>
  <si>
    <t>Choc Chiac</t>
  </si>
  <si>
    <t>Erwin Arturo</t>
  </si>
  <si>
    <t>Coronado</t>
  </si>
  <si>
    <t>Víctor Alfonso</t>
  </si>
  <si>
    <t>Recinos Álvarez</t>
  </si>
  <si>
    <t>Mardoqueo</t>
  </si>
  <si>
    <t>Ajsivinac Car</t>
  </si>
  <si>
    <t>Alvin Ottoniel Ariel</t>
  </si>
  <si>
    <t>Catalan Villafuerte</t>
  </si>
  <si>
    <t>Mario Ariel</t>
  </si>
  <si>
    <t>Franco Ramos</t>
  </si>
  <si>
    <t>Oscar Efrain</t>
  </si>
  <si>
    <t>Fong Miranda</t>
  </si>
  <si>
    <t>Armando Roquelino Enrique</t>
  </si>
  <si>
    <t>Caal Coc</t>
  </si>
  <si>
    <t>José Luis Alfonzo</t>
  </si>
  <si>
    <t>Rax Oxom</t>
  </si>
  <si>
    <t>Jose Adolfo</t>
  </si>
  <si>
    <t>Roldan Vásquez</t>
  </si>
  <si>
    <t>Wilmer Giovany</t>
  </si>
  <si>
    <t>Romero Gómez</t>
  </si>
  <si>
    <t>Alma Leticia</t>
  </si>
  <si>
    <t>Tujt Xi</t>
  </si>
  <si>
    <t>José Angel</t>
  </si>
  <si>
    <t>Bailón Lorenzana</t>
  </si>
  <si>
    <t>Willy Mardoqueo</t>
  </si>
  <si>
    <t>Tut Si</t>
  </si>
  <si>
    <t>Jose Francisco</t>
  </si>
  <si>
    <t>Boche</t>
  </si>
  <si>
    <t>Wilmer Hidalgo Enrique</t>
  </si>
  <si>
    <t>Alberto</t>
  </si>
  <si>
    <t>Vasquez</t>
  </si>
  <si>
    <t>Sergio Vinicio</t>
  </si>
  <si>
    <t>Pedroza Salazar</t>
  </si>
  <si>
    <t>William</t>
  </si>
  <si>
    <t>Ramos</t>
  </si>
  <si>
    <t>Yedfrin</t>
  </si>
  <si>
    <t>Salguero Barrientos</t>
  </si>
  <si>
    <t>Alex Roberto</t>
  </si>
  <si>
    <t>Mendoza Santos</t>
  </si>
  <si>
    <t>Carlos Humbert</t>
  </si>
  <si>
    <t>Gabriela Lourdes</t>
  </si>
  <si>
    <t>Son Puy</t>
  </si>
  <si>
    <t>Eileen Randolfo</t>
  </si>
  <si>
    <t>Villagran Paz</t>
  </si>
  <si>
    <t>Ruth Esperanza</t>
  </si>
  <si>
    <t>Juracán Sifuentes</t>
  </si>
  <si>
    <t>Cristobal</t>
  </si>
  <si>
    <t>Iquic</t>
  </si>
  <si>
    <t>Rodrigo</t>
  </si>
  <si>
    <t>Diaz</t>
  </si>
  <si>
    <t>Bascula Panacte</t>
  </si>
  <si>
    <t>Buenaventura</t>
  </si>
  <si>
    <t>Garcia</t>
  </si>
  <si>
    <t>Douglas</t>
  </si>
  <si>
    <t>Godoy Lemus</t>
  </si>
  <si>
    <t>Jonathan</t>
  </si>
  <si>
    <t>Tiul Caal</t>
  </si>
  <si>
    <t>Marvin Humberto</t>
  </si>
  <si>
    <t>Flores Martinez</t>
  </si>
  <si>
    <t>Amado Misael</t>
  </si>
  <si>
    <t>Putul Cac</t>
  </si>
  <si>
    <t>Berner Waldemar</t>
  </si>
  <si>
    <t>Martinez Acté</t>
  </si>
  <si>
    <t>Carlos Rafael</t>
  </si>
  <si>
    <t>Yath</t>
  </si>
  <si>
    <t>Cesar Anibal</t>
  </si>
  <si>
    <t>Tot Caal</t>
  </si>
  <si>
    <t>Edgar</t>
  </si>
  <si>
    <t>Eduardo</t>
  </si>
  <si>
    <t>Xicol Maaz</t>
  </si>
  <si>
    <t>Edwin Waldemar</t>
  </si>
  <si>
    <t>Stalling Sierra</t>
  </si>
  <si>
    <t>Efrain</t>
  </si>
  <si>
    <t>Juc</t>
  </si>
  <si>
    <t>Elias</t>
  </si>
  <si>
    <t>Bee Xol</t>
  </si>
  <si>
    <t>Emilio</t>
  </si>
  <si>
    <t>Quinich</t>
  </si>
  <si>
    <t>Francisco Rafael</t>
  </si>
  <si>
    <t>Lopez Gonzalez</t>
  </si>
  <si>
    <t>Henry Estuardo</t>
  </si>
  <si>
    <t>Menendez Saavedra</t>
  </si>
  <si>
    <t>Herber Antonio</t>
  </si>
  <si>
    <t>Chinchilla montenegro</t>
  </si>
  <si>
    <t>Israel</t>
  </si>
  <si>
    <t>Pernilla</t>
  </si>
  <si>
    <t>Jasson</t>
  </si>
  <si>
    <t>Joaquin Emanuel</t>
  </si>
  <si>
    <t>Carrera Requena</t>
  </si>
  <si>
    <t>Johnatan</t>
  </si>
  <si>
    <t>Jose Ernesto</t>
  </si>
  <si>
    <t>Cacao Putul</t>
  </si>
  <si>
    <t>Julio Cesar</t>
  </si>
  <si>
    <t>Kevin D'Allison</t>
  </si>
  <si>
    <t>Solorzano Cordon</t>
  </si>
  <si>
    <t>Luis Antonio</t>
  </si>
  <si>
    <t>Vasquez Cordon</t>
  </si>
  <si>
    <t>Moises Esau</t>
  </si>
  <si>
    <t>Pec</t>
  </si>
  <si>
    <t>Oliver Ariel</t>
  </si>
  <si>
    <t>Ramirez Enriquez</t>
  </si>
  <si>
    <t>Oscar René</t>
  </si>
  <si>
    <t>Pop Xol</t>
  </si>
  <si>
    <t>Pedro</t>
  </si>
  <si>
    <t>Tux</t>
  </si>
  <si>
    <t>Ramiro</t>
  </si>
  <si>
    <t>Choc Rax</t>
  </si>
  <si>
    <t>Saul Aroldo</t>
  </si>
  <si>
    <t>Sergio Estuardo</t>
  </si>
  <si>
    <t>Lopez</t>
  </si>
  <si>
    <t>Humberto Carlyone</t>
  </si>
  <si>
    <t>Izaguirre</t>
  </si>
  <si>
    <t>Wuilliam</t>
  </si>
  <si>
    <t>Torres</t>
  </si>
  <si>
    <t>Rudy Aroldo</t>
  </si>
  <si>
    <t>Anton Izaguirre</t>
  </si>
  <si>
    <t>Francisco</t>
  </si>
  <si>
    <t>Hector David</t>
  </si>
  <si>
    <t>Nufio Solis</t>
  </si>
  <si>
    <t>Jorge Mario</t>
  </si>
  <si>
    <t>Arana Garcia</t>
  </si>
  <si>
    <t>Martin Manuel</t>
  </si>
  <si>
    <t>Herrera Muralles</t>
  </si>
  <si>
    <t>William Fernando</t>
  </si>
  <si>
    <t>Ruano Alvarado</t>
  </si>
  <si>
    <t>Manuel</t>
  </si>
  <si>
    <t>Zetina</t>
  </si>
  <si>
    <t>Alejandro</t>
  </si>
  <si>
    <t>Batres Antillón</t>
  </si>
  <si>
    <t>Héctor Moises</t>
  </si>
  <si>
    <t>Capriel Quib</t>
  </si>
  <si>
    <t xml:space="preserve">Nicolas </t>
  </si>
  <si>
    <t>Coc Ac</t>
  </si>
  <si>
    <t>Virgilio</t>
  </si>
  <si>
    <t>Caal Coy</t>
  </si>
  <si>
    <t>Marvin</t>
  </si>
  <si>
    <t>Bol</t>
  </si>
  <si>
    <t>Juan Carlos</t>
  </si>
  <si>
    <t>Maquin</t>
  </si>
  <si>
    <t>Marco Antonio</t>
  </si>
  <si>
    <t>Camel de Leon</t>
  </si>
  <si>
    <t>Pérez</t>
  </si>
  <si>
    <t>Anastacio Wenseslao</t>
  </si>
  <si>
    <t>Chub Choc</t>
  </si>
  <si>
    <t>Sergio Jeovani</t>
  </si>
  <si>
    <t>Canahui Estrada</t>
  </si>
  <si>
    <t>Luis</t>
  </si>
  <si>
    <t>Rivera</t>
  </si>
  <si>
    <t>Carlos Humberto</t>
  </si>
  <si>
    <t>Melgar Oliveros</t>
  </si>
  <si>
    <t>Julio Roberto</t>
  </si>
  <si>
    <t>Fernández Orellana</t>
  </si>
  <si>
    <t>Dustin Ulyses</t>
  </si>
  <si>
    <t>Barrientos Gimenez</t>
  </si>
  <si>
    <t>Eldin Leonardo</t>
  </si>
  <si>
    <t>Có Mes</t>
  </si>
  <si>
    <t>Edgar Rene</t>
  </si>
  <si>
    <t>Rivera Rodriguez</t>
  </si>
  <si>
    <t>Brandom</t>
  </si>
  <si>
    <t>Castañaza</t>
  </si>
  <si>
    <t>Alvaro</t>
  </si>
  <si>
    <t>Chacon</t>
  </si>
  <si>
    <t>Javier</t>
  </si>
  <si>
    <t>Yuque</t>
  </si>
  <si>
    <t>Celvin</t>
  </si>
  <si>
    <t>Vargas</t>
  </si>
  <si>
    <t>Edin</t>
  </si>
  <si>
    <t>Cal</t>
  </si>
  <si>
    <t>Benjamin</t>
  </si>
  <si>
    <t>Cucul</t>
  </si>
  <si>
    <t>Hermenegildo</t>
  </si>
  <si>
    <t>Acevedo</t>
  </si>
  <si>
    <t>Caal</t>
  </si>
  <si>
    <t>Angel Domingo</t>
  </si>
  <si>
    <t>De Leon Poou</t>
  </si>
  <si>
    <t>Marel</t>
  </si>
  <si>
    <t>Wilmer</t>
  </si>
  <si>
    <t>Pop</t>
  </si>
  <si>
    <t>Milton</t>
  </si>
  <si>
    <t>Milla</t>
  </si>
  <si>
    <t>Byron Anibal</t>
  </si>
  <si>
    <t>Mejia Alvarez</t>
  </si>
  <si>
    <t>Cesar Roberto</t>
  </si>
  <si>
    <t>Bressani Solis</t>
  </si>
  <si>
    <t>Dreisy Zuleyma</t>
  </si>
  <si>
    <t>Rodriguez Blanco</t>
  </si>
  <si>
    <t>Gladis Lineth</t>
  </si>
  <si>
    <t>Quintana Lopez</t>
  </si>
  <si>
    <t>Edin Ottoniel</t>
  </si>
  <si>
    <t>Escalante</t>
  </si>
  <si>
    <t>Anibal</t>
  </si>
  <si>
    <t>Cac Caal</t>
  </si>
  <si>
    <t>Hugo Geovani</t>
  </si>
  <si>
    <t>Asig Coy</t>
  </si>
  <si>
    <t>Chub Cuz</t>
  </si>
  <si>
    <t>Hugo Alexander</t>
  </si>
  <si>
    <t>Muralles Bautista</t>
  </si>
  <si>
    <t>Franz Leonel</t>
  </si>
  <si>
    <t>García Vaidés</t>
  </si>
  <si>
    <t>Ervin Francisco</t>
  </si>
  <si>
    <t>Chupina Valdez</t>
  </si>
  <si>
    <t>Heber Edilio</t>
  </si>
  <si>
    <t>Martínez Hernández</t>
  </si>
  <si>
    <t>Chistian Federico</t>
  </si>
  <si>
    <t>Ramos Pineda</t>
  </si>
  <si>
    <t>Roger Ernesto</t>
  </si>
  <si>
    <t>Montejo Lopez</t>
  </si>
  <si>
    <t>Gerardo Augusto</t>
  </si>
  <si>
    <t>Siquic</t>
  </si>
  <si>
    <t>Mildred Haydeé</t>
  </si>
  <si>
    <t>Oliva Bentacourt</t>
  </si>
  <si>
    <t>Rotnal Mauricio</t>
  </si>
  <si>
    <t>Cordón</t>
  </si>
  <si>
    <t>Edgar Leonel</t>
  </si>
  <si>
    <t>Caal Xol</t>
  </si>
  <si>
    <t>Daniel</t>
  </si>
  <si>
    <t>Gonzales Castañeda</t>
  </si>
  <si>
    <t>Luis David</t>
  </si>
  <si>
    <t>Alvarez Cac</t>
  </si>
  <si>
    <t>José Edgardo</t>
  </si>
  <si>
    <t>Zúñiga Sosa</t>
  </si>
  <si>
    <t>Mynor</t>
  </si>
  <si>
    <t>Paná</t>
  </si>
  <si>
    <t>Magda</t>
  </si>
  <si>
    <t>Rodrigo Anselmo</t>
  </si>
  <si>
    <t>Yath Pop</t>
  </si>
  <si>
    <t>Victor Estuardo</t>
  </si>
  <si>
    <t>Paz Escobar</t>
  </si>
  <si>
    <t>Delmi Amarilys</t>
  </si>
  <si>
    <t>Salam Tot</t>
  </si>
  <si>
    <t>Juan Ramón</t>
  </si>
  <si>
    <t>Macz</t>
  </si>
  <si>
    <t>Davis Roberto</t>
  </si>
  <si>
    <t>Ochoa Castañeda</t>
  </si>
  <si>
    <t>Selvin Porfirio</t>
  </si>
  <si>
    <t>Mo Tiul</t>
  </si>
  <si>
    <t>Carlos Rolando</t>
  </si>
  <si>
    <t>Sub Ichich</t>
  </si>
  <si>
    <t>Mynor Ricardo</t>
  </si>
  <si>
    <t>Ochoa Acevedo</t>
  </si>
  <si>
    <t>Gustavo Adolfo</t>
  </si>
  <si>
    <t>Villatoro Valladares</t>
  </si>
  <si>
    <t>Bryan Eduardo</t>
  </si>
  <si>
    <t>Archila Garcia</t>
  </si>
  <si>
    <t>Mario Roberto</t>
  </si>
  <si>
    <t>Matute Donis</t>
  </si>
  <si>
    <t>Byron Orlando</t>
  </si>
  <si>
    <t>Guaran Guachin</t>
  </si>
  <si>
    <t>Edwin Mauricio</t>
  </si>
  <si>
    <t>Chen Chen</t>
  </si>
  <si>
    <t>Edgar Oswaldo</t>
  </si>
  <si>
    <t>Escalante Súchite</t>
  </si>
  <si>
    <t>Morales</t>
  </si>
  <si>
    <t>Alvarado</t>
  </si>
  <si>
    <t>Jose Victor</t>
  </si>
  <si>
    <t>Medina Carrera</t>
  </si>
  <si>
    <t>Bladimiro</t>
  </si>
  <si>
    <t>Choc Chub</t>
  </si>
  <si>
    <t>Mynor Rodrigo</t>
  </si>
  <si>
    <t>Caal Ja</t>
  </si>
  <si>
    <t>Victoria Soledad</t>
  </si>
  <si>
    <t>Corzo</t>
  </si>
  <si>
    <t>Direccion</t>
  </si>
  <si>
    <t>NoTelefono</t>
  </si>
  <si>
    <t>Administrador</t>
  </si>
  <si>
    <t>Usuario</t>
  </si>
  <si>
    <t>idPersona</t>
  </si>
  <si>
    <t>idRol</t>
  </si>
  <si>
    <t>Contrasenia</t>
  </si>
  <si>
    <t>Analista de Infraestructura</t>
  </si>
  <si>
    <t>Finanzas</t>
  </si>
  <si>
    <t>TIC</t>
  </si>
  <si>
    <t>Coordinador de Gestion Social</t>
  </si>
  <si>
    <t>Asuntos Corporativos</t>
  </si>
  <si>
    <t>Relaciones Comunitarias</t>
  </si>
  <si>
    <t>Jefe de Relaciones Comunitarias</t>
  </si>
  <si>
    <t>Operaciones</t>
  </si>
  <si>
    <t>Bodegas Diversas</t>
  </si>
  <si>
    <t>Jefe de Ingenieria Agricola</t>
  </si>
  <si>
    <t>Auxiliar Administrativo</t>
  </si>
  <si>
    <t>Coordinador de Sanidad Vegetal</t>
  </si>
  <si>
    <t>Sanidad Vegetal</t>
  </si>
  <si>
    <t>Evaluador de Aseguramieno de Calidad</t>
  </si>
  <si>
    <t>Aseguramiento de Calidad</t>
  </si>
  <si>
    <t>Talento Humano</t>
  </si>
  <si>
    <t>Compensaciones</t>
  </si>
  <si>
    <t>Asistente de Auditoria</t>
  </si>
  <si>
    <t>Auditoría</t>
  </si>
  <si>
    <t>Auxiliar de Tesorería</t>
  </si>
  <si>
    <t>Tesorería</t>
  </si>
  <si>
    <t>Trabajo Social</t>
  </si>
  <si>
    <t>Coordinador de Transportes</t>
  </si>
  <si>
    <t>Bodeguero de Planta Panacté</t>
  </si>
  <si>
    <t>Coordinador de Compostera</t>
  </si>
  <si>
    <t>Agrícola</t>
  </si>
  <si>
    <t>Gerente de Planta de Beneficio</t>
  </si>
  <si>
    <t>Asistente de Seguridad Corporativa</t>
  </si>
  <si>
    <t>Seguridad Corporativa</t>
  </si>
  <si>
    <t>Coordinador de Asociación Solidarista</t>
  </si>
  <si>
    <t>Asociación Solidarista</t>
  </si>
  <si>
    <t>Coordinador de Laboratorio agricola y compostera</t>
  </si>
  <si>
    <t>Laboratorio Agrícola y Compostera</t>
  </si>
  <si>
    <t>Supervisor de Bodegas Diversas</t>
  </si>
  <si>
    <t>Supervisor de Negocios</t>
  </si>
  <si>
    <t>Jefe de Sostenibilidad</t>
  </si>
  <si>
    <t>Sostenibilidad</t>
  </si>
  <si>
    <t>Coordinador de Servicios al Personal</t>
  </si>
  <si>
    <t>Servicios al Personal</t>
  </si>
  <si>
    <t>Coordinador regional de Plagas y Enfermedades</t>
  </si>
  <si>
    <t>Mantenimiento Agrícola</t>
  </si>
  <si>
    <t>Encargado de Planificacion y Control</t>
  </si>
  <si>
    <t>Planificación y Control</t>
  </si>
  <si>
    <t>Transportes</t>
  </si>
  <si>
    <t>Gerente Tecnico Agricola</t>
  </si>
  <si>
    <t>Coordinador de Investigación Agrícola</t>
  </si>
  <si>
    <t>Coordinador de Aseguramiento de Calidad</t>
  </si>
  <si>
    <t>Auxiliar de Contabilidad</t>
  </si>
  <si>
    <t>Contabilidad</t>
  </si>
  <si>
    <t>Supervisor de Mantenimiento Agrícola</t>
  </si>
  <si>
    <t>Efermero</t>
  </si>
  <si>
    <t>Coordinador Regional de Seguridad</t>
  </si>
  <si>
    <t>Tecnico Mejores Familias</t>
  </si>
  <si>
    <t>Analista de Sostenibilidad</t>
  </si>
  <si>
    <t>Nutricion Vegetal</t>
  </si>
  <si>
    <t>Jefe Administrativo Polochic</t>
  </si>
  <si>
    <t>Auxiliar de Bodega</t>
  </si>
  <si>
    <t>Tecnico de Relaciones Comunitarias</t>
  </si>
  <si>
    <t>Supervisor de Sostenibilidad Agricola</t>
  </si>
  <si>
    <t>Certificaciones</t>
  </si>
  <si>
    <t>Dependiente de Mostrador</t>
  </si>
  <si>
    <t>Supervisor de Mantenimiento</t>
  </si>
  <si>
    <t>Mantenimiento Industrial</t>
  </si>
  <si>
    <t>Administrador de Finca Pataxte</t>
  </si>
  <si>
    <t>Administrador de Finca Panacté</t>
  </si>
  <si>
    <t>Administrador de Finca El Chapin</t>
  </si>
  <si>
    <t>Coordinador de Planificación y Control</t>
  </si>
  <si>
    <t>Analista de Desarrollo Organizacional</t>
  </si>
  <si>
    <t>Digitador</t>
  </si>
  <si>
    <t>Jefe de Produccion</t>
  </si>
  <si>
    <t>Gestor Social</t>
  </si>
  <si>
    <t>Gestión Social</t>
  </si>
  <si>
    <t>Auxiliar de Auditoría</t>
  </si>
  <si>
    <t>Jefe de Mantenimiento Agrícola</t>
  </si>
  <si>
    <t>Digitador de Ingeniería Agrícola</t>
  </si>
  <si>
    <t>Ingeniería Agrícola</t>
  </si>
  <si>
    <t>Coordinador de Nóminas y Compensaciones</t>
  </si>
  <si>
    <t>Jefe de Mantenimiento Industrial</t>
  </si>
  <si>
    <t>Administrador de Finca Rio Zarco</t>
  </si>
  <si>
    <t>Asistente Administrativo</t>
  </si>
  <si>
    <t>Extensionista de Productores Asociados</t>
  </si>
  <si>
    <t>Producción</t>
  </si>
  <si>
    <t>Asistente Contable</t>
  </si>
  <si>
    <t>Operador de Báscula</t>
  </si>
  <si>
    <t>Producción Agrícola Asociados</t>
  </si>
  <si>
    <t>Asistente Administrativo de Proyectos</t>
  </si>
  <si>
    <t>Proyectos</t>
  </si>
  <si>
    <t>Supervisor de Producción</t>
  </si>
  <si>
    <t>Encargado de Bodega Panacté</t>
  </si>
  <si>
    <t>Auxiliar de Transportes</t>
  </si>
  <si>
    <t>Administrador de Finca La Cabaña</t>
  </si>
  <si>
    <t>Técnico en Trabajo Social</t>
  </si>
  <si>
    <t>Coordinador de Atención a Productores Asociados</t>
  </si>
  <si>
    <t>Auxiliar de Nóminas</t>
  </si>
  <si>
    <t>Inspector de SSO</t>
  </si>
  <si>
    <t>Auxiliar de Asociación</t>
  </si>
  <si>
    <t>Inspector de Sostenibilidad</t>
  </si>
  <si>
    <t>Auxiliar de Cocina</t>
  </si>
  <si>
    <t>Auxiliar de Talento Humano</t>
  </si>
  <si>
    <t>Gestor Ambiental</t>
  </si>
  <si>
    <t>Gestión Ambiental</t>
  </si>
  <si>
    <t>Digitador de Bodegas Polochic</t>
  </si>
  <si>
    <t>Jefe de SSO</t>
  </si>
  <si>
    <t>Coordinador de Ingeniería Agrícola</t>
  </si>
  <si>
    <t>Compostera</t>
  </si>
  <si>
    <t>Coordinador de Laboratorio Agrícola y CIM</t>
  </si>
  <si>
    <t>Técnico de Campo</t>
  </si>
  <si>
    <t>Encargado de Bodega Pataxte</t>
  </si>
  <si>
    <t>Taller Agrícola</t>
  </si>
  <si>
    <t>Mantenimiento de Edificios</t>
  </si>
  <si>
    <t>Análisis Financiero</t>
  </si>
  <si>
    <t>Producción Agrícola</t>
  </si>
  <si>
    <t>Aseguramiento de Calidad Agrícola</t>
  </si>
  <si>
    <t>Salud y Seguridad Ocupacional</t>
  </si>
  <si>
    <t>Servicios Técnicos Agrícolas</t>
  </si>
  <si>
    <t>Investigación Agrícola</t>
  </si>
  <si>
    <t>Laboratorio Agrícola y CIM</t>
  </si>
  <si>
    <t>Nutrición Vegetal</t>
  </si>
  <si>
    <t>Coordinador de Nutrición Vegetal</t>
  </si>
  <si>
    <t>idArea</t>
  </si>
  <si>
    <t>idDepartamento</t>
  </si>
  <si>
    <t>PTX</t>
  </si>
  <si>
    <t>PNT</t>
  </si>
  <si>
    <t>Clone</t>
  </si>
  <si>
    <t>Correo</t>
  </si>
  <si>
    <t>Oficina</t>
  </si>
  <si>
    <t>idPuesto</t>
  </si>
  <si>
    <t>Estado</t>
  </si>
  <si>
    <t>Coordinador de Taller</t>
  </si>
  <si>
    <t>sup.produccion@naturaceietes.com</t>
  </si>
  <si>
    <t>avasquez@naturaceites.com</t>
  </si>
  <si>
    <t>Alejandro.Batres@naturaceites.com</t>
  </si>
  <si>
    <t>accoc@naturaceites.com</t>
  </si>
  <si>
    <t>alex.mendoza@naturaceites.com</t>
  </si>
  <si>
    <t>Alma.Tujt@naturaceites.com</t>
  </si>
  <si>
    <t>Alvaro.Alvarado@naturaceites.com</t>
  </si>
  <si>
    <t>acatalan@naturaceites.com</t>
  </si>
  <si>
    <t>angel.deleon@naturaceites.com</t>
  </si>
  <si>
    <t>Anibal.Cac@naturaceites.com</t>
  </si>
  <si>
    <t>acaal@naturaceites.com</t>
  </si>
  <si>
    <t>bjuarez@naturaceites.com</t>
  </si>
  <si>
    <t>Benjamin.Cucul@naturaceites.com</t>
  </si>
  <si>
    <t>Bladimiro.Choc@naturaceites.com</t>
  </si>
  <si>
    <t>bcastanaza@naturaceites.com</t>
  </si>
  <si>
    <t>Bryan.Archila@naturaceites.com</t>
  </si>
  <si>
    <t>bgarcia@naturaceites.com</t>
  </si>
  <si>
    <t>byron.mejia@naturaceites.com</t>
  </si>
  <si>
    <t>Byron.Guaran@naturaceites.com</t>
  </si>
  <si>
    <t>Carlos.Melgar@naturaceites.com</t>
  </si>
  <si>
    <t>carlos.yath@naturaceites.com</t>
  </si>
  <si>
    <t>cesar.tot@naturaceites.com</t>
  </si>
  <si>
    <t>ciquic@naturaceites.com</t>
  </si>
  <si>
    <t>Daniel.Gonzales@naturaceites.com</t>
  </si>
  <si>
    <t>Davis.Ochoa@naturaceites.com</t>
  </si>
  <si>
    <t>douglas.godoy@naturaceites.com</t>
  </si>
  <si>
    <t>Dreisy@naturaceites.com</t>
  </si>
  <si>
    <t>edgar.diaz@naturaceites.com</t>
  </si>
  <si>
    <t>eacaal@naturaceites.com</t>
  </si>
  <si>
    <t>Edgar.Escalante@naturaceites.com</t>
  </si>
  <si>
    <t>ecal@naturaceites.com</t>
  </si>
  <si>
    <t>eduardo.xicol@naturaceites.com</t>
  </si>
  <si>
    <t>waldemar.stalling@naturaceites.com</t>
  </si>
  <si>
    <t>ejuc@naturaceites.com</t>
  </si>
  <si>
    <t>eileen.villagran@naturaceites.com</t>
  </si>
  <si>
    <t>Eldin.Co@naturaceites.com</t>
  </si>
  <si>
    <t>elias.bee@naturaceites.com</t>
  </si>
  <si>
    <t>ejuarez@naturaceites.com</t>
  </si>
  <si>
    <t>Emilio.Quinich@naturaceites.com</t>
  </si>
  <si>
    <t>echiquin@naturaceites.com</t>
  </si>
  <si>
    <t>echupina@naturaceites.com</t>
  </si>
  <si>
    <t>ecoronado@naturaceites.com</t>
  </si>
  <si>
    <t>fvasquez@naturaceites.com</t>
  </si>
  <si>
    <t>franz.garcia@naturaceites.com</t>
  </si>
  <si>
    <t>Gabriela.Son@naturaceites.com</t>
  </si>
  <si>
    <t>gguevara@naturaceites.com</t>
  </si>
  <si>
    <t>Gerardo.Siquic@naturaceites.com</t>
  </si>
  <si>
    <t>gquintana@naturaceites.com</t>
  </si>
  <si>
    <t>gustavo.villatoro@naturaceites.com</t>
  </si>
  <si>
    <t>Hector.Solis@naturaceites.com</t>
  </si>
  <si>
    <t>Hector.Capriel@naturaceites.com</t>
  </si>
  <si>
    <t>henry.menendez@naturaceites.com</t>
  </si>
  <si>
    <t>Hugo.Asig@naturaceites.com</t>
  </si>
  <si>
    <t>cizaguirre@naturaceites.com</t>
  </si>
  <si>
    <t>ipernilla@naturaceites.com</t>
  </si>
  <si>
    <t>jramos@naturaceites.com</t>
  </si>
  <si>
    <t>Joaquin.Carrera@naturaceites.com</t>
  </si>
  <si>
    <t>j.juarez@naturaceites.com</t>
  </si>
  <si>
    <t>jtiul@naturaceites.com</t>
  </si>
  <si>
    <t>Jorge.Morales@naturaceites.com</t>
  </si>
  <si>
    <t>jaroldan@naturaceites.com</t>
  </si>
  <si>
    <t>jbailon@naturaceites.com</t>
  </si>
  <si>
    <t>jose.cacao@naturaceites.com</t>
  </si>
  <si>
    <t>jboche@naturaceites.com</t>
  </si>
  <si>
    <t>jrax@naturaceites.com</t>
  </si>
  <si>
    <t>jmedina@naturaceites.com</t>
  </si>
  <si>
    <t>jchoc@naturaceites.com</t>
  </si>
  <si>
    <t>juan.maquin@naturaceites.com</t>
  </si>
  <si>
    <t>juan.cucul@naturaceites.com</t>
  </si>
  <si>
    <t>jguerra@naturaceites.com</t>
  </si>
  <si>
    <t>Juan.Macz@naturaceites.com</t>
  </si>
  <si>
    <t>julio.caal@naturaceites.com</t>
  </si>
  <si>
    <t>Julio.Fernandez@naturaceites.com</t>
  </si>
  <si>
    <t>jbarrios@naturaceites.com</t>
  </si>
  <si>
    <t>Victoria.Perez@naturaceites.com</t>
  </si>
  <si>
    <t>lrivera@naturaceites.com</t>
  </si>
  <si>
    <t>luis.vasquez@naturaceites.com</t>
  </si>
  <si>
    <t>Luis.Alvarez@naturaceites.com</t>
  </si>
  <si>
    <t>mzetina@naturaceites.com</t>
  </si>
  <si>
    <t>mcamel@naturaceites.com</t>
  </si>
  <si>
    <t>majsivinac@naturaceites.com</t>
  </si>
  <si>
    <t>mfranco@naturaceites.com</t>
  </si>
  <si>
    <t>mario.aldana@naturaceites.com</t>
  </si>
  <si>
    <t>mario.matute@naturaceites.com</t>
  </si>
  <si>
    <t>Martin.Herrera@naturaceites.com</t>
  </si>
  <si>
    <t>mbol@naturaceites.com</t>
  </si>
  <si>
    <t>mflores@naturaceites.com</t>
  </si>
  <si>
    <t>moises.pec@naturaceites.com</t>
  </si>
  <si>
    <t>mynor.ochoa@naturaceites.com</t>
  </si>
  <si>
    <t>Mynor.Caal@naturaceites.com</t>
  </si>
  <si>
    <t>oliver.ramirez@naturaceites.com</t>
  </si>
  <si>
    <t>ofong@naturaceites.com</t>
  </si>
  <si>
    <t>opop@naturaceites.com</t>
  </si>
  <si>
    <t>ptux@naturaceites.com</t>
  </si>
  <si>
    <t>ramiro.choc@naturaceites.com</t>
  </si>
  <si>
    <t>rodiaz@naturaceites.com</t>
  </si>
  <si>
    <t>rmontejo@naturaceites.com</t>
  </si>
  <si>
    <t>rudy.anton@naturaceites.com</t>
  </si>
  <si>
    <t>rjuracan@naturaceites.com</t>
  </si>
  <si>
    <t>Selvin.Mo@naturaceites.com</t>
  </si>
  <si>
    <t>selopez@naturaceites.com</t>
  </si>
  <si>
    <t>Sergio.Canahui@naturaceites.com</t>
  </si>
  <si>
    <t>spedroza@naturaceites.com</t>
  </si>
  <si>
    <t>victor.recinos@naturaceites.com</t>
  </si>
  <si>
    <t>victor.paz@naturaceites.com</t>
  </si>
  <si>
    <t>virgilio.caal@naturaceites.com</t>
  </si>
  <si>
    <t>wramos@naturaceites.com</t>
  </si>
  <si>
    <t>William.Ruano@naturaceites.com</t>
  </si>
  <si>
    <t>willy.tut@naturaceites.com</t>
  </si>
  <si>
    <t>wromero@naturaceites.com</t>
  </si>
  <si>
    <t>whcaal@naturaceites.com</t>
  </si>
  <si>
    <t>ybarrientos@naturaceites.com</t>
  </si>
  <si>
    <t>Amado.Putul@naturaceites.com</t>
  </si>
  <si>
    <t>wchub@naturaceites.com</t>
  </si>
  <si>
    <t>bascula.pnt@naturaceites.com</t>
  </si>
  <si>
    <t>Berner.Martinez@naturaceites.com</t>
  </si>
  <si>
    <t>Carlos.Caal@naturaceites.com</t>
  </si>
  <si>
    <t>Carlos.Sub@naturaceites.com</t>
  </si>
  <si>
    <t>cbressani@naturaceites.com</t>
  </si>
  <si>
    <t>Control.traficoptx@naturaceites.com</t>
  </si>
  <si>
    <t>Dustin.Barrientos@naturaceites.com</t>
  </si>
  <si>
    <t>rivera@naturaceites.com</t>
  </si>
  <si>
    <t>sup.produccionpnt@naturaceietes.com</t>
  </si>
  <si>
    <t>echub@naturaceites.com</t>
  </si>
  <si>
    <t>Edwin.Chen@naturaceites.com</t>
  </si>
  <si>
    <t>Francisco.Lopez@naturaceites.com</t>
  </si>
  <si>
    <t>hacevedo@naturaceites.com</t>
  </si>
  <si>
    <t>sup.produccion@naturaceites.com</t>
  </si>
  <si>
    <t>jbaldomero@naturaceites.com</t>
  </si>
  <si>
    <t>jarana@naturaceites.com</t>
  </si>
  <si>
    <t>jmcorzo@naturaceites.com</t>
  </si>
  <si>
    <t>inspectorsso.ptx@naturaceites.com</t>
  </si>
  <si>
    <t>Kevin.Solorzano@naturaceites.com</t>
  </si>
  <si>
    <t>inspectorsso.pnt@naturaceites.com</t>
  </si>
  <si>
    <t>BasculaPataxte@naturaceites.com</t>
  </si>
  <si>
    <t>mmenendez@naturaceites.com</t>
  </si>
  <si>
    <t>moliva@naturaceites.com</t>
  </si>
  <si>
    <t>Nicolas.Coc@naturaceites.com</t>
  </si>
  <si>
    <t>Rotnal.Cordon@naturaceites.com</t>
  </si>
  <si>
    <t>Saul.Guevara@naturaceites.com</t>
  </si>
  <si>
    <t>wgarcia@naturaceites.com</t>
  </si>
  <si>
    <t>wtorres@naturaceites.com</t>
  </si>
  <si>
    <t>GTM</t>
  </si>
  <si>
    <t>Activo</t>
  </si>
  <si>
    <t>Encargado de Bodega Planta Pataxte</t>
  </si>
  <si>
    <t>Gerente Producción Agrícola Asociados</t>
  </si>
  <si>
    <t>Gerente Producción Agrícola</t>
  </si>
  <si>
    <t>Gerente Regional de Talento Humano</t>
  </si>
  <si>
    <t>Encargado de Bodega La Cabaña</t>
  </si>
  <si>
    <t>Encargado de Bodega Rio Zarco</t>
  </si>
  <si>
    <t>Encargado de Bodega El Chapin</t>
  </si>
  <si>
    <t>Encargado de Bodega Chabiland</t>
  </si>
  <si>
    <t>Administrador de Finca Chabiland</t>
  </si>
  <si>
    <t>Digitador de Mantenimiento Industrial</t>
  </si>
  <si>
    <t>Bodeguero de Planta Pataxte</t>
  </si>
  <si>
    <t>Pataxte</t>
  </si>
  <si>
    <t>Panacté</t>
  </si>
  <si>
    <t>Zolic</t>
  </si>
  <si>
    <t>DELL</t>
  </si>
  <si>
    <t>Acer</t>
  </si>
  <si>
    <t>Alcatel</t>
  </si>
  <si>
    <t>Asus</t>
  </si>
  <si>
    <t>HP</t>
  </si>
  <si>
    <t>Samsung</t>
  </si>
  <si>
    <t>Vostro 5470</t>
  </si>
  <si>
    <t>Latitude E5450</t>
  </si>
  <si>
    <t>Latitude 3450</t>
  </si>
  <si>
    <t>Inspiron 7520</t>
  </si>
  <si>
    <t>Optiplex 7010</t>
  </si>
  <si>
    <t>Vostro 3560</t>
  </si>
  <si>
    <t>HP ProBook 4530s</t>
  </si>
  <si>
    <t>Vostro 3450</t>
  </si>
  <si>
    <t>Samsung 300E4A</t>
  </si>
  <si>
    <t>OptiPlex 9020 AIO</t>
  </si>
  <si>
    <t>OptiPlex 780</t>
  </si>
  <si>
    <t>Inspiron One 2330</t>
  </si>
  <si>
    <t>Aspire 5750Z</t>
  </si>
  <si>
    <t>Inspiron N4050</t>
  </si>
  <si>
    <t>OptiPlex 790</t>
  </si>
  <si>
    <t>PowerEdge T310</t>
  </si>
  <si>
    <t>G31-M7 TE</t>
  </si>
  <si>
    <t>OptiPlex 9020</t>
  </si>
  <si>
    <t>Latitude E6320</t>
  </si>
  <si>
    <t>Aspire X3950</t>
  </si>
  <si>
    <t>Latitude 3330</t>
  </si>
  <si>
    <t>Vostro 3400</t>
  </si>
  <si>
    <t>Latitude E5550</t>
  </si>
  <si>
    <t>Aspire 5750Z-4811</t>
  </si>
  <si>
    <t>Latitude E7270</t>
  </si>
  <si>
    <t>Optiplex 3040</t>
  </si>
  <si>
    <t>Asus K53E</t>
  </si>
  <si>
    <t>Latitude E5570</t>
  </si>
  <si>
    <t>Vostro A860</t>
  </si>
  <si>
    <t>OptiPlex 9030 AIO</t>
  </si>
  <si>
    <t>OptiPlex 9010</t>
  </si>
  <si>
    <t>8085 Plus</t>
  </si>
  <si>
    <t>PowerEdge T320</t>
  </si>
  <si>
    <t>Latitude 7280</t>
  </si>
  <si>
    <t>Latitude 5580</t>
  </si>
  <si>
    <t>Latitude E5580</t>
  </si>
  <si>
    <t>XPS L321X</t>
  </si>
  <si>
    <t>XPS L322X</t>
  </si>
  <si>
    <t>idMarca</t>
  </si>
  <si>
    <t>idModelo</t>
  </si>
  <si>
    <t>Generacion</t>
  </si>
  <si>
    <t>VelocidadReloj</t>
  </si>
  <si>
    <t>PROCESADOR</t>
  </si>
  <si>
    <t>Intel Core i3-4010U 1.70GHz</t>
  </si>
  <si>
    <t>Intel(R) Core(TM) i3-5010U CPU @ 2.10GHz</t>
  </si>
  <si>
    <t>Intel Core i5-5000U 2.20 GHz</t>
  </si>
  <si>
    <t>Intel core i7-3632QM 2.20GHz</t>
  </si>
  <si>
    <t>Intel(R) Core(TM) i5-3470 CPU @ 3.20GHz</t>
  </si>
  <si>
    <t>Intel Core i5-3230M 2.60 GHz</t>
  </si>
  <si>
    <t>Intel(R) Core(TM) i3-2310M CPU @ 2.10GHz</t>
  </si>
  <si>
    <t>Intel(R) Core(TM) i5-2450M CPU @ 2.50GHz</t>
  </si>
  <si>
    <t>Intel(R) Core(TM) i5-2430M CPU @ 2.40GHz</t>
  </si>
  <si>
    <t>Intel(R) Core(TM) i5-3210M CPU @ 2.50GHz</t>
  </si>
  <si>
    <t>Intel(R) Core(TM) i5-4570S CPU @ 2.90GHz</t>
  </si>
  <si>
    <t>Intel(R) Core(TM) i3-4010U CPU @ 1.70GHz</t>
  </si>
  <si>
    <t>Intel(R) Core(TM) i5-5200U CPU @ 2.20GHz</t>
  </si>
  <si>
    <t>Intel(R) Core(TM) i3-4030U CPU @ 1.90GHz</t>
  </si>
  <si>
    <t>Intel(R) Core(TM)2 Quad CPU    Q9400  @ 2.66GHz</t>
  </si>
  <si>
    <t>Intel(R) Pentium(R) CPU G2020 @ 2.90GHz</t>
  </si>
  <si>
    <t>Intel(R) Core(TM)2 Duo CPU     E7500  @ 2.93GHz</t>
  </si>
  <si>
    <t>Intel(R) Core(TM) i3-2330M CPU @ 2.20GHz</t>
  </si>
  <si>
    <t>Intel(R) Pentium(R) CPU B950 @ 2.10GHz</t>
  </si>
  <si>
    <t>Intel(R) Core(TM) i5-2400 CPU @ 3.10GHz</t>
  </si>
  <si>
    <t>Intel(R) Xeon(R) CPU X3440  @ 2.53GHz</t>
  </si>
  <si>
    <t>Pentium(R) Dual-Core  CPU      E5300  @ 2.60GHz</t>
  </si>
  <si>
    <t>Intel(R) Core(TM) i5-2467M CPU @ 1.60GHz</t>
  </si>
  <si>
    <t>Intel(R) Core(TM) i5-4590 CPU @ 3.30GHz</t>
  </si>
  <si>
    <t>Intel Core i5-2540M 2.6 GHz</t>
  </si>
  <si>
    <t>Intel Core i3-540 3.07Ghz</t>
  </si>
  <si>
    <t>Pentium(R) Dual-Core  CPU      E5400  @ 2.70GHz</t>
  </si>
  <si>
    <t>Intel(R) Core(TM) i3-3217U CPU @ 1.80GHz</t>
  </si>
  <si>
    <t>Intel(R) Core(TM) i5-3230M CPU @ 2.60GHz</t>
  </si>
  <si>
    <t>Intel(R) Core(TM) i3 CPU       M 350  @ 2.27GHz</t>
  </si>
  <si>
    <t>Intel(R) Core(TM) i5-5300U CPU @ 2.30GHz</t>
  </si>
  <si>
    <t>Intel(R) Core(TM) i7-6600U CPU @ 2.60GHz</t>
  </si>
  <si>
    <t>Intel(R) Core(TM) i5-6500 CPU @ 3.2GHz</t>
  </si>
  <si>
    <t>Intel(R) Core(TM) i7-3632QM CPU @ 2.20GHz</t>
  </si>
  <si>
    <t>Intel(R) Core(TM) i5-3337U CPU @ 1.80GHz</t>
  </si>
  <si>
    <t>Intel(R) Core(TM) i5-6500 CPU @ 3.20GHz</t>
  </si>
  <si>
    <t>Intel(R) Core(TM) i5-6300U CPU @ 2.40GHz</t>
  </si>
  <si>
    <t>Intel(R) Pentium(R) Dual  CPU  T2390  @ 1.86GHz</t>
  </si>
  <si>
    <t>Intel(R) Core(TM) i5-4590S CPU @ 3.00GHz</t>
  </si>
  <si>
    <t>Intel(R) Core(TM) i5-3550 CPU @ 3.30GHz</t>
  </si>
  <si>
    <t>Intel(R) Atom(TM)  x5-Z8350 CPU @ 1.44GHz</t>
  </si>
  <si>
    <t>Intel(R) Core(TM) i7-3632QM @ 2.20GHz</t>
  </si>
  <si>
    <t>Intel(R) Core(TM) i7-7600U @ 2.80GHz</t>
  </si>
  <si>
    <t>Intel(R) Core(TM) i5-7200U CPU @ 2.50GHz</t>
  </si>
  <si>
    <t>Intel(R) Core(TM) i5-5000U 2.20 GHz</t>
  </si>
  <si>
    <t>Marca</t>
  </si>
  <si>
    <t>Modelo</t>
  </si>
  <si>
    <t>Columna1</t>
  </si>
  <si>
    <t>Intel(R) Core(TM) i3 M 350  @ 2.27GHz</t>
  </si>
  <si>
    <t>M 350</t>
  </si>
  <si>
    <t>Intel</t>
  </si>
  <si>
    <t>Pentium(R) Dual-Core  CPU E5300  @ 2.60GHz</t>
  </si>
  <si>
    <t>Pentium(R) Dual-Core  CPU E5400  @ 2.70GHz</t>
  </si>
  <si>
    <t>Intel(R) Core(TM) i5-5000U 2.20GHz</t>
  </si>
  <si>
    <t>Atom x5</t>
  </si>
  <si>
    <t>Z8350</t>
  </si>
  <si>
    <t>1.44GHz</t>
  </si>
  <si>
    <t xml:space="preserve">Core 2 Duo </t>
  </si>
  <si>
    <t>E7500</t>
  </si>
  <si>
    <t>2.93GHz</t>
  </si>
  <si>
    <t>Core 2 Quad</t>
  </si>
  <si>
    <t>Q9400</t>
  </si>
  <si>
    <t>2.66GHz</t>
  </si>
  <si>
    <t>Core i3</t>
  </si>
  <si>
    <t>2310M</t>
  </si>
  <si>
    <t>2.10GHz</t>
  </si>
  <si>
    <t>2330M</t>
  </si>
  <si>
    <t>2.20GHz</t>
  </si>
  <si>
    <t>3217U</t>
  </si>
  <si>
    <t>1.80GHz</t>
  </si>
  <si>
    <t>4010U</t>
  </si>
  <si>
    <t>1.70GHz</t>
  </si>
  <si>
    <t>4030U</t>
  </si>
  <si>
    <t>1.90GHz</t>
  </si>
  <si>
    <t>5010U</t>
  </si>
  <si>
    <t>540</t>
  </si>
  <si>
    <t>3.07Ghz</t>
  </si>
  <si>
    <t>2.27GHz</t>
  </si>
  <si>
    <t>Core i5</t>
  </si>
  <si>
    <t xml:space="preserve">2400 </t>
  </si>
  <si>
    <t>3.10GHz</t>
  </si>
  <si>
    <t>2430M</t>
  </si>
  <si>
    <t>2.40GHz</t>
  </si>
  <si>
    <t>2450M</t>
  </si>
  <si>
    <t>2.50GHz</t>
  </si>
  <si>
    <t>2467M</t>
  </si>
  <si>
    <t>1.60GHz</t>
  </si>
  <si>
    <t>2540M</t>
  </si>
  <si>
    <t>2.6 GHz</t>
  </si>
  <si>
    <t>3210M</t>
  </si>
  <si>
    <t>3230M</t>
  </si>
  <si>
    <t>2.60GHz</t>
  </si>
  <si>
    <t>3337U</t>
  </si>
  <si>
    <t xml:space="preserve">3470 </t>
  </si>
  <si>
    <t>3.20GHz</t>
  </si>
  <si>
    <t xml:space="preserve">3550 </t>
  </si>
  <si>
    <t>3.30GHz</t>
  </si>
  <si>
    <t>4570S</t>
  </si>
  <si>
    <t>2.90GHz</t>
  </si>
  <si>
    <t xml:space="preserve">4590 </t>
  </si>
  <si>
    <t>4590S</t>
  </si>
  <si>
    <t>3.00GHz</t>
  </si>
  <si>
    <t>5000U</t>
  </si>
  <si>
    <t>5200U</t>
  </si>
  <si>
    <t>5300U</t>
  </si>
  <si>
    <t>2.30GHz</t>
  </si>
  <si>
    <t>6300U</t>
  </si>
  <si>
    <t xml:space="preserve">6500 </t>
  </si>
  <si>
    <t>3.2GHz</t>
  </si>
  <si>
    <t>7200U</t>
  </si>
  <si>
    <t>Core i7</t>
  </si>
  <si>
    <t>3632Q</t>
  </si>
  <si>
    <t>3632QM</t>
  </si>
  <si>
    <t>6600U</t>
  </si>
  <si>
    <t>7600U</t>
  </si>
  <si>
    <t>2.80GHz</t>
  </si>
  <si>
    <t>Dual-Core</t>
  </si>
  <si>
    <t>E5300</t>
  </si>
  <si>
    <t>E5400</t>
  </si>
  <si>
    <t>2.70GHz</t>
  </si>
  <si>
    <t>Pentium</t>
  </si>
  <si>
    <t>B950</t>
  </si>
  <si>
    <t>Pentium Dual</t>
  </si>
  <si>
    <t>T2390</t>
  </si>
  <si>
    <t>1.86GHz</t>
  </si>
  <si>
    <t>G202</t>
  </si>
  <si>
    <t>Xeon</t>
  </si>
  <si>
    <t>X3440</t>
  </si>
  <si>
    <t>2.53GHz</t>
  </si>
  <si>
    <t>AMD</t>
  </si>
  <si>
    <t>Linux</t>
  </si>
  <si>
    <t>MacOs</t>
  </si>
  <si>
    <t>Windows</t>
  </si>
  <si>
    <t>CentOs</t>
  </si>
  <si>
    <t>10 Pro</t>
  </si>
  <si>
    <t>8 Enterprise</t>
  </si>
  <si>
    <t>7 Professional</t>
  </si>
  <si>
    <t>8.1 Pro</t>
  </si>
  <si>
    <t>8.1 Enterprise</t>
  </si>
  <si>
    <t>8 Pro</t>
  </si>
  <si>
    <t>x64</t>
  </si>
  <si>
    <t>x86</t>
  </si>
  <si>
    <t>idVersionSO</t>
  </si>
  <si>
    <t>idEdicion</t>
  </si>
  <si>
    <t>idArquitectura</t>
  </si>
  <si>
    <t>Server 2012 R2 Standard</t>
  </si>
  <si>
    <t>Office Profesional 2013</t>
  </si>
  <si>
    <t>Office 365</t>
  </si>
  <si>
    <t>Office 2016</t>
  </si>
  <si>
    <t>Office Standar 2013</t>
  </si>
  <si>
    <t>ServiceTag</t>
  </si>
  <si>
    <t>idSede</t>
  </si>
  <si>
    <t>NombreDominio</t>
  </si>
  <si>
    <t>ColorEquipo</t>
  </si>
  <si>
    <t>idProcesador</t>
  </si>
  <si>
    <t>Ram</t>
  </si>
  <si>
    <t>DiscoDuro</t>
  </si>
  <si>
    <t>Cargador</t>
  </si>
  <si>
    <t>idSistemaOperativo</t>
  </si>
  <si>
    <t>idOffice</t>
  </si>
  <si>
    <t>NumeroActivoFijo</t>
  </si>
  <si>
    <t>SERVICE TAG</t>
  </si>
  <si>
    <t>Sede</t>
  </si>
  <si>
    <t>nombre dominio</t>
  </si>
  <si>
    <t>Color Equipo</t>
  </si>
  <si>
    <t>MEMORIA RAM</t>
  </si>
  <si>
    <t>DISCO DURO</t>
  </si>
  <si>
    <t>O.S.</t>
  </si>
  <si>
    <t>Office</t>
  </si>
  <si>
    <t>D9VQ002</t>
  </si>
  <si>
    <t>PTX-L-008</t>
  </si>
  <si>
    <t>Negro</t>
  </si>
  <si>
    <t>4GB</t>
  </si>
  <si>
    <t>500GB</t>
  </si>
  <si>
    <t>Cargador Dell HA65NS5-00</t>
  </si>
  <si>
    <t>G8MBH72</t>
  </si>
  <si>
    <t>PTX-L-025</t>
  </si>
  <si>
    <t>8GB</t>
  </si>
  <si>
    <t>Cargador Dell HA65NM130</t>
  </si>
  <si>
    <t>2ZBSX32</t>
  </si>
  <si>
    <t>PTX-L-041</t>
  </si>
  <si>
    <t>300GB</t>
  </si>
  <si>
    <t>Cargador Dell LA65NS2-01</t>
  </si>
  <si>
    <t>2V8ZNY1</t>
  </si>
  <si>
    <t>PTX-L-043</t>
  </si>
  <si>
    <t>Cargador Dell DA65NM111-00</t>
  </si>
  <si>
    <t>9V4Y2X1</t>
  </si>
  <si>
    <t>PTX-L-013</t>
  </si>
  <si>
    <t>1TB</t>
  </si>
  <si>
    <t>Cargador Dell DA90PM111</t>
  </si>
  <si>
    <t>CPGRXV1</t>
  </si>
  <si>
    <t>PTX-D-006</t>
  </si>
  <si>
    <t>CP1QXV1</t>
  </si>
  <si>
    <t>PTX-D-001</t>
  </si>
  <si>
    <t>4TBZNY1</t>
  </si>
  <si>
    <t>PTX-L-003</t>
  </si>
  <si>
    <t>78S4DW1</t>
  </si>
  <si>
    <t>PTX-L-039</t>
  </si>
  <si>
    <t>3Gb</t>
  </si>
  <si>
    <t>Cargador Dell PA-1550-02D2</t>
  </si>
  <si>
    <t>CNU13211CP</t>
  </si>
  <si>
    <t>PTX-L-001</t>
  </si>
  <si>
    <t>CP8TXV1</t>
  </si>
  <si>
    <t>PTX-D-012</t>
  </si>
  <si>
    <t>3GB</t>
  </si>
  <si>
    <t>FNV1RS1</t>
  </si>
  <si>
    <t>6GB</t>
  </si>
  <si>
    <t>123490EN400015-2</t>
  </si>
  <si>
    <t>PTX-L-016</t>
  </si>
  <si>
    <t>6NS4DW1</t>
  </si>
  <si>
    <t>PTX-L-027</t>
  </si>
  <si>
    <t>39GZJ02</t>
  </si>
  <si>
    <t>PTX-D-008</t>
  </si>
  <si>
    <t>6F90102</t>
  </si>
  <si>
    <t>PTX-L-033</t>
  </si>
  <si>
    <t>8H4VY32</t>
  </si>
  <si>
    <t>PNT-L-004</t>
  </si>
  <si>
    <t>49VQ002</t>
  </si>
  <si>
    <t>PTX-L-040</t>
  </si>
  <si>
    <t>CX90102</t>
  </si>
  <si>
    <t>PTX-L-044</t>
  </si>
  <si>
    <t>7X90102</t>
  </si>
  <si>
    <t>PTX-L-006</t>
  </si>
  <si>
    <t>7JXQDP1</t>
  </si>
  <si>
    <t>PTX-D-023</t>
  </si>
  <si>
    <t>30KQFW1</t>
  </si>
  <si>
    <t>PTX-L-031</t>
  </si>
  <si>
    <t>JWHHHV1</t>
  </si>
  <si>
    <t>PTX-L-050</t>
  </si>
  <si>
    <t>446PTX1</t>
  </si>
  <si>
    <t>PTX-D-007</t>
  </si>
  <si>
    <t>HM45042</t>
  </si>
  <si>
    <t>PTX-L-057</t>
  </si>
  <si>
    <t>7J6TDP1</t>
  </si>
  <si>
    <t>PTX-D-014</t>
  </si>
  <si>
    <t>40B0WN1</t>
  </si>
  <si>
    <t>PTX-D-016</t>
  </si>
  <si>
    <t>2GB</t>
  </si>
  <si>
    <t>FHXQFW1</t>
  </si>
  <si>
    <t>PTX-L-021</t>
  </si>
  <si>
    <t>Dell LA65NS2-01/19.5V 3.34V 65W</t>
  </si>
  <si>
    <t>40CZNY1</t>
  </si>
  <si>
    <t>PTX-L-052</t>
  </si>
  <si>
    <t>6X90102</t>
  </si>
  <si>
    <t>PTX-L-002</t>
  </si>
  <si>
    <t>4N45042</t>
  </si>
  <si>
    <t>PTX-L-053</t>
  </si>
  <si>
    <t>63L3PY1</t>
  </si>
  <si>
    <t>PTX-L-034</t>
  </si>
  <si>
    <t>21MT3S1</t>
  </si>
  <si>
    <t>PTX-L-037</t>
  </si>
  <si>
    <t>NXRL8AL00221804F863400</t>
  </si>
  <si>
    <t>PTX-L-067</t>
  </si>
  <si>
    <t>CP2TXV1</t>
  </si>
  <si>
    <t>PTX-D-017</t>
  </si>
  <si>
    <t>GSXMBR1</t>
  </si>
  <si>
    <t>PTX-L-029</t>
  </si>
  <si>
    <t>6G1HHQ1</t>
  </si>
  <si>
    <t>PTX-D-025</t>
  </si>
  <si>
    <t>NXRL8AL00221801A163400</t>
  </si>
  <si>
    <t>PTX-L-004</t>
  </si>
  <si>
    <t>681KWR1</t>
  </si>
  <si>
    <t>DC-PTX</t>
  </si>
  <si>
    <t>24GB</t>
  </si>
  <si>
    <t>8TB</t>
  </si>
  <si>
    <t>F1VGX02</t>
  </si>
  <si>
    <t>PTX-L-026</t>
  </si>
  <si>
    <t>PTX-D-005</t>
  </si>
  <si>
    <t>F4NGDT1</t>
  </si>
  <si>
    <t>PTX-L-064</t>
  </si>
  <si>
    <t>120GB</t>
  </si>
  <si>
    <t>BX76N22</t>
  </si>
  <si>
    <t>PNT-D-003</t>
  </si>
  <si>
    <t>CPDRXV1</t>
  </si>
  <si>
    <t>PNT-D-002</t>
  </si>
  <si>
    <t>CLN9042</t>
  </si>
  <si>
    <t>PNT-L-002</t>
  </si>
  <si>
    <t>87DTY32</t>
  </si>
  <si>
    <t>PTX-L-010</t>
  </si>
  <si>
    <t>61VGX02</t>
  </si>
  <si>
    <t>PNT-L-003</t>
  </si>
  <si>
    <t>FP9RFW1</t>
  </si>
  <si>
    <t>PTX-L-062</t>
  </si>
  <si>
    <t>FVBZNY1</t>
  </si>
  <si>
    <t>PTX-L-035</t>
  </si>
  <si>
    <t>CLTBHQ1</t>
  </si>
  <si>
    <t>PTX-D-022</t>
  </si>
  <si>
    <t>2VBZNY1</t>
  </si>
  <si>
    <t>PTX-L-051</t>
  </si>
  <si>
    <t>5WZ4DW1</t>
  </si>
  <si>
    <t>PTX-L-012</t>
  </si>
  <si>
    <t>150GB</t>
  </si>
  <si>
    <t>85PPY32</t>
  </si>
  <si>
    <t>PTX-L-054</t>
  </si>
  <si>
    <t>CCG3BS1</t>
  </si>
  <si>
    <t>PTX-L-059</t>
  </si>
  <si>
    <t>CNZPXV1</t>
  </si>
  <si>
    <t>PTX-D-018</t>
  </si>
  <si>
    <t>95PPY32</t>
  </si>
  <si>
    <t>PTX-L-066</t>
  </si>
  <si>
    <t>CP5SXV1</t>
  </si>
  <si>
    <t>PTX-D-021</t>
  </si>
  <si>
    <t>320GB</t>
  </si>
  <si>
    <t>39VQ002</t>
  </si>
  <si>
    <t>SNL-L-034</t>
  </si>
  <si>
    <t>4VXQFW1</t>
  </si>
  <si>
    <t>PTX-L-009</t>
  </si>
  <si>
    <t>JF9ZNY1</t>
  </si>
  <si>
    <t>PTX-L-047</t>
  </si>
  <si>
    <t>PTSE6P100614300209300</t>
  </si>
  <si>
    <t>PTX-D-030</t>
  </si>
  <si>
    <t>PTX-D-020</t>
  </si>
  <si>
    <t>D6TC4Z1</t>
  </si>
  <si>
    <t>PTX-L-063</t>
  </si>
  <si>
    <t>D5PPY32</t>
  </si>
  <si>
    <t>PNT-L-005</t>
  </si>
  <si>
    <t>8SYVY12</t>
  </si>
  <si>
    <t>PTX-D-009</t>
  </si>
  <si>
    <t>G31-M7 TE (PTX-D-036)</t>
  </si>
  <si>
    <t>PTX-D-036</t>
  </si>
  <si>
    <t>CL8H1X1</t>
  </si>
  <si>
    <t>46TC4Z1</t>
  </si>
  <si>
    <t>PTX-L-042</t>
  </si>
  <si>
    <t>6S8GZP1</t>
  </si>
  <si>
    <t>SI</t>
  </si>
  <si>
    <t>3XT65N1</t>
  </si>
  <si>
    <t>PTX-L-007</t>
  </si>
  <si>
    <t>DTXMBR1</t>
  </si>
  <si>
    <t>PTX-L-030</t>
  </si>
  <si>
    <t>MXL2131NPV</t>
  </si>
  <si>
    <t xml:space="preserve"> </t>
  </si>
  <si>
    <t>PTX-D-015</t>
  </si>
  <si>
    <t>8X90102</t>
  </si>
  <si>
    <t>PTX-L-065</t>
  </si>
  <si>
    <t>7MC8JC2</t>
  </si>
  <si>
    <t>PTX-L-028</t>
  </si>
  <si>
    <t>19.5V 3.34A / HK65NM130</t>
  </si>
  <si>
    <t>9G99JC2</t>
  </si>
  <si>
    <t>PTX-L-022</t>
  </si>
  <si>
    <t>6L39JC2</t>
  </si>
  <si>
    <t>PTX-L-070</t>
  </si>
  <si>
    <t>2B06JC2</t>
  </si>
  <si>
    <t>PTX-L-015</t>
  </si>
  <si>
    <t>9V58JC2</t>
  </si>
  <si>
    <t>PTX-L-071</t>
  </si>
  <si>
    <t>NXRL8AL0022180494F3400</t>
  </si>
  <si>
    <t>Negro con Gris</t>
  </si>
  <si>
    <t>23R8JC2</t>
  </si>
  <si>
    <t>PTX-L-073</t>
  </si>
  <si>
    <t>5F08JC2</t>
  </si>
  <si>
    <t>PTX-L-023</t>
  </si>
  <si>
    <t>6G0JHQ1</t>
  </si>
  <si>
    <t>PTX-D-010</t>
  </si>
  <si>
    <t>5Y58JC2</t>
  </si>
  <si>
    <t>PTX-L-075</t>
  </si>
  <si>
    <t>9F90102</t>
  </si>
  <si>
    <t>PTX-L-019</t>
  </si>
  <si>
    <t>DX58JC2</t>
  </si>
  <si>
    <t>PTX-L-078</t>
  </si>
  <si>
    <t>19.5V 3.34A 65W / HK65NM130</t>
  </si>
  <si>
    <t>5X58JC2</t>
  </si>
  <si>
    <t>83L3PY1</t>
  </si>
  <si>
    <t>PTX-L-049</t>
  </si>
  <si>
    <t>BX58JC2</t>
  </si>
  <si>
    <t>PTX-L-020</t>
  </si>
  <si>
    <t>BM39JC2</t>
  </si>
  <si>
    <t>3SFMRQ1</t>
  </si>
  <si>
    <t>PTX-L-038</t>
  </si>
  <si>
    <t>B1Q7JC2</t>
  </si>
  <si>
    <t>PTX-L-069</t>
  </si>
  <si>
    <t>CY58JC2</t>
  </si>
  <si>
    <t>C0WPY32</t>
  </si>
  <si>
    <t>PTX-L-005</t>
  </si>
  <si>
    <t>Negro con gris oscuro</t>
  </si>
  <si>
    <t>Dell: AA65NM121, 19.5V/3.34A</t>
  </si>
  <si>
    <t>JCRNMC2</t>
  </si>
  <si>
    <t>250GB</t>
  </si>
  <si>
    <t>J65RPD2</t>
  </si>
  <si>
    <t>PNT-D-006</t>
  </si>
  <si>
    <t>GX58JC2</t>
  </si>
  <si>
    <t>FZBSX32</t>
  </si>
  <si>
    <t>PTX-L-076</t>
  </si>
  <si>
    <t>19.5V 3.34A 65W</t>
  </si>
  <si>
    <t>7ZN03X1</t>
  </si>
  <si>
    <t>19.5V 4.62A 90W / FA90PM130</t>
  </si>
  <si>
    <t>CSN12345678901234567</t>
  </si>
  <si>
    <t>PTX-L-079</t>
  </si>
  <si>
    <t>19 V 4.74 A / Asus ADP-90CD DB</t>
  </si>
  <si>
    <t>D8WJVW1</t>
  </si>
  <si>
    <t>PTX-L-080</t>
  </si>
  <si>
    <t>Gris con negro</t>
  </si>
  <si>
    <t>230GB</t>
  </si>
  <si>
    <t>19.5V 3.34A 65W / HA65NS5-00</t>
  </si>
  <si>
    <t>B9GHHV1</t>
  </si>
  <si>
    <t>PTX-L-082</t>
  </si>
  <si>
    <t>Negro con beige</t>
  </si>
  <si>
    <t>19.5V 3.34A / AA65NM121</t>
  </si>
  <si>
    <t>NXRL8AL0022180478E3400</t>
  </si>
  <si>
    <t>PTX-L-081</t>
  </si>
  <si>
    <t>Cargador LITEON Model: PA-165069/19V 3.42A</t>
  </si>
  <si>
    <t>5MCT1S1</t>
  </si>
  <si>
    <t>PTX-L-084</t>
  </si>
  <si>
    <t>2WJQFW1</t>
  </si>
  <si>
    <t>PTX-L-087</t>
  </si>
  <si>
    <t>Café con Negro</t>
  </si>
  <si>
    <t>Cargador Marca DELL</t>
  </si>
  <si>
    <t>NXRL8AL002218045B83400</t>
  </si>
  <si>
    <t>JX58JC2</t>
  </si>
  <si>
    <t>PTX-L-088</t>
  </si>
  <si>
    <t>1CCNSD2</t>
  </si>
  <si>
    <t>PTX-D-024</t>
  </si>
  <si>
    <t>JQXRRF2</t>
  </si>
  <si>
    <t>PTX-L-091</t>
  </si>
  <si>
    <t>Cargador Marca Dell 19.5V/3.34A/65W</t>
  </si>
  <si>
    <t>1C6TSD2</t>
  </si>
  <si>
    <t>CPFRXV1</t>
  </si>
  <si>
    <t>PTX-D-026</t>
  </si>
  <si>
    <t>1C1QSD2</t>
  </si>
  <si>
    <t>PTX-D-019</t>
  </si>
  <si>
    <t>CNWVXV1</t>
  </si>
  <si>
    <t>PNT-D-001</t>
  </si>
  <si>
    <t>GTVM6H1</t>
  </si>
  <si>
    <t>PTX-L-058</t>
  </si>
  <si>
    <t>8H99JC2</t>
  </si>
  <si>
    <t>PTX-L-094</t>
  </si>
  <si>
    <t>CW69382</t>
  </si>
  <si>
    <t>PTX-D-035</t>
  </si>
  <si>
    <t>BD90102</t>
  </si>
  <si>
    <t>PTX-L-017</t>
  </si>
  <si>
    <t>70KKGS1</t>
  </si>
  <si>
    <t>PNT-L-007</t>
  </si>
  <si>
    <t>8ZBSX32</t>
  </si>
  <si>
    <t>PTX-L-061</t>
  </si>
  <si>
    <t>6ZBSX32</t>
  </si>
  <si>
    <t>PNT-L-006</t>
  </si>
  <si>
    <t>J9VQ002</t>
  </si>
  <si>
    <t>PTX-L-056</t>
  </si>
  <si>
    <t>DQDQTX1</t>
  </si>
  <si>
    <t>PTX-D-031</t>
  </si>
  <si>
    <t>123490EN400015</t>
  </si>
  <si>
    <t>PTX-L-024</t>
  </si>
  <si>
    <t>27DTY32</t>
  </si>
  <si>
    <t>PTX-L-014</t>
  </si>
  <si>
    <t>H72CXV1</t>
  </si>
  <si>
    <t>PTX-D-034</t>
  </si>
  <si>
    <t>7JGTDP1</t>
  </si>
  <si>
    <t>PTX-D-011</t>
  </si>
  <si>
    <t>H9VQ002</t>
  </si>
  <si>
    <t>PNT-L-009</t>
  </si>
  <si>
    <t>G1VGX02</t>
  </si>
  <si>
    <t>PTX-L-099</t>
  </si>
  <si>
    <t>9QXRRF2</t>
  </si>
  <si>
    <t>DX1GFB2</t>
  </si>
  <si>
    <t>PTX-D-002</t>
  </si>
  <si>
    <t>DX9GFB2</t>
  </si>
  <si>
    <t>PTX-D-003</t>
  </si>
  <si>
    <t>7JBSDP1</t>
  </si>
  <si>
    <t>43MT3S1</t>
  </si>
  <si>
    <t>35KA02DAAKZ05IK</t>
  </si>
  <si>
    <t>32GB</t>
  </si>
  <si>
    <t>FF6M2S1</t>
  </si>
  <si>
    <t>PTX-L-096</t>
  </si>
  <si>
    <t>3DL4DW1</t>
  </si>
  <si>
    <t>PTX-L-100</t>
  </si>
  <si>
    <t>Negro con Beige</t>
  </si>
  <si>
    <t>3X90102</t>
  </si>
  <si>
    <t>HDMLSR1</t>
  </si>
  <si>
    <t>41VGX02</t>
  </si>
  <si>
    <t>PTX-L-092</t>
  </si>
  <si>
    <t>98B03X1</t>
  </si>
  <si>
    <t>PNT-L-008</t>
  </si>
  <si>
    <t>8FVWQV1</t>
  </si>
  <si>
    <t>Elastix</t>
  </si>
  <si>
    <t>273J9H2</t>
  </si>
  <si>
    <t>16GB</t>
  </si>
  <si>
    <t>Cargador Dell 65W 19.5V</t>
  </si>
  <si>
    <t>579P7H2</t>
  </si>
  <si>
    <t>FG9W7H2</t>
  </si>
  <si>
    <t>PTX-L-072</t>
  </si>
  <si>
    <t>HK9W7H2</t>
  </si>
  <si>
    <t>CP9RXV1</t>
  </si>
  <si>
    <t>PTX-D-028</t>
  </si>
  <si>
    <t>BZBSX32</t>
  </si>
  <si>
    <t>PTX-L-011</t>
  </si>
  <si>
    <t>G9VQ002</t>
  </si>
  <si>
    <t>PTX-L-018</t>
  </si>
  <si>
    <t>CP0RXV1</t>
  </si>
  <si>
    <t>2BVQ002</t>
  </si>
  <si>
    <t>H3548H2</t>
  </si>
  <si>
    <t>1K9W7H2</t>
  </si>
  <si>
    <t>5T8GZP1</t>
  </si>
  <si>
    <t>Cargador Dell</t>
  </si>
  <si>
    <t>76HW7H2</t>
  </si>
  <si>
    <t>PTX-L-083</t>
  </si>
  <si>
    <t>Columna2</t>
  </si>
  <si>
    <t>Columna3</t>
  </si>
  <si>
    <t>HP Pro 3400</t>
  </si>
  <si>
    <t>Intel Core i5-3230M 2.60GHz</t>
  </si>
  <si>
    <t>Columna32</t>
  </si>
  <si>
    <t>Intel Core i5-5000U 2.20GHz</t>
  </si>
  <si>
    <t>idEdicionOffice</t>
  </si>
  <si>
    <t>4TB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</si>
</sst>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ont="1"/>
    <xf numFmtId="0" fontId="0" fillId="0" borderId="0" xfId="0" applyNumberFormat="1"/>
    <xf numFmtId="0" fontId="0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 applyProtection="1">
      <alignment horizont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Border="1"/>
    <xf numFmtId="0" fontId="0" fillId="3" borderId="0" xfId="0" applyFill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z val="12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600DE-F63B-4596-BC06-AC8FEA465D43}" name="Tabla4__2" displayName="Tabla4__2" ref="A1:D154" totalsRowShown="0">
  <autoFilter ref="A1:D154" xr:uid="{DF0144D3-3DC1-4A2F-A5D5-14E0F8549844}"/>
  <sortState ref="A2:D154">
    <sortCondition ref="A1:A154"/>
  </sortState>
  <tableColumns count="4">
    <tableColumn id="2" xr3:uid="{8B4B4393-E40F-432E-BC06-24C141AEE8A1}" name="Nombre" dataDxfId="21"/>
    <tableColumn id="3" xr3:uid="{23F9459A-E5C8-4A26-BECE-73645842AB9B}" name="Apellido" dataDxfId="20"/>
    <tableColumn id="4" xr3:uid="{2EE027EF-9F84-45CD-96EB-8A51EB7A7DD4}" name="Direccion"/>
    <tableColumn id="5" xr3:uid="{02782581-93C2-4325-9B03-C6BCFD3A6C2C}" name="NoTelefon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A3C3ED-2B59-499B-84B6-49B1DDE0C750}" name="Tabla12" displayName="Tabla12" ref="A1:A50" totalsRowShown="0">
  <autoFilter ref="A1:A50" xr:uid="{2995E179-03FA-4CEF-A68A-3759914CAB04}"/>
  <tableColumns count="1">
    <tableColumn id="1" xr3:uid="{D195846F-DBC2-4473-808C-E480038D1D82}" name="Nombr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8B6D11E-9F8D-443C-997B-F45286201DD3}" name="Tabla14" displayName="Tabla14" ref="A1:D43" totalsRowShown="0">
  <autoFilter ref="A1:D43" xr:uid="{5E82C1FB-A1AC-4EA1-8073-054AEC974E12}"/>
  <tableColumns count="4">
    <tableColumn id="1" xr3:uid="{5D12C845-7126-4AC1-BA0E-6F1A88C15545}" name="idMarca"/>
    <tableColumn id="2" xr3:uid="{DC05CBDD-5BB2-42A9-8124-DB454F7ED0D9}" name="idModelo"/>
    <tableColumn id="3" xr3:uid="{B972EA42-06A1-4CA3-9E13-D54236C1851C}" name="Generacion"/>
    <tableColumn id="4" xr3:uid="{727D5D43-27AF-4734-A920-EA3BD8DA03EB}" name="VelocidadReloj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9729B3-E420-4A62-AA5C-0E3E6C8598DC}" name="Tabla15" displayName="Tabla15" ref="A1:A4" totalsRowShown="0">
  <autoFilter ref="A1:A4" xr:uid="{2EFA6391-5BD9-49D7-BF59-97EA28AB8F4C}"/>
  <tableColumns count="1">
    <tableColumn id="1" xr3:uid="{CC3E5E5F-DF15-45A6-AA1A-0459FBF12626}" name="Nombr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8288F84-6DB4-4DED-AB3B-35A840C71955}" name="Tabla16" displayName="Tabla16" ref="A1:A9" totalsRowShown="0">
  <autoFilter ref="A1:A9" xr:uid="{9F6824E6-8191-4E5B-AFFA-63F6DBBB5BA7}"/>
  <sortState ref="A2:A8">
    <sortCondition ref="A1:A8"/>
  </sortState>
  <tableColumns count="1">
    <tableColumn id="1" xr3:uid="{A73C7646-346E-4BA7-B0C0-3EB8795AFF77}" name="Nombr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D156CA7-8A93-4FC6-BAE4-4EA6AA2409EB}" name="Tabla18" displayName="Tabla18" ref="A1:A3" totalsRowShown="0">
  <autoFilter ref="A1:A3" xr:uid="{B114CF45-17C7-44AD-A9CE-9EB1371C9615}"/>
  <tableColumns count="1">
    <tableColumn id="1" xr3:uid="{7BE1421D-E006-4D39-9B47-321DC70B141A}" name="Nomb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7A7858-626F-4144-BF2E-D9ABF673932F}" name="Tabla19" displayName="Tabla19" ref="B1:D17" totalsRowShown="0">
  <autoFilter ref="B1:D17" xr:uid="{BC9BBA25-B6F0-4E52-AD19-9D9A2D646509}"/>
  <sortState ref="B2:D16">
    <sortCondition ref="B1:B157"/>
  </sortState>
  <tableColumns count="3">
    <tableColumn id="1" xr3:uid="{3308D948-EFF3-4EB0-A0DB-9BE304A99AE9}" name="idVersionSO" dataDxfId="9"/>
    <tableColumn id="2" xr3:uid="{204C1633-41C6-4FF5-B89E-4356FAFD1295}" name="idEdicion" dataDxfId="8"/>
    <tableColumn id="3" xr3:uid="{2F09B73A-1027-4C37-AC71-7C161A9E7174}" name="idArquitectur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8FDD26-45A8-4A52-90A0-B4701144F496}" name="Tabla20" displayName="Tabla20" ref="A1:A5" totalsRowShown="0">
  <autoFilter ref="A1:A5" xr:uid="{5FE41536-C47B-467B-A2ED-376FBC5B4488}"/>
  <tableColumns count="1">
    <tableColumn id="1" xr3:uid="{BD7FDDF5-D526-4821-81BF-DEB37D22F631}" name="Nombr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9C6DA4-C1AF-4AE3-81B7-C6A56F9E619E}" name="Tabla21" displayName="Tabla21" ref="A1:B9" totalsRowShown="0">
  <autoFilter ref="A1:B9" xr:uid="{BF3D6683-A964-4AC2-8154-84241FE9431C}"/>
  <tableColumns count="2">
    <tableColumn id="1" xr3:uid="{CA05D422-F651-433C-8E1D-551E82EBDB3A}" name="idEdicionOffice"/>
    <tableColumn id="2" xr3:uid="{5210EBBE-39EE-4A3B-A37A-E600DDE29457}" name="idArquitectur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AC915F-EC68-421E-BB22-B866A2C06D28}" name="Tabla10" displayName="Tabla10" ref="A1:O155" totalsRowShown="0">
  <autoFilter ref="A1:O155" xr:uid="{2E800798-5E9A-43A6-99E5-7A37BC85A3F6}"/>
  <tableColumns count="15">
    <tableColumn id="1" xr3:uid="{A18C0B84-14C7-4A07-B1F5-E7452D2EC3D0}" name="ServiceTag"/>
    <tableColumn id="2" xr3:uid="{34544A45-E5DF-4E83-B6E5-37BB9F225997}" name="idSede"/>
    <tableColumn id="3" xr3:uid="{B587FC08-7A4E-45DF-BE08-B6C2261CDCDE}" name="idMarca"/>
    <tableColumn id="4" xr3:uid="{87D838A5-DCC3-41C7-A747-B343EC115435}" name="idModelo"/>
    <tableColumn id="5" xr3:uid="{E822FA58-5F79-4461-B310-450AB2D7384E}" name="NombreDominio"/>
    <tableColumn id="6" xr3:uid="{0C37DC84-3C33-4757-BC40-56DC656955BF}" name="ColorEquipo"/>
    <tableColumn id="7" xr3:uid="{F44D107B-E928-47AA-9F23-BCD0842E0CA8}" name="idProcesador"/>
    <tableColumn id="8" xr3:uid="{F9E0C147-53AE-4F56-B00B-4F89D3B35398}" name="Ram"/>
    <tableColumn id="9" xr3:uid="{2B02E95D-6922-43A8-AC8B-DFBDF9EB0B3B}" name="DiscoDuro"/>
    <tableColumn id="10" xr3:uid="{A630939E-DF31-4E70-AF2C-81D381E20372}" name="Cargador"/>
    <tableColumn id="11" xr3:uid="{8B051C18-56A4-4C60-8FB9-236F8F385379}" name="idSistemaOperativo"/>
    <tableColumn id="12" xr3:uid="{6C32F0D9-805F-4EE7-97AB-88C80F910F8C}" name="idOffice"/>
    <tableColumn id="13" xr3:uid="{ED767F88-0735-4264-B0E6-6DDB06E4847C}" name="NumeroActivoFijo"/>
    <tableColumn id="14" xr3:uid="{C4B661E0-D1A1-4BB6-8864-05EF9FD8A874}" name="idDepartamento"/>
    <tableColumn id="15" xr3:uid="{404A822C-BD0F-4AAC-8745-8120074395E9}" name="Estado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6F1259D-1881-4AB6-B8F5-77AF9C8476D2}" name="Tabla22" displayName="Tabla22" ref="A1:L155" totalsRowShown="0">
  <autoFilter ref="A1:L155" xr:uid="{F571678D-F08B-44E6-AEDA-7C61C9B9F014}"/>
  <sortState ref="A2:L155">
    <sortCondition ref="E1:E155"/>
  </sortState>
  <tableColumns count="12">
    <tableColumn id="1" xr3:uid="{BBB30518-A745-4F3F-9449-87CA0223B154}" name="SERVICE TAG"/>
    <tableColumn id="2" xr3:uid="{A9020626-EFB4-4100-8EC3-6A799001D5E8}" name="Sede"/>
    <tableColumn id="4" xr3:uid="{0E417C48-146C-4E0F-B883-8305D45DF7CD}" name="Marca"/>
    <tableColumn id="6" xr3:uid="{501DD87F-B79E-4D05-9717-1EF0AE9626F8}" name="Modelo"/>
    <tableColumn id="7" xr3:uid="{0BAB27F1-92CF-49CC-8972-ECEF0F62B607}" name="nombre dominio"/>
    <tableColumn id="8" xr3:uid="{AEC29644-8FED-4C04-8A27-B6F007DF2F3E}" name="Color Equipo"/>
    <tableColumn id="9" xr3:uid="{9BA350A4-C6E0-4911-8856-F772F8BC4679}" name="PROCESADOR"/>
    <tableColumn id="10" xr3:uid="{209032FF-197F-4AE7-8973-58D4A35529C5}" name="MEMORIA RAM"/>
    <tableColumn id="11" xr3:uid="{60429B67-BC2D-4D3E-B198-1A7197E9A55A}" name="DISCO DURO"/>
    <tableColumn id="12" xr3:uid="{0A094A4C-81B2-4FE5-8A5A-19A5E72C9A0F}" name="Cargador"/>
    <tableColumn id="13" xr3:uid="{1D7E9DA8-14D7-4CED-83E5-FD96ABDA6646}" name="O.S."/>
    <tableColumn id="14" xr3:uid="{89DA4863-CA82-4718-B1FA-DD9628E31BF0}" name="Off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C3DE-9D2A-493B-B1C3-3B6CF41581E3}" name="Tabla2" displayName="Tabla2" ref="A1:A3" totalsRowShown="0">
  <autoFilter ref="A1:A3" xr:uid="{B7EC50F9-983B-465F-A92B-9DCF99177594}"/>
  <tableColumns count="1">
    <tableColumn id="2" xr3:uid="{5BBD52B0-726A-4BEC-A79C-1015DF30C2ED}" name="Nomb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ABF67CD-BF57-40E2-9CB3-041E47024024}" name="Tabla1118" displayName="Tabla1118" ref="A1:I155" totalsRowShown="0">
  <autoFilter ref="A1:I155" xr:uid="{EC3D9847-5C81-40CF-A7AB-A6BE1DC4A268}"/>
  <sortState ref="A2:F154">
    <sortCondition ref="A1:A154"/>
  </sortState>
  <tableColumns count="9">
    <tableColumn id="1" xr3:uid="{507F551D-97FF-49F2-B73C-6D3481045A04}" name="PROCESADOR"/>
    <tableColumn id="2" xr3:uid="{A0378484-7784-4A42-B621-237F85451A76}" name="Marca" dataDxfId="7">
      <calculatedColumnFormula>+MID(Tabla1118[[#This Row],[PROCESADOR]],1,5)</calculatedColumnFormula>
    </tableColumn>
    <tableColumn id="3" xr3:uid="{0FD0B84D-D16E-42CD-94DB-B6D97BAEAEE8}" name="Modelo" dataDxfId="6">
      <calculatedColumnFormula>+MID(Tabla1118[[#This Row],[PROCESADOR]],7,7)</calculatedColumnFormula>
    </tableColumn>
    <tableColumn id="4" xr3:uid="{87B76775-AA63-47AF-92AE-95D8DA56495E}" name="Generacion" dataDxfId="5">
      <calculatedColumnFormula>MID(Tabla1118[[#This Row],[PROCESADOR]],22,1)</calculatedColumnFormula>
    </tableColumn>
    <tableColumn id="5" xr3:uid="{72C41201-A65F-4023-BA2F-4467AFDE2180}" name="VelocidadReloj" dataDxfId="4">
      <calculatedColumnFormula>+MID(Tabla1118[[#This Row],[PROCESADOR]],21,8)</calculatedColumnFormula>
    </tableColumn>
    <tableColumn id="6" xr3:uid="{20FE5EAD-7980-4784-9E67-D2B93828244C}" name="Columna1" dataDxfId="3">
      <calculatedColumnFormula>+_xlfn.CONCAT(Tabla1118[[#This Row],[Marca]], " ", Tabla1118[[#This Row],[Modelo]], " ", Tabla1118[[#This Row],[Generacion]], " ",Tabla1118[[#This Row],[VelocidadReloj]])</calculatedColumnFormula>
    </tableColumn>
    <tableColumn id="7" xr3:uid="{FCDCE489-30F6-41D5-9838-0516BAE249A4}" name="Columna2" dataDxfId="2"/>
    <tableColumn id="8" xr3:uid="{5EF1156C-55EC-48F2-9C70-9B40DF56B42D}" name="Columna3" dataDxfId="1">
      <calculatedColumnFormula>+IF(Tabla1118[[#This Row],[PROCESADOR]]=Tabla1118[[#This Row],[Columna2]], "Igual", "No es Igual")</calculatedColumnFormula>
    </tableColumn>
    <tableColumn id="12" xr3:uid="{FD0DFEDE-5ADB-445F-90A8-47B5EE0CC2C6}" name="Columna3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08081-8AE4-4C50-BA41-7D0B16C0E429}" name="Tabla1" displayName="Tabla1" ref="A1:C3" totalsRowShown="0">
  <autoFilter ref="A1:C3" xr:uid="{A435298D-FCAF-431A-8509-3DA3CDA74A80}"/>
  <tableColumns count="3">
    <tableColumn id="1" xr3:uid="{F16C07D2-733C-4D8F-BB61-8D1E94D163C9}" name="idPersona"/>
    <tableColumn id="2" xr3:uid="{F6C77D8D-3DE9-46C6-BDCF-6757C34EF4F4}" name="idRol"/>
    <tableColumn id="3" xr3:uid="{245C13B2-4EAA-40FB-8BE7-493C55893F1C}" name="Contrasen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F30D89-AF1F-45C7-8C4B-59102C052D41}" name="Tabla6" displayName="Tabla6" ref="A1:A6" totalsRowShown="0">
  <autoFilter ref="A1:A6" xr:uid="{B8CAB6BA-3A2B-4939-A26C-4CD36E80C8A0}"/>
  <tableColumns count="1">
    <tableColumn id="1" xr3:uid="{C604F3D7-1255-4262-90A3-32640DF55209}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EC6736-053B-413A-8EB7-2CD4D71A5579}" name="Tabla3" displayName="Tabla3" ref="A1:B41" totalsRowShown="0">
  <autoFilter ref="A1:B41" xr:uid="{2D2F7AED-FEB2-4F07-83A8-89336CB6C90A}"/>
  <sortState ref="A2:A36">
    <sortCondition ref="A1:A36"/>
  </sortState>
  <tableColumns count="2">
    <tableColumn id="1" xr3:uid="{B3DECAE6-2E6D-434F-82B8-5F0C4CE2ECD8}" name="Nombre"/>
    <tableColumn id="2" xr3:uid="{C035D087-25DC-4D51-B1DA-6FAA93F74055}" name="idArea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D6FC17-01DB-4611-9AEF-DFC920B23FEF}" name="Tabla4" displayName="Tabla4" ref="A1:B93" totalsRowShown="0">
  <autoFilter ref="A1:B93" xr:uid="{BFB50B23-E3EE-4395-A6D1-BCFBED170B0D}"/>
  <sortState ref="A2:B88">
    <sortCondition ref="A1:A88"/>
  </sortState>
  <tableColumns count="2">
    <tableColumn id="1" xr3:uid="{68778C74-1705-40C9-BC8C-0ED2C7320FA5}" name="Nombre"/>
    <tableColumn id="3" xr3:uid="{50E4D8DE-4E0F-4482-82BD-5E93F1149360}" name="idDepartamento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9D74B4-0C26-43A8-AB95-8C79B4E5DE67}" name="Tabla7" displayName="Tabla7" ref="A1:F154" totalsRowShown="0" headerRowDxfId="17" dataDxfId="16">
  <autoFilter ref="A1:F154" xr:uid="{237B0DA4-CBF6-4978-BCB9-99472CAC3237}"/>
  <tableColumns count="6">
    <tableColumn id="3" xr3:uid="{8D4B5F0D-DD49-45E9-B06D-6F3B2A1D1FEB}" name="idPersona" dataDxfId="15"/>
    <tableColumn id="4" xr3:uid="{0493011F-0B04-46D8-87F7-0C1FC154F9B8}" name="idPuesto" dataDxfId="14"/>
    <tableColumn id="5" xr3:uid="{02B00397-4127-4446-ABF3-5FB71AC258C6}" name="Correo" dataDxfId="13"/>
    <tableColumn id="8" xr3:uid="{A15FE82C-8C2A-44AD-8219-EA49B184CB2A}" name="idDepartamento" dataDxfId="12"/>
    <tableColumn id="9" xr3:uid="{2836998B-C72A-4C68-A080-A9D0986DD9D9}" name="Oficina" dataDxfId="11"/>
    <tableColumn id="10" xr3:uid="{73C7D583-C084-40CC-BFDE-BAC1EBAC7A8A}" name="Estado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1501E5-3EAE-4201-A06A-BE173DB02420}" name="Tabla8" displayName="Tabla8" ref="A1:A4" totalsRowShown="0">
  <autoFilter ref="A1:A4" xr:uid="{D9A5AAE2-EA7C-404A-B1F2-0D2507820CE5}"/>
  <tableColumns count="1">
    <tableColumn id="1" xr3:uid="{236C0112-0924-41D8-A4AA-8C814E31075C}" name="Nombr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B79C1E-7643-427A-BB20-85467DF2421E}" name="Tabla9" displayName="Tabla9" ref="A1:A10" totalsRowShown="0">
  <autoFilter ref="A1:A10" xr:uid="{98237294-EEDA-4714-AF0A-5277332B0FF2}"/>
  <tableColumns count="1">
    <tableColumn id="1" xr3:uid="{5240EE1D-A84F-4FE4-A842-489947232D16}" name="No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9A70-E0DD-4A55-9597-1F49E96ABA35}">
  <dimension ref="A1:D154"/>
  <sheetViews>
    <sheetView topLeftCell="A16" workbookViewId="0">
      <selection activeCell="D12" sqref="D12"/>
    </sheetView>
  </sheetViews>
  <sheetFormatPr baseColWidth="10" defaultRowHeight="15" x14ac:dyDescent="0.25"/>
  <cols>
    <col min="1" max="1" width="26.42578125" bestFit="1" customWidth="1"/>
    <col min="2" max="2" width="21.42578125" bestFit="1" customWidth="1"/>
    <col min="3" max="3" width="11.57031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290</v>
      </c>
      <c r="D1" t="s">
        <v>291</v>
      </c>
    </row>
    <row r="2" spans="1:4" x14ac:dyDescent="0.25">
      <c r="A2" s="3" t="s">
        <v>57</v>
      </c>
      <c r="B2" s="3" t="s">
        <v>58</v>
      </c>
    </row>
    <row r="3" spans="1:4" x14ac:dyDescent="0.25">
      <c r="A3" s="3" t="s">
        <v>155</v>
      </c>
      <c r="B3" s="3" t="s">
        <v>156</v>
      </c>
    </row>
    <row r="4" spans="1:4" x14ac:dyDescent="0.25">
      <c r="A4" s="3" t="s">
        <v>155</v>
      </c>
      <c r="B4" s="3" t="s">
        <v>200</v>
      </c>
    </row>
    <row r="5" spans="1:4" x14ac:dyDescent="0.25">
      <c r="A5" s="3" t="s">
        <v>65</v>
      </c>
      <c r="B5" s="3" t="s">
        <v>66</v>
      </c>
    </row>
    <row r="6" spans="1:4" x14ac:dyDescent="0.25">
      <c r="A6" s="3" t="s">
        <v>48</v>
      </c>
      <c r="B6" s="3" t="s">
        <v>49</v>
      </c>
    </row>
    <row r="7" spans="1:4" x14ac:dyDescent="0.25">
      <c r="A7" s="3" t="s">
        <v>188</v>
      </c>
      <c r="B7" s="3" t="s">
        <v>189</v>
      </c>
    </row>
    <row r="8" spans="1:4" x14ac:dyDescent="0.25">
      <c r="A8" s="3" t="s">
        <v>188</v>
      </c>
      <c r="B8" s="3" t="s">
        <v>281</v>
      </c>
    </row>
    <row r="9" spans="1:4" x14ac:dyDescent="0.25">
      <c r="A9" s="3" t="s">
        <v>34</v>
      </c>
      <c r="B9" s="3" t="s">
        <v>35</v>
      </c>
    </row>
    <row r="10" spans="1:4" x14ac:dyDescent="0.25">
      <c r="A10" s="3" t="s">
        <v>87</v>
      </c>
      <c r="B10" s="3" t="s">
        <v>88</v>
      </c>
    </row>
    <row r="11" spans="1:4" x14ac:dyDescent="0.25">
      <c r="A11" s="3" t="s">
        <v>170</v>
      </c>
      <c r="B11" s="3" t="s">
        <v>171</v>
      </c>
    </row>
    <row r="12" spans="1:4" x14ac:dyDescent="0.25">
      <c r="A12" s="3" t="s">
        <v>201</v>
      </c>
      <c r="B12" s="3" t="s">
        <v>202</v>
      </c>
    </row>
    <row r="13" spans="1:4" x14ac:dyDescent="0.25">
      <c r="A13" s="3" t="s">
        <v>218</v>
      </c>
      <c r="B13" s="3" t="s">
        <v>219</v>
      </c>
    </row>
    <row r="14" spans="1:4" x14ac:dyDescent="0.25">
      <c r="A14" s="3" t="s">
        <v>40</v>
      </c>
      <c r="B14" s="3" t="s">
        <v>41</v>
      </c>
    </row>
    <row r="15" spans="1:4" x14ac:dyDescent="0.25">
      <c r="A15" s="3" t="s">
        <v>78</v>
      </c>
      <c r="B15" s="3" t="s">
        <v>78</v>
      </c>
    </row>
    <row r="16" spans="1:4" x14ac:dyDescent="0.25">
      <c r="A16" s="3" t="s">
        <v>16</v>
      </c>
      <c r="B16" s="3" t="s">
        <v>17</v>
      </c>
    </row>
    <row r="17" spans="1:2" x14ac:dyDescent="0.25">
      <c r="A17" s="3" t="s">
        <v>196</v>
      </c>
      <c r="B17" s="3" t="s">
        <v>197</v>
      </c>
    </row>
    <row r="18" spans="1:2" x14ac:dyDescent="0.25">
      <c r="A18" s="3" t="s">
        <v>89</v>
      </c>
      <c r="B18" s="3" t="s">
        <v>90</v>
      </c>
    </row>
    <row r="19" spans="1:2" x14ac:dyDescent="0.25">
      <c r="A19" s="3" t="s">
        <v>284</v>
      </c>
      <c r="B19" s="3" t="s">
        <v>285</v>
      </c>
    </row>
    <row r="20" spans="1:2" x14ac:dyDescent="0.25">
      <c r="A20" s="3" t="s">
        <v>186</v>
      </c>
      <c r="B20" s="3" t="s">
        <v>187</v>
      </c>
    </row>
    <row r="21" spans="1:2" x14ac:dyDescent="0.25">
      <c r="A21" s="3" t="s">
        <v>270</v>
      </c>
      <c r="B21" s="3" t="s">
        <v>271</v>
      </c>
    </row>
    <row r="22" spans="1:2" x14ac:dyDescent="0.25">
      <c r="A22" s="3" t="s">
        <v>79</v>
      </c>
      <c r="B22" s="3" t="s">
        <v>80</v>
      </c>
    </row>
    <row r="23" spans="1:2" x14ac:dyDescent="0.25">
      <c r="A23" s="3" t="s">
        <v>208</v>
      </c>
      <c r="B23" s="3" t="s">
        <v>209</v>
      </c>
    </row>
    <row r="24" spans="1:2" x14ac:dyDescent="0.25">
      <c r="A24" s="3" t="s">
        <v>274</v>
      </c>
      <c r="B24" s="3" t="s">
        <v>275</v>
      </c>
    </row>
    <row r="25" spans="1:2" x14ac:dyDescent="0.25">
      <c r="A25" s="3" t="s">
        <v>67</v>
      </c>
      <c r="B25" s="3" t="s">
        <v>41</v>
      </c>
    </row>
    <row r="26" spans="1:2" x14ac:dyDescent="0.25">
      <c r="A26" s="3" t="s">
        <v>176</v>
      </c>
      <c r="B26" s="3" t="s">
        <v>177</v>
      </c>
    </row>
    <row r="27" spans="1:2" x14ac:dyDescent="0.25">
      <c r="A27" s="3" t="s">
        <v>91</v>
      </c>
      <c r="B27" s="3" t="s">
        <v>92</v>
      </c>
    </row>
    <row r="28" spans="1:2" x14ac:dyDescent="0.25">
      <c r="A28" s="3" t="s">
        <v>264</v>
      </c>
      <c r="B28" s="3" t="s">
        <v>265</v>
      </c>
    </row>
    <row r="29" spans="1:2" x14ac:dyDescent="0.25">
      <c r="A29" s="3" t="s">
        <v>192</v>
      </c>
      <c r="B29" s="3" t="s">
        <v>193</v>
      </c>
    </row>
    <row r="30" spans="1:2" x14ac:dyDescent="0.25">
      <c r="A30" s="3" t="s">
        <v>93</v>
      </c>
      <c r="B30" s="3" t="s">
        <v>94</v>
      </c>
    </row>
    <row r="31" spans="1:2" x14ac:dyDescent="0.25">
      <c r="A31" s="3" t="s">
        <v>210</v>
      </c>
      <c r="B31" s="3" t="s">
        <v>211</v>
      </c>
    </row>
    <row r="32" spans="1:2" x14ac:dyDescent="0.25">
      <c r="A32" s="3" t="s">
        <v>231</v>
      </c>
      <c r="B32" s="3" t="s">
        <v>232</v>
      </c>
    </row>
    <row r="33" spans="1:2" x14ac:dyDescent="0.25">
      <c r="A33" s="3" t="s">
        <v>74</v>
      </c>
      <c r="B33" s="3" t="s">
        <v>75</v>
      </c>
    </row>
    <row r="34" spans="1:2" x14ac:dyDescent="0.25">
      <c r="A34" s="3" t="s">
        <v>243</v>
      </c>
      <c r="B34" s="3" t="s">
        <v>244</v>
      </c>
    </row>
    <row r="35" spans="1:2" x14ac:dyDescent="0.25">
      <c r="A35" s="3" t="s">
        <v>260</v>
      </c>
      <c r="B35" s="3" t="s">
        <v>261</v>
      </c>
    </row>
    <row r="36" spans="1:2" x14ac:dyDescent="0.25">
      <c r="A36" s="3" t="s">
        <v>256</v>
      </c>
      <c r="B36" s="3" t="s">
        <v>257</v>
      </c>
    </row>
    <row r="37" spans="1:2" x14ac:dyDescent="0.25">
      <c r="A37" s="3" t="s">
        <v>81</v>
      </c>
      <c r="B37" s="3" t="s">
        <v>82</v>
      </c>
    </row>
    <row r="38" spans="1:2" x14ac:dyDescent="0.25">
      <c r="A38" s="3" t="s">
        <v>212</v>
      </c>
      <c r="B38" s="3" t="s">
        <v>213</v>
      </c>
    </row>
    <row r="39" spans="1:2" x14ac:dyDescent="0.25">
      <c r="A39" s="3" t="s">
        <v>180</v>
      </c>
      <c r="B39" s="3" t="s">
        <v>181</v>
      </c>
    </row>
    <row r="40" spans="1:2" x14ac:dyDescent="0.25">
      <c r="A40" s="3" t="s">
        <v>95</v>
      </c>
      <c r="B40" s="3" t="s">
        <v>77</v>
      </c>
    </row>
    <row r="41" spans="1:2" x14ac:dyDescent="0.25">
      <c r="A41" s="3" t="s">
        <v>22</v>
      </c>
      <c r="B41" s="3" t="s">
        <v>23</v>
      </c>
    </row>
    <row r="42" spans="1:2" x14ac:dyDescent="0.25">
      <c r="A42" s="3" t="s">
        <v>241</v>
      </c>
      <c r="B42" s="3" t="s">
        <v>242</v>
      </c>
    </row>
    <row r="43" spans="1:2" x14ac:dyDescent="0.25">
      <c r="A43" s="3" t="s">
        <v>278</v>
      </c>
      <c r="B43" s="3" t="s">
        <v>279</v>
      </c>
    </row>
    <row r="44" spans="1:2" x14ac:dyDescent="0.25">
      <c r="A44" s="3" t="s">
        <v>184</v>
      </c>
      <c r="B44" s="3" t="s">
        <v>185</v>
      </c>
    </row>
    <row r="45" spans="1:2" x14ac:dyDescent="0.25">
      <c r="A45" s="3" t="s">
        <v>194</v>
      </c>
      <c r="B45" s="3" t="s">
        <v>195</v>
      </c>
    </row>
    <row r="46" spans="1:2" x14ac:dyDescent="0.25">
      <c r="A46" s="3" t="s">
        <v>216</v>
      </c>
      <c r="B46" s="3" t="s">
        <v>217</v>
      </c>
    </row>
    <row r="47" spans="1:2" x14ac:dyDescent="0.25">
      <c r="A47" s="3" t="s">
        <v>96</v>
      </c>
      <c r="B47" s="3" t="s">
        <v>97</v>
      </c>
    </row>
    <row r="48" spans="1:2" x14ac:dyDescent="0.25">
      <c r="A48" s="3" t="s">
        <v>96</v>
      </c>
      <c r="B48" s="3" t="s">
        <v>222</v>
      </c>
    </row>
    <row r="49" spans="1:2" x14ac:dyDescent="0.25">
      <c r="A49" s="3" t="s">
        <v>276</v>
      </c>
      <c r="B49" s="3" t="s">
        <v>277</v>
      </c>
    </row>
    <row r="50" spans="1:2" x14ac:dyDescent="0.25">
      <c r="A50" s="3" t="s">
        <v>98</v>
      </c>
      <c r="B50" s="3" t="s">
        <v>99</v>
      </c>
    </row>
    <row r="51" spans="1:2" x14ac:dyDescent="0.25">
      <c r="A51" s="3" t="s">
        <v>100</v>
      </c>
      <c r="B51" s="3" t="s">
        <v>101</v>
      </c>
    </row>
    <row r="52" spans="1:2" x14ac:dyDescent="0.25">
      <c r="A52" s="3" t="s">
        <v>70</v>
      </c>
      <c r="B52" s="3" t="s">
        <v>71</v>
      </c>
    </row>
    <row r="53" spans="1:2" x14ac:dyDescent="0.25">
      <c r="A53" s="3" t="s">
        <v>182</v>
      </c>
      <c r="B53" s="3" t="s">
        <v>183</v>
      </c>
    </row>
    <row r="54" spans="1:2" x14ac:dyDescent="0.25">
      <c r="A54" s="3" t="s">
        <v>102</v>
      </c>
      <c r="B54" s="3" t="s">
        <v>103</v>
      </c>
    </row>
    <row r="55" spans="1:2" x14ac:dyDescent="0.25">
      <c r="A55" s="3" t="s">
        <v>6</v>
      </c>
      <c r="B55" s="3" t="s">
        <v>7</v>
      </c>
    </row>
    <row r="56" spans="1:2" x14ac:dyDescent="0.25">
      <c r="A56" s="3" t="s">
        <v>104</v>
      </c>
      <c r="B56" s="3" t="s">
        <v>105</v>
      </c>
    </row>
    <row r="57" spans="1:2" x14ac:dyDescent="0.25">
      <c r="A57" s="3" t="s">
        <v>24</v>
      </c>
      <c r="B57" s="3" t="s">
        <v>25</v>
      </c>
    </row>
    <row r="58" spans="1:2" x14ac:dyDescent="0.25">
      <c r="A58" s="3" t="s">
        <v>227</v>
      </c>
      <c r="B58" s="3" t="s">
        <v>228</v>
      </c>
    </row>
    <row r="59" spans="1:2" x14ac:dyDescent="0.25">
      <c r="A59" s="3" t="s">
        <v>28</v>
      </c>
      <c r="B59" s="3" t="s">
        <v>29</v>
      </c>
    </row>
    <row r="60" spans="1:2" x14ac:dyDescent="0.25">
      <c r="A60" s="3" t="s">
        <v>144</v>
      </c>
      <c r="B60" s="3" t="s">
        <v>58</v>
      </c>
    </row>
    <row r="61" spans="1:2" x14ac:dyDescent="0.25">
      <c r="A61" s="3" t="s">
        <v>106</v>
      </c>
      <c r="B61" s="3" t="s">
        <v>107</v>
      </c>
    </row>
    <row r="62" spans="1:2" x14ac:dyDescent="0.25">
      <c r="A62" s="3" t="s">
        <v>225</v>
      </c>
      <c r="B62" s="3" t="s">
        <v>226</v>
      </c>
    </row>
    <row r="63" spans="1:2" x14ac:dyDescent="0.25">
      <c r="A63" s="3" t="s">
        <v>68</v>
      </c>
      <c r="B63" s="3" t="s">
        <v>69</v>
      </c>
    </row>
    <row r="64" spans="1:2" x14ac:dyDescent="0.25">
      <c r="A64" s="3" t="s">
        <v>2</v>
      </c>
      <c r="B64" s="3" t="s">
        <v>3</v>
      </c>
    </row>
    <row r="65" spans="1:2" x14ac:dyDescent="0.25">
      <c r="A65" s="3" t="s">
        <v>235</v>
      </c>
      <c r="B65" s="3" t="s">
        <v>236</v>
      </c>
    </row>
    <row r="66" spans="1:2" x14ac:dyDescent="0.25">
      <c r="A66" s="3" t="s">
        <v>214</v>
      </c>
      <c r="B66" s="3" t="s">
        <v>215</v>
      </c>
    </row>
    <row r="67" spans="1:2" x14ac:dyDescent="0.25">
      <c r="A67" s="3" t="s">
        <v>268</v>
      </c>
      <c r="B67" s="3" t="s">
        <v>269</v>
      </c>
    </row>
    <row r="68" spans="1:2" x14ac:dyDescent="0.25">
      <c r="A68" s="3" t="s">
        <v>229</v>
      </c>
      <c r="B68" s="3" t="s">
        <v>230</v>
      </c>
    </row>
    <row r="69" spans="1:2" x14ac:dyDescent="0.25">
      <c r="A69" s="3" t="s">
        <v>145</v>
      </c>
      <c r="B69" s="3" t="s">
        <v>146</v>
      </c>
    </row>
    <row r="70" spans="1:2" x14ac:dyDescent="0.25">
      <c r="A70" s="3" t="s">
        <v>157</v>
      </c>
      <c r="B70" s="3" t="s">
        <v>158</v>
      </c>
    </row>
    <row r="71" spans="1:2" x14ac:dyDescent="0.25">
      <c r="A71" s="3" t="s">
        <v>108</v>
      </c>
      <c r="B71" s="3" t="s">
        <v>109</v>
      </c>
    </row>
    <row r="72" spans="1:2" x14ac:dyDescent="0.25">
      <c r="A72" s="3" t="s">
        <v>110</v>
      </c>
      <c r="B72" s="3" t="s">
        <v>111</v>
      </c>
    </row>
    <row r="73" spans="1:2" x14ac:dyDescent="0.25">
      <c r="A73" s="3" t="s">
        <v>198</v>
      </c>
      <c r="B73" s="3" t="s">
        <v>199</v>
      </c>
    </row>
    <row r="74" spans="1:2" x14ac:dyDescent="0.25">
      <c r="A74" s="3" t="s">
        <v>223</v>
      </c>
      <c r="B74" s="3" t="s">
        <v>224</v>
      </c>
    </row>
    <row r="75" spans="1:2" x14ac:dyDescent="0.25">
      <c r="A75" s="3" t="s">
        <v>220</v>
      </c>
      <c r="B75" s="3" t="s">
        <v>221</v>
      </c>
    </row>
    <row r="76" spans="1:2" x14ac:dyDescent="0.25">
      <c r="A76" s="3" t="s">
        <v>138</v>
      </c>
      <c r="B76" s="3" t="s">
        <v>139</v>
      </c>
    </row>
    <row r="77" spans="1:2" x14ac:dyDescent="0.25">
      <c r="A77" s="3" t="s">
        <v>112</v>
      </c>
      <c r="B77" s="3" t="s">
        <v>113</v>
      </c>
    </row>
    <row r="78" spans="1:2" x14ac:dyDescent="0.25">
      <c r="A78" s="3" t="s">
        <v>114</v>
      </c>
      <c r="B78" s="3" t="s">
        <v>62</v>
      </c>
    </row>
    <row r="79" spans="1:2" x14ac:dyDescent="0.25">
      <c r="A79" s="3" t="s">
        <v>190</v>
      </c>
      <c r="B79" s="3" t="s">
        <v>191</v>
      </c>
    </row>
    <row r="80" spans="1:2" x14ac:dyDescent="0.25">
      <c r="A80" s="3" t="s">
        <v>10</v>
      </c>
      <c r="B80" s="3" t="s">
        <v>11</v>
      </c>
    </row>
    <row r="81" spans="1:2" x14ac:dyDescent="0.25">
      <c r="A81" s="3" t="s">
        <v>115</v>
      </c>
      <c r="B81" s="3" t="s">
        <v>116</v>
      </c>
    </row>
    <row r="82" spans="1:2" x14ac:dyDescent="0.25">
      <c r="A82" s="3" t="s">
        <v>117</v>
      </c>
      <c r="B82" s="3" t="s">
        <v>7</v>
      </c>
    </row>
    <row r="83" spans="1:2" x14ac:dyDescent="0.25">
      <c r="A83" s="3" t="s">
        <v>83</v>
      </c>
      <c r="B83" s="3" t="s">
        <v>84</v>
      </c>
    </row>
    <row r="84" spans="1:2" x14ac:dyDescent="0.25">
      <c r="A84" s="3" t="s">
        <v>147</v>
      </c>
      <c r="B84" s="3" t="s">
        <v>289</v>
      </c>
    </row>
    <row r="85" spans="1:2" x14ac:dyDescent="0.25">
      <c r="A85" s="3" t="s">
        <v>147</v>
      </c>
      <c r="B85" s="3" t="s">
        <v>148</v>
      </c>
    </row>
    <row r="86" spans="1:2" x14ac:dyDescent="0.25">
      <c r="A86" s="3" t="s">
        <v>147</v>
      </c>
      <c r="B86" s="3" t="s">
        <v>280</v>
      </c>
    </row>
    <row r="87" spans="1:2" x14ac:dyDescent="0.25">
      <c r="A87" s="3" t="s">
        <v>44</v>
      </c>
      <c r="B87" s="3" t="s">
        <v>45</v>
      </c>
    </row>
    <row r="88" spans="1:2" x14ac:dyDescent="0.25">
      <c r="A88" s="3" t="s">
        <v>50</v>
      </c>
      <c r="B88" s="3" t="s">
        <v>51</v>
      </c>
    </row>
    <row r="89" spans="1:2" x14ac:dyDescent="0.25">
      <c r="A89" s="3" t="s">
        <v>247</v>
      </c>
      <c r="B89" s="3" t="s">
        <v>248</v>
      </c>
    </row>
    <row r="90" spans="1:2" x14ac:dyDescent="0.25">
      <c r="A90" s="3" t="s">
        <v>118</v>
      </c>
      <c r="B90" s="3" t="s">
        <v>119</v>
      </c>
    </row>
    <row r="91" spans="1:2" x14ac:dyDescent="0.25">
      <c r="A91" s="3" t="s">
        <v>54</v>
      </c>
      <c r="B91" s="3" t="s">
        <v>55</v>
      </c>
    </row>
    <row r="92" spans="1:2" x14ac:dyDescent="0.25">
      <c r="A92" s="3" t="s">
        <v>42</v>
      </c>
      <c r="B92" s="3" t="s">
        <v>43</v>
      </c>
    </row>
    <row r="93" spans="1:2" x14ac:dyDescent="0.25">
      <c r="A93" s="3" t="s">
        <v>282</v>
      </c>
      <c r="B93" s="3" t="s">
        <v>283</v>
      </c>
    </row>
    <row r="94" spans="1:2" x14ac:dyDescent="0.25">
      <c r="A94" s="3" t="s">
        <v>26</v>
      </c>
      <c r="B94" s="3" t="s">
        <v>27</v>
      </c>
    </row>
    <row r="95" spans="1:2" x14ac:dyDescent="0.25">
      <c r="A95" s="3" t="s">
        <v>165</v>
      </c>
      <c r="B95" s="3" t="s">
        <v>166</v>
      </c>
    </row>
    <row r="96" spans="1:2" x14ac:dyDescent="0.25">
      <c r="A96" s="3" t="s">
        <v>165</v>
      </c>
      <c r="B96" s="3" t="s">
        <v>197</v>
      </c>
    </row>
    <row r="97" spans="1:2" x14ac:dyDescent="0.25">
      <c r="A97" s="3" t="s">
        <v>8</v>
      </c>
      <c r="B97" s="3" t="s">
        <v>9</v>
      </c>
    </row>
    <row r="98" spans="1:2" x14ac:dyDescent="0.25">
      <c r="A98" s="3" t="s">
        <v>12</v>
      </c>
      <c r="B98" s="3" t="s">
        <v>13</v>
      </c>
    </row>
    <row r="99" spans="1:2" x14ac:dyDescent="0.25">
      <c r="A99" s="3" t="s">
        <v>258</v>
      </c>
      <c r="B99" s="3" t="s">
        <v>259</v>
      </c>
    </row>
    <row r="100" spans="1:2" x14ac:dyDescent="0.25">
      <c r="A100" s="3" t="s">
        <v>120</v>
      </c>
      <c r="B100" s="3" t="s">
        <v>23</v>
      </c>
    </row>
    <row r="101" spans="1:2" x14ac:dyDescent="0.25">
      <c r="A101" s="3" t="s">
        <v>178</v>
      </c>
      <c r="B101" s="3" t="s">
        <v>179</v>
      </c>
    </row>
    <row r="102" spans="1:2" x14ac:dyDescent="0.25">
      <c r="A102" s="3" t="s">
        <v>18</v>
      </c>
      <c r="B102" s="3" t="s">
        <v>19</v>
      </c>
    </row>
    <row r="103" spans="1:2" x14ac:dyDescent="0.25">
      <c r="A103" s="3" t="s">
        <v>121</v>
      </c>
      <c r="B103" s="3" t="s">
        <v>122</v>
      </c>
    </row>
    <row r="104" spans="1:2" x14ac:dyDescent="0.25">
      <c r="A104" s="3" t="s">
        <v>174</v>
      </c>
      <c r="B104" s="3" t="s">
        <v>175</v>
      </c>
    </row>
    <row r="105" spans="1:2" x14ac:dyDescent="0.25">
      <c r="A105" s="3" t="s">
        <v>123</v>
      </c>
      <c r="B105" s="3" t="s">
        <v>124</v>
      </c>
    </row>
    <row r="106" spans="1:2" x14ac:dyDescent="0.25">
      <c r="A106" s="3" t="s">
        <v>245</v>
      </c>
      <c r="B106" s="3" t="s">
        <v>246</v>
      </c>
    </row>
    <row r="107" spans="1:2" x14ac:dyDescent="0.25">
      <c r="A107" s="3" t="s">
        <v>251</v>
      </c>
      <c r="B107" s="3" t="s">
        <v>7</v>
      </c>
    </row>
    <row r="108" spans="1:2" x14ac:dyDescent="0.25">
      <c r="A108" s="3" t="s">
        <v>153</v>
      </c>
      <c r="B108" s="3" t="s">
        <v>154</v>
      </c>
    </row>
    <row r="109" spans="1:2" x14ac:dyDescent="0.25">
      <c r="A109" s="3" t="s">
        <v>167</v>
      </c>
      <c r="B109" s="3" t="s">
        <v>168</v>
      </c>
    </row>
    <row r="110" spans="1:2" x14ac:dyDescent="0.25">
      <c r="A110" s="3" t="s">
        <v>32</v>
      </c>
      <c r="B110" s="3" t="s">
        <v>33</v>
      </c>
    </row>
    <row r="111" spans="1:2" x14ac:dyDescent="0.25">
      <c r="A111" s="3" t="s">
        <v>203</v>
      </c>
      <c r="B111" s="3" t="s">
        <v>193</v>
      </c>
    </row>
    <row r="112" spans="1:2" x14ac:dyDescent="0.25">
      <c r="A112" s="3" t="s">
        <v>36</v>
      </c>
      <c r="B112" s="3" t="s">
        <v>37</v>
      </c>
    </row>
    <row r="113" spans="1:2" x14ac:dyDescent="0.25">
      <c r="A113" s="3" t="s">
        <v>20</v>
      </c>
      <c r="B113" s="3" t="s">
        <v>21</v>
      </c>
    </row>
    <row r="114" spans="1:2" x14ac:dyDescent="0.25">
      <c r="A114" s="3" t="s">
        <v>272</v>
      </c>
      <c r="B114" s="3" t="s">
        <v>273</v>
      </c>
    </row>
    <row r="115" spans="1:2" x14ac:dyDescent="0.25">
      <c r="A115" s="3" t="s">
        <v>14</v>
      </c>
      <c r="B115" s="3" t="s">
        <v>15</v>
      </c>
    </row>
    <row r="116" spans="1:2" x14ac:dyDescent="0.25">
      <c r="A116" s="3" t="s">
        <v>149</v>
      </c>
      <c r="B116" s="3" t="s">
        <v>150</v>
      </c>
    </row>
    <row r="117" spans="1:2" x14ac:dyDescent="0.25">
      <c r="A117" s="3" t="s">
        <v>163</v>
      </c>
      <c r="B117" s="3" t="s">
        <v>164</v>
      </c>
    </row>
    <row r="118" spans="1:2" x14ac:dyDescent="0.25">
      <c r="A118" s="3" t="s">
        <v>85</v>
      </c>
      <c r="B118" s="3" t="s">
        <v>86</v>
      </c>
    </row>
    <row r="119" spans="1:2" x14ac:dyDescent="0.25">
      <c r="A119" s="3" t="s">
        <v>237</v>
      </c>
      <c r="B119" s="3" t="s">
        <v>238</v>
      </c>
    </row>
    <row r="120" spans="1:2" x14ac:dyDescent="0.25">
      <c r="A120" s="3" t="s">
        <v>206</v>
      </c>
      <c r="B120" s="3" t="s">
        <v>207</v>
      </c>
    </row>
    <row r="121" spans="1:2" x14ac:dyDescent="0.25">
      <c r="A121" s="3" t="s">
        <v>125</v>
      </c>
      <c r="B121" s="3" t="s">
        <v>126</v>
      </c>
    </row>
    <row r="122" spans="1:2" x14ac:dyDescent="0.25">
      <c r="A122" s="3" t="s">
        <v>249</v>
      </c>
      <c r="B122" s="3" t="s">
        <v>250</v>
      </c>
    </row>
    <row r="123" spans="1:2" x14ac:dyDescent="0.25">
      <c r="A123" s="3" t="s">
        <v>266</v>
      </c>
      <c r="B123" s="3" t="s">
        <v>267</v>
      </c>
    </row>
    <row r="124" spans="1:2" x14ac:dyDescent="0.25">
      <c r="A124" s="3" t="s">
        <v>286</v>
      </c>
      <c r="B124" s="3" t="s">
        <v>287</v>
      </c>
    </row>
    <row r="125" spans="1:2" x14ac:dyDescent="0.25">
      <c r="A125" s="3" t="s">
        <v>159</v>
      </c>
      <c r="B125" s="3" t="s">
        <v>160</v>
      </c>
    </row>
    <row r="126" spans="1:2" x14ac:dyDescent="0.25">
      <c r="A126" s="3" t="s">
        <v>127</v>
      </c>
      <c r="B126" s="3" t="s">
        <v>128</v>
      </c>
    </row>
    <row r="127" spans="1:2" x14ac:dyDescent="0.25">
      <c r="A127" s="3" t="s">
        <v>38</v>
      </c>
      <c r="B127" s="3" t="s">
        <v>39</v>
      </c>
    </row>
    <row r="128" spans="1:2" x14ac:dyDescent="0.25">
      <c r="A128" s="3" t="s">
        <v>129</v>
      </c>
      <c r="B128" s="3" t="s">
        <v>130</v>
      </c>
    </row>
    <row r="129" spans="1:2" x14ac:dyDescent="0.25">
      <c r="A129" s="3" t="s">
        <v>131</v>
      </c>
      <c r="B129" s="3" t="s">
        <v>132</v>
      </c>
    </row>
    <row r="130" spans="1:2" x14ac:dyDescent="0.25">
      <c r="A130" s="3" t="s">
        <v>133</v>
      </c>
      <c r="B130" s="3" t="s">
        <v>134</v>
      </c>
    </row>
    <row r="131" spans="1:2" x14ac:dyDescent="0.25">
      <c r="A131" s="3" t="s">
        <v>76</v>
      </c>
      <c r="B131" s="3" t="s">
        <v>77</v>
      </c>
    </row>
    <row r="132" spans="1:2" x14ac:dyDescent="0.25">
      <c r="A132" s="3" t="s">
        <v>252</v>
      </c>
      <c r="B132" s="3" t="s">
        <v>253</v>
      </c>
    </row>
    <row r="133" spans="1:2" x14ac:dyDescent="0.25">
      <c r="A133" s="3" t="s">
        <v>233</v>
      </c>
      <c r="B133" s="3" t="s">
        <v>234</v>
      </c>
    </row>
    <row r="134" spans="1:2" x14ac:dyDescent="0.25">
      <c r="A134" s="3" t="s">
        <v>239</v>
      </c>
      <c r="B134" s="3" t="s">
        <v>240</v>
      </c>
    </row>
    <row r="135" spans="1:2" x14ac:dyDescent="0.25">
      <c r="A135" s="3" t="s">
        <v>142</v>
      </c>
      <c r="B135" s="3" t="s">
        <v>143</v>
      </c>
    </row>
    <row r="136" spans="1:2" x14ac:dyDescent="0.25">
      <c r="A136" s="3" t="s">
        <v>72</v>
      </c>
      <c r="B136" s="3" t="s">
        <v>73</v>
      </c>
    </row>
    <row r="137" spans="1:2" x14ac:dyDescent="0.25">
      <c r="A137" s="3" t="s">
        <v>135</v>
      </c>
      <c r="B137" s="3" t="s">
        <v>3</v>
      </c>
    </row>
    <row r="138" spans="1:2" x14ac:dyDescent="0.25">
      <c r="A138" s="3" t="s">
        <v>262</v>
      </c>
      <c r="B138" s="3" t="s">
        <v>263</v>
      </c>
    </row>
    <row r="139" spans="1:2" x14ac:dyDescent="0.25">
      <c r="A139" s="3" t="s">
        <v>136</v>
      </c>
      <c r="B139" s="3" t="s">
        <v>137</v>
      </c>
    </row>
    <row r="140" spans="1:2" x14ac:dyDescent="0.25">
      <c r="A140" s="3" t="s">
        <v>172</v>
      </c>
      <c r="B140" s="3" t="s">
        <v>173</v>
      </c>
    </row>
    <row r="141" spans="1:2" x14ac:dyDescent="0.25">
      <c r="A141" s="3" t="s">
        <v>59</v>
      </c>
      <c r="B141" s="3" t="s">
        <v>60</v>
      </c>
    </row>
    <row r="142" spans="1:2" x14ac:dyDescent="0.25">
      <c r="A142" s="3" t="s">
        <v>30</v>
      </c>
      <c r="B142" s="3" t="s">
        <v>31</v>
      </c>
    </row>
    <row r="143" spans="1:2" x14ac:dyDescent="0.25">
      <c r="A143" s="3" t="s">
        <v>254</v>
      </c>
      <c r="B143" s="3" t="s">
        <v>255</v>
      </c>
    </row>
    <row r="144" spans="1:2" x14ac:dyDescent="0.25">
      <c r="A144" s="3" t="s">
        <v>288</v>
      </c>
      <c r="B144" s="3" t="s">
        <v>169</v>
      </c>
    </row>
    <row r="145" spans="1:2" x14ac:dyDescent="0.25">
      <c r="A145" s="3" t="s">
        <v>161</v>
      </c>
      <c r="B145" s="3" t="s">
        <v>162</v>
      </c>
    </row>
    <row r="146" spans="1:2" x14ac:dyDescent="0.25">
      <c r="A146" s="3" t="s">
        <v>4</v>
      </c>
      <c r="B146" s="3" t="s">
        <v>5</v>
      </c>
    </row>
    <row r="147" spans="1:2" x14ac:dyDescent="0.25">
      <c r="A147" s="3" t="s">
        <v>61</v>
      </c>
      <c r="B147" s="3" t="s">
        <v>62</v>
      </c>
    </row>
    <row r="148" spans="1:2" x14ac:dyDescent="0.25">
      <c r="A148" s="3" t="s">
        <v>151</v>
      </c>
      <c r="B148" s="3" t="s">
        <v>152</v>
      </c>
    </row>
    <row r="149" spans="1:2" x14ac:dyDescent="0.25">
      <c r="A149" s="3" t="s">
        <v>52</v>
      </c>
      <c r="B149" s="3" t="s">
        <v>53</v>
      </c>
    </row>
    <row r="150" spans="1:2" x14ac:dyDescent="0.25">
      <c r="A150" s="3" t="s">
        <v>204</v>
      </c>
      <c r="B150" s="3" t="s">
        <v>205</v>
      </c>
    </row>
    <row r="151" spans="1:2" x14ac:dyDescent="0.25">
      <c r="A151" s="3" t="s">
        <v>46</v>
      </c>
      <c r="B151" s="3" t="s">
        <v>47</v>
      </c>
    </row>
    <row r="152" spans="1:2" x14ac:dyDescent="0.25">
      <c r="A152" s="3" t="s">
        <v>56</v>
      </c>
      <c r="B152" s="3" t="s">
        <v>23</v>
      </c>
    </row>
    <row r="153" spans="1:2" x14ac:dyDescent="0.25">
      <c r="A153" s="3" t="s">
        <v>140</v>
      </c>
      <c r="B153" s="3" t="s">
        <v>141</v>
      </c>
    </row>
    <row r="154" spans="1:2" x14ac:dyDescent="0.25">
      <c r="A154" s="3" t="s">
        <v>63</v>
      </c>
      <c r="B154" s="3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16EB-29D5-4B36-93EB-6CEB123A0B27}">
  <dimension ref="A1:A50"/>
  <sheetViews>
    <sheetView workbookViewId="0"/>
  </sheetViews>
  <sheetFormatPr baseColWidth="10" defaultRowHeight="15" x14ac:dyDescent="0.25"/>
  <cols>
    <col min="1" max="1" width="17" bestFit="1" customWidth="1"/>
  </cols>
  <sheetData>
    <row r="1" spans="1:1" x14ac:dyDescent="0.25">
      <c r="A1" t="s">
        <v>0</v>
      </c>
    </row>
    <row r="2" spans="1:1" x14ac:dyDescent="0.25">
      <c r="A2" t="s">
        <v>621</v>
      </c>
    </row>
    <row r="3" spans="1:1" x14ac:dyDescent="0.25">
      <c r="A3" t="s">
        <v>602</v>
      </c>
    </row>
    <row r="4" spans="1:1" x14ac:dyDescent="0.25">
      <c r="A4" t="s">
        <v>613</v>
      </c>
    </row>
    <row r="5" spans="1:1" x14ac:dyDescent="0.25">
      <c r="A5" t="s">
        <v>609</v>
      </c>
    </row>
    <row r="6" spans="1:1" x14ac:dyDescent="0.25">
      <c r="A6" t="s">
        <v>616</v>
      </c>
    </row>
    <row r="7" spans="1:1" x14ac:dyDescent="0.25">
      <c r="A7" t="s">
        <v>606</v>
      </c>
    </row>
    <row r="8" spans="1:1" x14ac:dyDescent="0.25">
      <c r="A8" t="s">
        <v>596</v>
      </c>
    </row>
    <row r="9" spans="1:1" x14ac:dyDescent="0.25">
      <c r="A9" t="s">
        <v>593</v>
      </c>
    </row>
    <row r="10" spans="1:1" x14ac:dyDescent="0.25">
      <c r="A10" t="s">
        <v>603</v>
      </c>
    </row>
    <row r="11" spans="1:1" x14ac:dyDescent="0.25">
      <c r="A11" t="s">
        <v>601</v>
      </c>
    </row>
    <row r="12" spans="1:1" x14ac:dyDescent="0.25">
      <c r="A12" t="s">
        <v>610</v>
      </c>
    </row>
    <row r="13" spans="1:1" x14ac:dyDescent="0.25">
      <c r="A13" t="s">
        <v>592</v>
      </c>
    </row>
    <row r="14" spans="1:1" x14ac:dyDescent="0.25">
      <c r="A14" t="s">
        <v>624</v>
      </c>
    </row>
    <row r="15" spans="1:1" x14ac:dyDescent="0.25">
      <c r="A15" t="s">
        <v>623</v>
      </c>
    </row>
    <row r="16" spans="1:1" x14ac:dyDescent="0.25">
      <c r="A16" t="s">
        <v>591</v>
      </c>
    </row>
    <row r="17" spans="1:1" x14ac:dyDescent="0.25">
      <c r="A17" t="s">
        <v>612</v>
      </c>
    </row>
    <row r="18" spans="1:1" x14ac:dyDescent="0.25">
      <c r="A18" t="s">
        <v>617</v>
      </c>
    </row>
    <row r="19" spans="1:1" x14ac:dyDescent="0.25">
      <c r="A19" t="s">
        <v>625</v>
      </c>
    </row>
    <row r="20" spans="1:1" x14ac:dyDescent="0.25">
      <c r="A20" t="s">
        <v>608</v>
      </c>
    </row>
    <row r="21" spans="1:1" x14ac:dyDescent="0.25">
      <c r="A21" t="s">
        <v>614</v>
      </c>
    </row>
    <row r="22" spans="1:1" x14ac:dyDescent="0.25">
      <c r="A22" t="s">
        <v>615</v>
      </c>
    </row>
    <row r="23" spans="1:1" x14ac:dyDescent="0.25">
      <c r="A23" t="s">
        <v>594</v>
      </c>
    </row>
    <row r="24" spans="1:1" x14ac:dyDescent="0.25">
      <c r="A24" t="s">
        <v>600</v>
      </c>
    </row>
    <row r="25" spans="1:1" x14ac:dyDescent="0.25">
      <c r="A25" t="s">
        <v>604</v>
      </c>
    </row>
    <row r="26" spans="1:1" x14ac:dyDescent="0.25">
      <c r="A26" t="s">
        <v>620</v>
      </c>
    </row>
    <row r="27" spans="1:1" x14ac:dyDescent="0.25">
      <c r="A27" t="s">
        <v>607</v>
      </c>
    </row>
    <row r="28" spans="1:1" x14ac:dyDescent="0.25">
      <c r="A28" t="s">
        <v>599</v>
      </c>
    </row>
    <row r="29" spans="1:1" x14ac:dyDescent="0.25">
      <c r="A29" t="s">
        <v>619</v>
      </c>
    </row>
    <row r="30" spans="1:1" x14ac:dyDescent="0.25">
      <c r="A30" t="s">
        <v>605</v>
      </c>
    </row>
    <row r="31" spans="1:1" x14ac:dyDescent="0.25">
      <c r="A31" t="s">
        <v>622</v>
      </c>
    </row>
    <row r="32" spans="1:1" x14ac:dyDescent="0.25">
      <c r="A32" t="s">
        <v>598</v>
      </c>
    </row>
    <row r="33" spans="1:1" x14ac:dyDescent="0.25">
      <c r="A33" t="s">
        <v>611</v>
      </c>
    </row>
    <row r="34" spans="1:1" x14ac:dyDescent="0.25">
      <c r="A34" t="s">
        <v>597</v>
      </c>
    </row>
    <row r="35" spans="1:1" x14ac:dyDescent="0.25">
      <c r="A35" t="s">
        <v>595</v>
      </c>
    </row>
    <row r="36" spans="1:1" x14ac:dyDescent="0.25">
      <c r="A36" t="s">
        <v>590</v>
      </c>
    </row>
    <row r="37" spans="1:1" x14ac:dyDescent="0.25">
      <c r="A37" t="s">
        <v>618</v>
      </c>
    </row>
    <row r="38" spans="1:1" x14ac:dyDescent="0.25">
      <c r="A38" t="s">
        <v>626</v>
      </c>
    </row>
    <row r="39" spans="1:1" x14ac:dyDescent="0.25">
      <c r="A39" t="s">
        <v>627</v>
      </c>
    </row>
    <row r="40" spans="1:1" x14ac:dyDescent="0.25">
      <c r="A40" t="s">
        <v>687</v>
      </c>
    </row>
    <row r="41" spans="1:1" x14ac:dyDescent="0.25">
      <c r="A41" t="s">
        <v>690</v>
      </c>
    </row>
    <row r="42" spans="1:1" x14ac:dyDescent="0.25">
      <c r="A42" t="s">
        <v>693</v>
      </c>
    </row>
    <row r="43" spans="1:1" x14ac:dyDescent="0.25">
      <c r="A43" t="s">
        <v>696</v>
      </c>
    </row>
    <row r="44" spans="1:1" x14ac:dyDescent="0.25">
      <c r="A44" t="s">
        <v>711</v>
      </c>
    </row>
    <row r="45" spans="1:1" x14ac:dyDescent="0.25">
      <c r="A45" t="s">
        <v>743</v>
      </c>
    </row>
    <row r="46" spans="1:1" x14ac:dyDescent="0.25">
      <c r="A46" t="s">
        <v>749</v>
      </c>
    </row>
    <row r="47" spans="1:1" x14ac:dyDescent="0.25">
      <c r="A47" t="s">
        <v>753</v>
      </c>
    </row>
    <row r="48" spans="1:1" x14ac:dyDescent="0.25">
      <c r="A48" t="s">
        <v>755</v>
      </c>
    </row>
    <row r="49" spans="1:1" x14ac:dyDescent="0.25">
      <c r="A49" t="s">
        <v>759</v>
      </c>
    </row>
    <row r="50" spans="1:1" x14ac:dyDescent="0.25">
      <c r="A50" t="s">
        <v>1129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DD0A-9C3A-4CA4-9BB8-852DFD18487A}">
  <dimension ref="A1:D43"/>
  <sheetViews>
    <sheetView workbookViewId="0"/>
  </sheetViews>
  <sheetFormatPr baseColWidth="10" defaultRowHeight="15" x14ac:dyDescent="0.25"/>
  <cols>
    <col min="2" max="2" width="11.85546875" customWidth="1"/>
    <col min="3" max="3" width="13.42578125" customWidth="1"/>
    <col min="4" max="4" width="16.5703125" customWidth="1"/>
  </cols>
  <sheetData>
    <row r="1" spans="1:4" x14ac:dyDescent="0.25">
      <c r="A1" t="s">
        <v>628</v>
      </c>
      <c r="B1" t="s">
        <v>629</v>
      </c>
      <c r="C1" t="s">
        <v>630</v>
      </c>
      <c r="D1" t="s">
        <v>631</v>
      </c>
    </row>
    <row r="2" spans="1:4" x14ac:dyDescent="0.25">
      <c r="A2">
        <v>8</v>
      </c>
      <c r="B2">
        <v>39</v>
      </c>
      <c r="C2" t="s">
        <v>688</v>
      </c>
      <c r="D2" t="s">
        <v>689</v>
      </c>
    </row>
    <row r="3" spans="1:4" x14ac:dyDescent="0.25">
      <c r="A3">
        <v>8</v>
      </c>
      <c r="B3">
        <v>40</v>
      </c>
      <c r="C3" t="s">
        <v>691</v>
      </c>
      <c r="D3" t="s">
        <v>692</v>
      </c>
    </row>
    <row r="4" spans="1:4" x14ac:dyDescent="0.25">
      <c r="A4">
        <v>8</v>
      </c>
      <c r="B4">
        <v>41</v>
      </c>
      <c r="C4" t="s">
        <v>694</v>
      </c>
      <c r="D4" t="s">
        <v>695</v>
      </c>
    </row>
    <row r="5" spans="1:4" x14ac:dyDescent="0.25">
      <c r="A5">
        <v>8</v>
      </c>
      <c r="B5">
        <v>42</v>
      </c>
      <c r="C5" t="s">
        <v>697</v>
      </c>
      <c r="D5" t="s">
        <v>698</v>
      </c>
    </row>
    <row r="6" spans="1:4" x14ac:dyDescent="0.25">
      <c r="A6">
        <v>8</v>
      </c>
      <c r="B6">
        <v>42</v>
      </c>
      <c r="C6" t="s">
        <v>699</v>
      </c>
      <c r="D6" t="s">
        <v>700</v>
      </c>
    </row>
    <row r="7" spans="1:4" x14ac:dyDescent="0.25">
      <c r="A7">
        <v>8</v>
      </c>
      <c r="B7">
        <v>42</v>
      </c>
      <c r="C7" t="s">
        <v>701</v>
      </c>
      <c r="D7" t="s">
        <v>702</v>
      </c>
    </row>
    <row r="8" spans="1:4" x14ac:dyDescent="0.25">
      <c r="A8">
        <v>8</v>
      </c>
      <c r="B8">
        <v>42</v>
      </c>
      <c r="C8" t="s">
        <v>703</v>
      </c>
      <c r="D8" t="s">
        <v>704</v>
      </c>
    </row>
    <row r="9" spans="1:4" x14ac:dyDescent="0.25">
      <c r="A9">
        <v>8</v>
      </c>
      <c r="B9">
        <v>42</v>
      </c>
      <c r="C9" t="s">
        <v>705</v>
      </c>
      <c r="D9" t="s">
        <v>706</v>
      </c>
    </row>
    <row r="10" spans="1:4" x14ac:dyDescent="0.25">
      <c r="A10">
        <v>8</v>
      </c>
      <c r="B10">
        <v>42</v>
      </c>
      <c r="C10" t="s">
        <v>707</v>
      </c>
      <c r="D10" t="s">
        <v>698</v>
      </c>
    </row>
    <row r="11" spans="1:4" x14ac:dyDescent="0.25">
      <c r="A11">
        <v>8</v>
      </c>
      <c r="B11">
        <v>42</v>
      </c>
      <c r="C11" t="s">
        <v>708</v>
      </c>
      <c r="D11" t="s">
        <v>709</v>
      </c>
    </row>
    <row r="12" spans="1:4" x14ac:dyDescent="0.25">
      <c r="A12">
        <v>8</v>
      </c>
      <c r="B12">
        <v>42</v>
      </c>
      <c r="C12" t="s">
        <v>682</v>
      </c>
      <c r="D12" t="s">
        <v>710</v>
      </c>
    </row>
    <row r="13" spans="1:4" x14ac:dyDescent="0.25">
      <c r="A13">
        <v>8</v>
      </c>
      <c r="B13">
        <v>43</v>
      </c>
      <c r="C13" t="s">
        <v>712</v>
      </c>
      <c r="D13" t="s">
        <v>713</v>
      </c>
    </row>
    <row r="14" spans="1:4" x14ac:dyDescent="0.25">
      <c r="A14">
        <v>8</v>
      </c>
      <c r="B14">
        <v>43</v>
      </c>
      <c r="C14" t="s">
        <v>714</v>
      </c>
      <c r="D14" t="s">
        <v>715</v>
      </c>
    </row>
    <row r="15" spans="1:4" x14ac:dyDescent="0.25">
      <c r="A15">
        <v>8</v>
      </c>
      <c r="B15">
        <v>43</v>
      </c>
      <c r="C15" t="s">
        <v>716</v>
      </c>
      <c r="D15" t="s">
        <v>717</v>
      </c>
    </row>
    <row r="16" spans="1:4" x14ac:dyDescent="0.25">
      <c r="A16">
        <v>8</v>
      </c>
      <c r="B16">
        <v>43</v>
      </c>
      <c r="C16" t="s">
        <v>718</v>
      </c>
      <c r="D16" t="s">
        <v>719</v>
      </c>
    </row>
    <row r="17" spans="1:4" x14ac:dyDescent="0.25">
      <c r="A17">
        <v>8</v>
      </c>
      <c r="B17">
        <v>43</v>
      </c>
      <c r="C17" t="s">
        <v>720</v>
      </c>
      <c r="D17" t="s">
        <v>721</v>
      </c>
    </row>
    <row r="18" spans="1:4" x14ac:dyDescent="0.25">
      <c r="A18">
        <v>8</v>
      </c>
      <c r="B18">
        <v>43</v>
      </c>
      <c r="C18" t="s">
        <v>722</v>
      </c>
      <c r="D18" t="s">
        <v>717</v>
      </c>
    </row>
    <row r="19" spans="1:4" x14ac:dyDescent="0.25">
      <c r="A19">
        <v>8</v>
      </c>
      <c r="B19">
        <v>43</v>
      </c>
      <c r="C19" t="s">
        <v>723</v>
      </c>
      <c r="D19" t="s">
        <v>724</v>
      </c>
    </row>
    <row r="20" spans="1:4" x14ac:dyDescent="0.25">
      <c r="A20">
        <v>8</v>
      </c>
      <c r="B20">
        <v>43</v>
      </c>
      <c r="C20" t="s">
        <v>725</v>
      </c>
      <c r="D20" t="s">
        <v>702</v>
      </c>
    </row>
    <row r="21" spans="1:4" x14ac:dyDescent="0.25">
      <c r="A21">
        <v>8</v>
      </c>
      <c r="B21">
        <v>43</v>
      </c>
      <c r="C21" t="s">
        <v>726</v>
      </c>
      <c r="D21" t="s">
        <v>727</v>
      </c>
    </row>
    <row r="22" spans="1:4" x14ac:dyDescent="0.25">
      <c r="A22">
        <v>8</v>
      </c>
      <c r="B22">
        <v>43</v>
      </c>
      <c r="C22" t="s">
        <v>728</v>
      </c>
      <c r="D22" t="s">
        <v>729</v>
      </c>
    </row>
    <row r="23" spans="1:4" x14ac:dyDescent="0.25">
      <c r="A23">
        <v>8</v>
      </c>
      <c r="B23">
        <v>43</v>
      </c>
      <c r="C23" t="s">
        <v>730</v>
      </c>
      <c r="D23" t="s">
        <v>731</v>
      </c>
    </row>
    <row r="24" spans="1:4" x14ac:dyDescent="0.25">
      <c r="A24">
        <v>8</v>
      </c>
      <c r="B24">
        <v>43</v>
      </c>
      <c r="C24" t="s">
        <v>732</v>
      </c>
      <c r="D24" t="s">
        <v>729</v>
      </c>
    </row>
    <row r="25" spans="1:4" x14ac:dyDescent="0.25">
      <c r="A25">
        <v>8</v>
      </c>
      <c r="B25">
        <v>43</v>
      </c>
      <c r="C25" t="s">
        <v>733</v>
      </c>
      <c r="D25" t="s">
        <v>734</v>
      </c>
    </row>
    <row r="26" spans="1:4" x14ac:dyDescent="0.25">
      <c r="A26">
        <v>8</v>
      </c>
      <c r="B26">
        <v>43</v>
      </c>
      <c r="C26" t="s">
        <v>735</v>
      </c>
      <c r="D26" t="s">
        <v>700</v>
      </c>
    </row>
    <row r="27" spans="1:4" x14ac:dyDescent="0.25">
      <c r="A27">
        <v>8</v>
      </c>
      <c r="B27">
        <v>43</v>
      </c>
      <c r="C27" t="s">
        <v>736</v>
      </c>
      <c r="D27" t="s">
        <v>700</v>
      </c>
    </row>
    <row r="28" spans="1:4" x14ac:dyDescent="0.25">
      <c r="A28">
        <v>8</v>
      </c>
      <c r="B28">
        <v>43</v>
      </c>
      <c r="C28" t="s">
        <v>737</v>
      </c>
      <c r="D28" t="s">
        <v>738</v>
      </c>
    </row>
    <row r="29" spans="1:4" x14ac:dyDescent="0.25">
      <c r="A29">
        <v>8</v>
      </c>
      <c r="B29">
        <v>43</v>
      </c>
      <c r="C29" t="s">
        <v>739</v>
      </c>
      <c r="D29" t="s">
        <v>715</v>
      </c>
    </row>
    <row r="30" spans="1:4" x14ac:dyDescent="0.25">
      <c r="A30">
        <v>8</v>
      </c>
      <c r="B30">
        <v>43</v>
      </c>
      <c r="C30" t="s">
        <v>740</v>
      </c>
      <c r="D30" t="s">
        <v>727</v>
      </c>
    </row>
    <row r="31" spans="1:4" x14ac:dyDescent="0.25">
      <c r="A31">
        <v>8</v>
      </c>
      <c r="B31">
        <v>43</v>
      </c>
      <c r="C31" t="s">
        <v>740</v>
      </c>
      <c r="D31" t="s">
        <v>741</v>
      </c>
    </row>
    <row r="32" spans="1:4" x14ac:dyDescent="0.25">
      <c r="A32">
        <v>8</v>
      </c>
      <c r="B32">
        <v>43</v>
      </c>
      <c r="C32" t="s">
        <v>742</v>
      </c>
      <c r="D32" t="s">
        <v>717</v>
      </c>
    </row>
    <row r="33" spans="1:4" x14ac:dyDescent="0.25">
      <c r="A33">
        <v>8</v>
      </c>
      <c r="B33">
        <v>44</v>
      </c>
      <c r="C33" t="s">
        <v>744</v>
      </c>
      <c r="D33" t="s">
        <v>700</v>
      </c>
    </row>
    <row r="34" spans="1:4" x14ac:dyDescent="0.25">
      <c r="A34">
        <v>8</v>
      </c>
      <c r="B34">
        <v>44</v>
      </c>
      <c r="C34" t="s">
        <v>745</v>
      </c>
      <c r="D34" t="s">
        <v>700</v>
      </c>
    </row>
    <row r="35" spans="1:4" x14ac:dyDescent="0.25">
      <c r="A35">
        <v>8</v>
      </c>
      <c r="B35">
        <v>44</v>
      </c>
      <c r="C35" t="s">
        <v>745</v>
      </c>
      <c r="D35" t="s">
        <v>700</v>
      </c>
    </row>
    <row r="36" spans="1:4" x14ac:dyDescent="0.25">
      <c r="A36">
        <v>8</v>
      </c>
      <c r="B36">
        <v>44</v>
      </c>
      <c r="C36" t="s">
        <v>746</v>
      </c>
      <c r="D36" t="s">
        <v>724</v>
      </c>
    </row>
    <row r="37" spans="1:4" x14ac:dyDescent="0.25">
      <c r="A37">
        <v>8</v>
      </c>
      <c r="B37">
        <v>44</v>
      </c>
      <c r="C37" t="s">
        <v>747</v>
      </c>
      <c r="D37" t="s">
        <v>748</v>
      </c>
    </row>
    <row r="38" spans="1:4" x14ac:dyDescent="0.25">
      <c r="A38">
        <v>8</v>
      </c>
      <c r="B38">
        <v>45</v>
      </c>
      <c r="C38" t="s">
        <v>750</v>
      </c>
      <c r="D38" t="s">
        <v>724</v>
      </c>
    </row>
    <row r="39" spans="1:4" x14ac:dyDescent="0.25">
      <c r="A39">
        <v>8</v>
      </c>
      <c r="B39">
        <v>45</v>
      </c>
      <c r="C39" t="s">
        <v>751</v>
      </c>
      <c r="D39" t="s">
        <v>752</v>
      </c>
    </row>
    <row r="40" spans="1:4" x14ac:dyDescent="0.25">
      <c r="A40">
        <v>8</v>
      </c>
      <c r="B40">
        <v>46</v>
      </c>
      <c r="C40" t="s">
        <v>754</v>
      </c>
      <c r="D40" t="s">
        <v>698</v>
      </c>
    </row>
    <row r="41" spans="1:4" x14ac:dyDescent="0.25">
      <c r="A41">
        <v>8</v>
      </c>
      <c r="B41">
        <v>47</v>
      </c>
      <c r="C41" t="s">
        <v>756</v>
      </c>
      <c r="D41" t="s">
        <v>757</v>
      </c>
    </row>
    <row r="42" spans="1:4" x14ac:dyDescent="0.25">
      <c r="A42">
        <v>8</v>
      </c>
      <c r="B42">
        <v>46</v>
      </c>
      <c r="C42" t="s">
        <v>758</v>
      </c>
      <c r="D42" t="s">
        <v>731</v>
      </c>
    </row>
    <row r="43" spans="1:4" x14ac:dyDescent="0.25">
      <c r="A43">
        <v>8</v>
      </c>
      <c r="B43">
        <v>48</v>
      </c>
      <c r="C43" t="s">
        <v>760</v>
      </c>
      <c r="D43" t="s">
        <v>761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AEF5-B8A8-4036-8296-E4D403AC7E3D}">
  <dimension ref="A1:A4"/>
  <sheetViews>
    <sheetView workbookViewId="0"/>
  </sheetViews>
  <sheetFormatPr baseColWidth="10" defaultRowHeight="15" x14ac:dyDescent="0.25"/>
  <cols>
    <col min="1" max="1" width="12" customWidth="1"/>
  </cols>
  <sheetData>
    <row r="1" spans="1:1" x14ac:dyDescent="0.25">
      <c r="A1" t="s">
        <v>0</v>
      </c>
    </row>
    <row r="2" spans="1:1" x14ac:dyDescent="0.25">
      <c r="A2" t="s">
        <v>763</v>
      </c>
    </row>
    <row r="3" spans="1:1" x14ac:dyDescent="0.25">
      <c r="A3" t="s">
        <v>764</v>
      </c>
    </row>
    <row r="4" spans="1:1" x14ac:dyDescent="0.25">
      <c r="A4" t="s">
        <v>765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AD83-269D-44A2-86E7-617C76483689}">
  <dimension ref="A1:A9"/>
  <sheetViews>
    <sheetView workbookViewId="0"/>
  </sheetViews>
  <sheetFormatPr baseColWidth="10" defaultRowHeight="15" x14ac:dyDescent="0.25"/>
  <cols>
    <col min="1" max="1" width="22.42578125" style="9" bestFit="1" customWidth="1"/>
    <col min="2" max="16384" width="11.42578125" style="9"/>
  </cols>
  <sheetData>
    <row r="1" spans="1:1" x14ac:dyDescent="0.25">
      <c r="A1" s="9" t="s">
        <v>0</v>
      </c>
    </row>
    <row r="2" spans="1:1" ht="15.75" x14ac:dyDescent="0.25">
      <c r="A2" s="24" t="s">
        <v>767</v>
      </c>
    </row>
    <row r="3" spans="1:1" x14ac:dyDescent="0.25">
      <c r="A3" s="9" t="s">
        <v>769</v>
      </c>
    </row>
    <row r="4" spans="1:1" x14ac:dyDescent="0.25">
      <c r="A4" s="9" t="s">
        <v>768</v>
      </c>
    </row>
    <row r="5" spans="1:1" x14ac:dyDescent="0.25">
      <c r="A5" s="9" t="s">
        <v>772</v>
      </c>
    </row>
    <row r="6" spans="1:1" x14ac:dyDescent="0.25">
      <c r="A6" s="9" t="s">
        <v>771</v>
      </c>
    </row>
    <row r="7" spans="1:1" x14ac:dyDescent="0.25">
      <c r="A7" s="9" t="s">
        <v>770</v>
      </c>
    </row>
    <row r="8" spans="1:1" x14ac:dyDescent="0.25">
      <c r="A8" s="9" t="s">
        <v>766</v>
      </c>
    </row>
    <row r="9" spans="1:1" x14ac:dyDescent="0.25">
      <c r="A9" s="9" t="s">
        <v>778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BE5-865B-4798-BA5A-AEE688EE274C}">
  <dimension ref="A1:A3"/>
  <sheetViews>
    <sheetView workbookViewId="0">
      <selection activeCell="A2" sqref="A2"/>
    </sheetView>
  </sheetViews>
  <sheetFormatPr baseColWidth="10" defaultRowHeight="15" x14ac:dyDescent="0.25"/>
  <cols>
    <col min="1" max="1" width="14.28515625" customWidth="1"/>
  </cols>
  <sheetData>
    <row r="1" spans="1:1" x14ac:dyDescent="0.25">
      <c r="A1" t="s">
        <v>0</v>
      </c>
    </row>
    <row r="2" spans="1:1" x14ac:dyDescent="0.25">
      <c r="A2" t="s">
        <v>773</v>
      </c>
    </row>
    <row r="3" spans="1:1" x14ac:dyDescent="0.25">
      <c r="A3" t="s">
        <v>774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4CDF-4E46-4C1E-BF49-F2FF2C062B60}">
  <dimension ref="A1:D17"/>
  <sheetViews>
    <sheetView zoomScaleNormal="100" workbookViewId="0">
      <selection activeCell="A18" sqref="A18"/>
    </sheetView>
  </sheetViews>
  <sheetFormatPr baseColWidth="10" defaultRowHeight="15" x14ac:dyDescent="0.25"/>
  <cols>
    <col min="2" max="2" width="14.28515625" bestFit="1" customWidth="1"/>
    <col min="3" max="3" width="11.42578125" bestFit="1" customWidth="1"/>
    <col min="4" max="4" width="16.140625" bestFit="1" customWidth="1"/>
  </cols>
  <sheetData>
    <row r="1" spans="1:4" x14ac:dyDescent="0.25">
      <c r="B1" s="9" t="s">
        <v>775</v>
      </c>
      <c r="C1" s="9" t="s">
        <v>776</v>
      </c>
      <c r="D1" s="9" t="s">
        <v>777</v>
      </c>
    </row>
    <row r="2" spans="1:4" s="28" customFormat="1" ht="15.75" x14ac:dyDescent="0.25">
      <c r="A2" s="28">
        <v>1</v>
      </c>
      <c r="B2" s="26">
        <v>1</v>
      </c>
      <c r="C2" s="27">
        <v>7</v>
      </c>
      <c r="D2" s="27">
        <v>2</v>
      </c>
    </row>
    <row r="3" spans="1:4" s="28" customFormat="1" ht="15.75" x14ac:dyDescent="0.25">
      <c r="A3" s="28">
        <v>2</v>
      </c>
      <c r="B3" s="26">
        <v>1</v>
      </c>
      <c r="C3" s="27">
        <v>7</v>
      </c>
      <c r="D3" s="27">
        <v>1</v>
      </c>
    </row>
    <row r="4" spans="1:4" s="28" customFormat="1" ht="15.75" x14ac:dyDescent="0.25">
      <c r="A4" s="28">
        <v>3</v>
      </c>
      <c r="B4" s="26">
        <v>3</v>
      </c>
      <c r="C4" s="27">
        <v>1</v>
      </c>
      <c r="D4" s="27">
        <v>2</v>
      </c>
    </row>
    <row r="5" spans="1:4" s="28" customFormat="1" ht="15.75" x14ac:dyDescent="0.25">
      <c r="A5" s="28">
        <v>4</v>
      </c>
      <c r="B5" s="26">
        <v>3</v>
      </c>
      <c r="C5" s="27">
        <v>1</v>
      </c>
      <c r="D5" s="27">
        <v>1</v>
      </c>
    </row>
    <row r="6" spans="1:4" s="28" customFormat="1" ht="15.75" x14ac:dyDescent="0.25">
      <c r="A6" s="28">
        <v>5</v>
      </c>
      <c r="B6" s="26">
        <v>3</v>
      </c>
      <c r="C6" s="27">
        <v>2</v>
      </c>
      <c r="D6" s="27">
        <v>2</v>
      </c>
    </row>
    <row r="7" spans="1:4" s="28" customFormat="1" ht="15.75" x14ac:dyDescent="0.25">
      <c r="A7" s="28">
        <v>6</v>
      </c>
      <c r="B7" s="26">
        <v>3</v>
      </c>
      <c r="C7" s="27">
        <v>2</v>
      </c>
      <c r="D7" s="27">
        <v>1</v>
      </c>
    </row>
    <row r="8" spans="1:4" s="28" customFormat="1" ht="15.75" x14ac:dyDescent="0.25">
      <c r="A8" s="28">
        <v>7</v>
      </c>
      <c r="B8" s="26">
        <v>3</v>
      </c>
      <c r="C8" s="27">
        <v>3</v>
      </c>
      <c r="D8" s="27">
        <v>2</v>
      </c>
    </row>
    <row r="9" spans="1:4" s="28" customFormat="1" ht="15.75" x14ac:dyDescent="0.25">
      <c r="A9" s="28">
        <v>8</v>
      </c>
      <c r="B9" s="26">
        <v>3</v>
      </c>
      <c r="C9" s="27">
        <v>3</v>
      </c>
      <c r="D9" s="27">
        <v>1</v>
      </c>
    </row>
    <row r="10" spans="1:4" ht="15.75" x14ac:dyDescent="0.25">
      <c r="A10" s="28">
        <v>9</v>
      </c>
      <c r="B10" s="25">
        <v>3</v>
      </c>
      <c r="C10" s="9">
        <v>4</v>
      </c>
      <c r="D10" s="9">
        <v>2</v>
      </c>
    </row>
    <row r="11" spans="1:4" ht="15.75" x14ac:dyDescent="0.25">
      <c r="A11" s="28">
        <v>10</v>
      </c>
      <c r="B11" s="25">
        <v>3</v>
      </c>
      <c r="C11" s="9">
        <v>4</v>
      </c>
      <c r="D11" s="9">
        <v>1</v>
      </c>
    </row>
    <row r="12" spans="1:4" ht="15.75" x14ac:dyDescent="0.25">
      <c r="A12" s="28">
        <v>11</v>
      </c>
      <c r="B12" s="25">
        <v>3</v>
      </c>
      <c r="C12" s="9">
        <v>5</v>
      </c>
      <c r="D12" s="9">
        <v>2</v>
      </c>
    </row>
    <row r="13" spans="1:4" ht="15.75" x14ac:dyDescent="0.25">
      <c r="A13" s="28">
        <v>12</v>
      </c>
      <c r="B13" s="25">
        <v>3</v>
      </c>
      <c r="C13" s="9">
        <v>5</v>
      </c>
      <c r="D13" s="9">
        <v>1</v>
      </c>
    </row>
    <row r="14" spans="1:4" ht="15.75" x14ac:dyDescent="0.25">
      <c r="A14" s="28">
        <v>13</v>
      </c>
      <c r="B14" s="25">
        <v>3</v>
      </c>
      <c r="C14" s="9">
        <v>6</v>
      </c>
      <c r="D14" s="9">
        <v>2</v>
      </c>
    </row>
    <row r="15" spans="1:4" ht="15.75" x14ac:dyDescent="0.25">
      <c r="A15" s="28">
        <v>14</v>
      </c>
      <c r="B15" s="25">
        <v>3</v>
      </c>
      <c r="C15" s="9">
        <v>6</v>
      </c>
      <c r="D15" s="9">
        <v>1</v>
      </c>
    </row>
    <row r="16" spans="1:4" ht="15.75" x14ac:dyDescent="0.25">
      <c r="A16" s="28">
        <v>15</v>
      </c>
      <c r="B16" s="25">
        <v>3</v>
      </c>
      <c r="C16" s="9">
        <v>8</v>
      </c>
      <c r="D16" s="9">
        <v>2</v>
      </c>
    </row>
    <row r="17" spans="1:4" ht="15.75" x14ac:dyDescent="0.25">
      <c r="A17" s="28">
        <v>16</v>
      </c>
      <c r="B17" s="25">
        <v>3</v>
      </c>
      <c r="C17" s="9">
        <v>8</v>
      </c>
      <c r="D17" s="9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6D14-1E95-4C36-A044-FEEB5084A767}">
  <dimension ref="A1:A5"/>
  <sheetViews>
    <sheetView workbookViewId="0"/>
  </sheetViews>
  <sheetFormatPr baseColWidth="10" defaultRowHeight="15" x14ac:dyDescent="0.25"/>
  <cols>
    <col min="1" max="1" width="21.7109375" bestFit="1" customWidth="1"/>
  </cols>
  <sheetData>
    <row r="1" spans="1:1" x14ac:dyDescent="0.25">
      <c r="A1" t="s">
        <v>0</v>
      </c>
    </row>
    <row r="2" spans="1:1" x14ac:dyDescent="0.25">
      <c r="A2" t="s">
        <v>782</v>
      </c>
    </row>
    <row r="3" spans="1:1" x14ac:dyDescent="0.25">
      <c r="A3" t="s">
        <v>779</v>
      </c>
    </row>
    <row r="4" spans="1:1" x14ac:dyDescent="0.25">
      <c r="A4" t="s">
        <v>780</v>
      </c>
    </row>
    <row r="5" spans="1:1" x14ac:dyDescent="0.25">
      <c r="A5" t="s">
        <v>781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9F53-1A98-49CC-80B4-C8C4FB7CA02E}">
  <dimension ref="A1:B9"/>
  <sheetViews>
    <sheetView workbookViewId="0">
      <selection activeCell="E16" sqref="E16"/>
    </sheetView>
  </sheetViews>
  <sheetFormatPr baseColWidth="10" defaultRowHeight="15" x14ac:dyDescent="0.25"/>
  <cols>
    <col min="1" max="1" width="17.28515625" bestFit="1" customWidth="1"/>
    <col min="2" max="2" width="16.140625" bestFit="1" customWidth="1"/>
  </cols>
  <sheetData>
    <row r="1" spans="1:2" x14ac:dyDescent="0.25">
      <c r="A1" t="s">
        <v>1133</v>
      </c>
      <c r="B1" t="s">
        <v>777</v>
      </c>
    </row>
    <row r="2" spans="1:2" x14ac:dyDescent="0.25">
      <c r="A2" s="22">
        <v>1</v>
      </c>
      <c r="B2">
        <v>1</v>
      </c>
    </row>
    <row r="3" spans="1:2" x14ac:dyDescent="0.25">
      <c r="A3" s="22">
        <v>1</v>
      </c>
      <c r="B3">
        <v>2</v>
      </c>
    </row>
    <row r="4" spans="1:2" x14ac:dyDescent="0.25">
      <c r="A4" s="23">
        <v>2</v>
      </c>
      <c r="B4">
        <v>1</v>
      </c>
    </row>
    <row r="5" spans="1:2" x14ac:dyDescent="0.25">
      <c r="A5" s="23">
        <v>2</v>
      </c>
      <c r="B5">
        <v>2</v>
      </c>
    </row>
    <row r="6" spans="1:2" x14ac:dyDescent="0.25">
      <c r="A6" s="22">
        <v>3</v>
      </c>
      <c r="B6">
        <v>1</v>
      </c>
    </row>
    <row r="7" spans="1:2" x14ac:dyDescent="0.25">
      <c r="A7" s="22">
        <v>3</v>
      </c>
      <c r="B7">
        <v>2</v>
      </c>
    </row>
    <row r="8" spans="1:2" x14ac:dyDescent="0.25">
      <c r="A8" s="23">
        <v>4</v>
      </c>
      <c r="B8">
        <v>1</v>
      </c>
    </row>
    <row r="9" spans="1:2" x14ac:dyDescent="0.25">
      <c r="A9" s="23">
        <v>4</v>
      </c>
      <c r="B9">
        <v>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D273-196A-4348-BA26-63694C4E9023}">
  <dimension ref="A1:O155"/>
  <sheetViews>
    <sheetView tabSelected="1" workbookViewId="0"/>
  </sheetViews>
  <sheetFormatPr baseColWidth="10" defaultRowHeight="15" x14ac:dyDescent="0.25"/>
  <cols>
    <col min="1" max="1" width="24.28515625" bestFit="1" customWidth="1"/>
    <col min="2" max="2" width="9.42578125" bestFit="1" customWidth="1"/>
    <col min="3" max="3" width="10.42578125" bestFit="1" customWidth="1"/>
    <col min="4" max="4" width="12" bestFit="1" customWidth="1"/>
    <col min="5" max="5" width="18.140625" bestFit="1" customWidth="1"/>
    <col min="6" max="6" width="20" bestFit="1" customWidth="1"/>
    <col min="7" max="7" width="14.85546875" bestFit="1" customWidth="1"/>
    <col min="8" max="8" width="7.140625" bestFit="1" customWidth="1"/>
    <col min="9" max="9" width="12.28515625" bestFit="1" customWidth="1"/>
    <col min="10" max="10" width="42.140625" bestFit="1" customWidth="1"/>
    <col min="11" max="11" width="21" bestFit="1" customWidth="1"/>
    <col min="12" max="12" width="10.42578125" bestFit="1" customWidth="1"/>
    <col min="13" max="13" width="19.5703125" bestFit="1" customWidth="1"/>
    <col min="14" max="14" width="17.85546875" bestFit="1" customWidth="1"/>
    <col min="15" max="15" width="9.140625" bestFit="1" customWidth="1"/>
  </cols>
  <sheetData>
    <row r="1" spans="1:15" x14ac:dyDescent="0.25">
      <c r="A1" t="s">
        <v>783</v>
      </c>
      <c r="B1" t="s">
        <v>784</v>
      </c>
      <c r="C1" t="s">
        <v>628</v>
      </c>
      <c r="D1" t="s">
        <v>629</v>
      </c>
      <c r="E1" t="s">
        <v>785</v>
      </c>
      <c r="F1" t="s">
        <v>786</v>
      </c>
      <c r="G1" t="s">
        <v>787</v>
      </c>
      <c r="H1" t="s">
        <v>788</v>
      </c>
      <c r="I1" t="s">
        <v>789</v>
      </c>
      <c r="J1" t="s">
        <v>790</v>
      </c>
      <c r="K1" t="s">
        <v>791</v>
      </c>
      <c r="L1" t="s">
        <v>792</v>
      </c>
      <c r="M1" t="s">
        <v>793</v>
      </c>
      <c r="N1" t="s">
        <v>417</v>
      </c>
      <c r="O1" t="s">
        <v>424</v>
      </c>
    </row>
    <row r="2" spans="1:15" x14ac:dyDescent="0.25">
      <c r="A2" t="s">
        <v>894</v>
      </c>
      <c r="B2">
        <v>1</v>
      </c>
      <c r="C2">
        <v>1</v>
      </c>
      <c r="D2">
        <v>29</v>
      </c>
      <c r="E2" t="s">
        <v>895</v>
      </c>
      <c r="G2">
        <v>42</v>
      </c>
      <c r="H2" t="s">
        <v>896</v>
      </c>
      <c r="I2" t="s">
        <v>897</v>
      </c>
      <c r="K2">
        <v>15</v>
      </c>
      <c r="N2">
        <v>2</v>
      </c>
    </row>
    <row r="3" spans="1:15" x14ac:dyDescent="0.25">
      <c r="A3" t="s">
        <v>1104</v>
      </c>
      <c r="B3">
        <v>1</v>
      </c>
      <c r="C3">
        <v>1</v>
      </c>
      <c r="D3">
        <v>30</v>
      </c>
      <c r="E3" t="s">
        <v>1105</v>
      </c>
      <c r="F3" t="s">
        <v>804</v>
      </c>
      <c r="G3">
        <v>1</v>
      </c>
      <c r="H3" t="s">
        <v>810</v>
      </c>
      <c r="I3" t="s">
        <v>1134</v>
      </c>
      <c r="K3">
        <v>1</v>
      </c>
      <c r="N3">
        <v>2</v>
      </c>
    </row>
    <row r="4" spans="1:15" x14ac:dyDescent="0.25">
      <c r="A4" t="s">
        <v>1052</v>
      </c>
      <c r="B4">
        <v>2</v>
      </c>
      <c r="C4">
        <v>1</v>
      </c>
      <c r="D4">
        <v>22</v>
      </c>
      <c r="E4" t="s">
        <v>1053</v>
      </c>
      <c r="F4" t="s">
        <v>804</v>
      </c>
      <c r="G4">
        <v>20</v>
      </c>
      <c r="H4" t="s">
        <v>805</v>
      </c>
      <c r="I4" t="s">
        <v>806</v>
      </c>
      <c r="K4">
        <v>3</v>
      </c>
      <c r="L4">
        <v>2</v>
      </c>
      <c r="N4">
        <v>4</v>
      </c>
    </row>
    <row r="5" spans="1:15" x14ac:dyDescent="0.25">
      <c r="A5" t="s">
        <v>906</v>
      </c>
      <c r="B5">
        <v>2</v>
      </c>
      <c r="C5">
        <v>1</v>
      </c>
      <c r="D5">
        <v>22</v>
      </c>
      <c r="E5" t="s">
        <v>907</v>
      </c>
      <c r="G5">
        <v>20</v>
      </c>
      <c r="H5" t="s">
        <v>805</v>
      </c>
      <c r="I5" t="s">
        <v>806</v>
      </c>
      <c r="K5">
        <v>7</v>
      </c>
      <c r="L5">
        <v>2</v>
      </c>
      <c r="N5">
        <v>2</v>
      </c>
    </row>
    <row r="6" spans="1:15" x14ac:dyDescent="0.25">
      <c r="A6" t="s">
        <v>904</v>
      </c>
      <c r="B6">
        <v>2</v>
      </c>
      <c r="C6">
        <v>1</v>
      </c>
      <c r="D6">
        <v>26</v>
      </c>
      <c r="E6" t="s">
        <v>905</v>
      </c>
      <c r="G6">
        <v>23</v>
      </c>
      <c r="H6" t="s">
        <v>805</v>
      </c>
      <c r="I6" t="s">
        <v>806</v>
      </c>
      <c r="K6">
        <v>7</v>
      </c>
      <c r="L6">
        <v>2</v>
      </c>
      <c r="N6">
        <v>4</v>
      </c>
    </row>
    <row r="7" spans="1:15" x14ac:dyDescent="0.25">
      <c r="A7" t="s">
        <v>1010</v>
      </c>
      <c r="B7">
        <v>2</v>
      </c>
      <c r="C7">
        <v>1</v>
      </c>
      <c r="D7">
        <v>21</v>
      </c>
      <c r="E7" t="s">
        <v>1011</v>
      </c>
      <c r="F7" t="s">
        <v>804</v>
      </c>
      <c r="G7">
        <v>30</v>
      </c>
      <c r="H7" t="s">
        <v>805</v>
      </c>
      <c r="I7" t="s">
        <v>806</v>
      </c>
      <c r="K7">
        <v>5</v>
      </c>
      <c r="L7">
        <v>2</v>
      </c>
      <c r="N7">
        <v>4</v>
      </c>
    </row>
    <row r="8" spans="1:15" x14ac:dyDescent="0.25">
      <c r="A8" t="s">
        <v>908</v>
      </c>
      <c r="B8">
        <v>2</v>
      </c>
      <c r="C8">
        <v>1</v>
      </c>
      <c r="D8">
        <v>12</v>
      </c>
      <c r="E8" t="s">
        <v>909</v>
      </c>
      <c r="G8">
        <v>26</v>
      </c>
      <c r="H8" t="s">
        <v>805</v>
      </c>
      <c r="I8" t="s">
        <v>806</v>
      </c>
      <c r="K8">
        <v>3</v>
      </c>
      <c r="L8">
        <v>2</v>
      </c>
      <c r="N8">
        <v>3</v>
      </c>
    </row>
    <row r="9" spans="1:15" x14ac:dyDescent="0.25">
      <c r="A9" t="s">
        <v>912</v>
      </c>
      <c r="B9">
        <v>2</v>
      </c>
      <c r="C9">
        <v>1</v>
      </c>
      <c r="D9">
        <v>35</v>
      </c>
      <c r="E9" t="s">
        <v>913</v>
      </c>
      <c r="G9">
        <v>7</v>
      </c>
      <c r="H9" t="s">
        <v>805</v>
      </c>
      <c r="I9" t="s">
        <v>806</v>
      </c>
      <c r="K9">
        <v>7</v>
      </c>
      <c r="L9">
        <v>2</v>
      </c>
      <c r="N9">
        <v>4</v>
      </c>
    </row>
    <row r="10" spans="1:15" x14ac:dyDescent="0.25">
      <c r="A10" t="s">
        <v>848</v>
      </c>
      <c r="B10">
        <v>1</v>
      </c>
      <c r="C10">
        <v>1</v>
      </c>
      <c r="D10">
        <v>12</v>
      </c>
      <c r="E10" t="s">
        <v>849</v>
      </c>
      <c r="G10">
        <v>26</v>
      </c>
      <c r="H10" t="s">
        <v>805</v>
      </c>
      <c r="I10" t="s">
        <v>806</v>
      </c>
      <c r="K10">
        <v>7</v>
      </c>
      <c r="L10">
        <v>2</v>
      </c>
      <c r="N10">
        <v>4</v>
      </c>
    </row>
    <row r="11" spans="1:15" x14ac:dyDescent="0.25">
      <c r="A11" t="s">
        <v>947</v>
      </c>
      <c r="B11">
        <v>2</v>
      </c>
      <c r="C11">
        <v>1</v>
      </c>
      <c r="D11">
        <v>12</v>
      </c>
      <c r="E11" t="s">
        <v>948</v>
      </c>
      <c r="G11">
        <v>26</v>
      </c>
      <c r="H11" t="s">
        <v>805</v>
      </c>
      <c r="I11" t="s">
        <v>806</v>
      </c>
      <c r="K11">
        <v>13</v>
      </c>
      <c r="L11">
        <v>2</v>
      </c>
      <c r="N11">
        <v>4</v>
      </c>
    </row>
    <row r="12" spans="1:15" x14ac:dyDescent="0.25">
      <c r="A12" t="s">
        <v>1066</v>
      </c>
      <c r="B12">
        <v>2</v>
      </c>
      <c r="C12">
        <v>1</v>
      </c>
      <c r="D12">
        <v>12</v>
      </c>
      <c r="E12" t="s">
        <v>1067</v>
      </c>
      <c r="F12" t="s">
        <v>804</v>
      </c>
      <c r="G12">
        <v>26</v>
      </c>
      <c r="H12" t="s">
        <v>805</v>
      </c>
      <c r="I12" t="s">
        <v>806</v>
      </c>
      <c r="K12">
        <v>7</v>
      </c>
      <c r="L12">
        <v>2</v>
      </c>
      <c r="N12">
        <v>4</v>
      </c>
    </row>
    <row r="13" spans="1:15" x14ac:dyDescent="0.25">
      <c r="A13" t="s">
        <v>1062</v>
      </c>
      <c r="B13">
        <v>2</v>
      </c>
      <c r="C13">
        <v>1</v>
      </c>
      <c r="D13">
        <v>34</v>
      </c>
      <c r="E13" t="s">
        <v>1063</v>
      </c>
      <c r="F13" t="s">
        <v>804</v>
      </c>
      <c r="G13">
        <v>17</v>
      </c>
      <c r="H13" t="s">
        <v>805</v>
      </c>
      <c r="I13" t="s">
        <v>806</v>
      </c>
      <c r="K13">
        <v>7</v>
      </c>
      <c r="L13">
        <v>8</v>
      </c>
      <c r="N13">
        <v>4</v>
      </c>
    </row>
    <row r="14" spans="1:15" x14ac:dyDescent="0.25">
      <c r="A14" t="s">
        <v>1102</v>
      </c>
      <c r="B14">
        <v>1</v>
      </c>
      <c r="C14">
        <v>1</v>
      </c>
      <c r="D14">
        <v>8</v>
      </c>
      <c r="E14" t="s">
        <v>1103</v>
      </c>
      <c r="F14" t="s">
        <v>804</v>
      </c>
      <c r="G14">
        <v>32</v>
      </c>
      <c r="H14" t="s">
        <v>810</v>
      </c>
      <c r="I14" t="s">
        <v>821</v>
      </c>
      <c r="K14">
        <v>11</v>
      </c>
      <c r="L14">
        <v>8</v>
      </c>
      <c r="N14">
        <v>4</v>
      </c>
    </row>
    <row r="15" spans="1:15" x14ac:dyDescent="0.25">
      <c r="A15" t="s">
        <v>1080</v>
      </c>
      <c r="B15">
        <v>1</v>
      </c>
      <c r="C15">
        <v>1</v>
      </c>
      <c r="D15">
        <v>35</v>
      </c>
      <c r="E15" t="s">
        <v>1081</v>
      </c>
      <c r="F15" t="s">
        <v>804</v>
      </c>
      <c r="G15">
        <v>7</v>
      </c>
      <c r="H15" t="s">
        <v>805</v>
      </c>
      <c r="I15" t="s">
        <v>806</v>
      </c>
      <c r="K15">
        <v>3</v>
      </c>
      <c r="L15">
        <v>8</v>
      </c>
      <c r="N15">
        <v>1</v>
      </c>
    </row>
    <row r="16" spans="1:15" x14ac:dyDescent="0.25">
      <c r="A16" t="s">
        <v>825</v>
      </c>
      <c r="B16">
        <v>1</v>
      </c>
      <c r="C16">
        <v>1</v>
      </c>
      <c r="D16">
        <v>22</v>
      </c>
      <c r="E16" t="s">
        <v>826</v>
      </c>
      <c r="G16">
        <v>20</v>
      </c>
      <c r="H16" t="s">
        <v>805</v>
      </c>
      <c r="I16" t="s">
        <v>806</v>
      </c>
      <c r="K16">
        <v>3</v>
      </c>
      <c r="L16">
        <v>2</v>
      </c>
      <c r="N16">
        <v>1</v>
      </c>
    </row>
    <row r="17" spans="1:14" x14ac:dyDescent="0.25">
      <c r="A17" t="s">
        <v>1085</v>
      </c>
      <c r="B17">
        <v>1</v>
      </c>
      <c r="C17">
        <v>1</v>
      </c>
      <c r="D17">
        <v>21</v>
      </c>
      <c r="E17" t="s">
        <v>1086</v>
      </c>
      <c r="F17" t="s">
        <v>804</v>
      </c>
      <c r="G17">
        <v>29</v>
      </c>
      <c r="H17" t="s">
        <v>810</v>
      </c>
      <c r="I17" t="s">
        <v>806</v>
      </c>
      <c r="K17">
        <v>5</v>
      </c>
      <c r="L17">
        <v>2</v>
      </c>
      <c r="N17">
        <v>4</v>
      </c>
    </row>
    <row r="18" spans="1:14" x14ac:dyDescent="0.25">
      <c r="A18" t="s">
        <v>1087</v>
      </c>
      <c r="B18">
        <v>1</v>
      </c>
      <c r="C18">
        <v>1</v>
      </c>
      <c r="D18">
        <v>21</v>
      </c>
      <c r="E18" t="s">
        <v>1088</v>
      </c>
      <c r="F18" t="s">
        <v>804</v>
      </c>
      <c r="G18">
        <v>29</v>
      </c>
      <c r="H18" t="s">
        <v>810</v>
      </c>
      <c r="I18" t="s">
        <v>806</v>
      </c>
      <c r="K18">
        <v>5</v>
      </c>
      <c r="L18">
        <v>2</v>
      </c>
    </row>
    <row r="19" spans="1:14" x14ac:dyDescent="0.25">
      <c r="A19" t="s">
        <v>420</v>
      </c>
      <c r="B19">
        <v>1</v>
      </c>
      <c r="C19">
        <v>7</v>
      </c>
      <c r="D19">
        <v>6</v>
      </c>
      <c r="E19" t="s">
        <v>900</v>
      </c>
      <c r="G19">
        <v>37</v>
      </c>
      <c r="H19" t="s">
        <v>837</v>
      </c>
      <c r="I19" t="s">
        <v>806</v>
      </c>
      <c r="K19">
        <v>3</v>
      </c>
      <c r="L19">
        <v>2</v>
      </c>
      <c r="N19">
        <v>4</v>
      </c>
    </row>
    <row r="20" spans="1:14" x14ac:dyDescent="0.25">
      <c r="A20" t="s">
        <v>823</v>
      </c>
      <c r="B20">
        <v>1</v>
      </c>
      <c r="C20">
        <v>1</v>
      </c>
      <c r="D20">
        <v>22</v>
      </c>
      <c r="E20" t="s">
        <v>824</v>
      </c>
      <c r="G20">
        <v>20</v>
      </c>
      <c r="H20" t="s">
        <v>805</v>
      </c>
      <c r="I20" t="s">
        <v>806</v>
      </c>
      <c r="K20">
        <v>3</v>
      </c>
      <c r="L20">
        <v>2</v>
      </c>
      <c r="N20">
        <v>1</v>
      </c>
    </row>
    <row r="21" spans="1:14" x14ac:dyDescent="0.25">
      <c r="A21" t="s">
        <v>862</v>
      </c>
      <c r="B21">
        <v>1</v>
      </c>
      <c r="C21">
        <v>1</v>
      </c>
      <c r="D21">
        <v>10</v>
      </c>
      <c r="E21" t="s">
        <v>863</v>
      </c>
      <c r="G21">
        <v>41</v>
      </c>
      <c r="H21" t="s">
        <v>805</v>
      </c>
      <c r="I21" t="s">
        <v>806</v>
      </c>
      <c r="K21">
        <v>11</v>
      </c>
      <c r="L21">
        <v>2</v>
      </c>
      <c r="N21">
        <v>3</v>
      </c>
    </row>
    <row r="22" spans="1:14" x14ac:dyDescent="0.25">
      <c r="A22" t="s">
        <v>844</v>
      </c>
      <c r="B22">
        <v>1</v>
      </c>
      <c r="C22">
        <v>1</v>
      </c>
      <c r="D22">
        <v>27</v>
      </c>
      <c r="E22" t="s">
        <v>845</v>
      </c>
      <c r="G22">
        <v>22</v>
      </c>
      <c r="H22" t="s">
        <v>805</v>
      </c>
      <c r="I22" t="s">
        <v>806</v>
      </c>
      <c r="K22">
        <v>3</v>
      </c>
      <c r="L22">
        <v>2</v>
      </c>
      <c r="N22">
        <v>1</v>
      </c>
    </row>
    <row r="23" spans="1:14" x14ac:dyDescent="0.25">
      <c r="A23" t="s">
        <v>949</v>
      </c>
      <c r="B23">
        <v>1</v>
      </c>
      <c r="C23">
        <v>1</v>
      </c>
      <c r="D23">
        <v>27</v>
      </c>
      <c r="E23" t="s">
        <v>950</v>
      </c>
      <c r="G23">
        <v>22</v>
      </c>
      <c r="H23" t="s">
        <v>810</v>
      </c>
      <c r="I23" t="s">
        <v>806</v>
      </c>
      <c r="K23">
        <v>7</v>
      </c>
      <c r="L23">
        <v>2</v>
      </c>
      <c r="N23">
        <v>3</v>
      </c>
    </row>
    <row r="24" spans="1:14" x14ac:dyDescent="0.25">
      <c r="A24" t="s">
        <v>984</v>
      </c>
      <c r="B24">
        <v>1</v>
      </c>
      <c r="C24">
        <v>1</v>
      </c>
      <c r="D24">
        <v>24</v>
      </c>
      <c r="E24" t="s">
        <v>985</v>
      </c>
      <c r="F24" t="s">
        <v>804</v>
      </c>
      <c r="G24">
        <v>12</v>
      </c>
      <c r="H24" t="s">
        <v>805</v>
      </c>
      <c r="I24" t="s">
        <v>814</v>
      </c>
      <c r="K24">
        <v>3</v>
      </c>
      <c r="L24">
        <v>2</v>
      </c>
      <c r="N24">
        <v>4</v>
      </c>
    </row>
    <row r="25" spans="1:14" x14ac:dyDescent="0.25">
      <c r="A25" t="s">
        <v>1078</v>
      </c>
      <c r="B25">
        <v>1</v>
      </c>
      <c r="C25">
        <v>1</v>
      </c>
      <c r="D25">
        <v>23</v>
      </c>
      <c r="E25" t="s">
        <v>1079</v>
      </c>
      <c r="F25" t="s">
        <v>804</v>
      </c>
      <c r="G25">
        <v>3</v>
      </c>
      <c r="H25" t="s">
        <v>805</v>
      </c>
      <c r="I25" t="s">
        <v>935</v>
      </c>
      <c r="K25">
        <v>5</v>
      </c>
      <c r="L25">
        <v>2</v>
      </c>
      <c r="N25">
        <v>5</v>
      </c>
    </row>
    <row r="26" spans="1:14" x14ac:dyDescent="0.25">
      <c r="A26" t="s">
        <v>835</v>
      </c>
      <c r="B26">
        <v>1</v>
      </c>
      <c r="C26">
        <v>1</v>
      </c>
      <c r="D26">
        <v>22</v>
      </c>
      <c r="E26" t="s">
        <v>836</v>
      </c>
      <c r="G26">
        <v>20</v>
      </c>
      <c r="H26" t="s">
        <v>837</v>
      </c>
      <c r="I26" t="s">
        <v>814</v>
      </c>
      <c r="K26">
        <v>3</v>
      </c>
      <c r="L26">
        <v>2</v>
      </c>
      <c r="N26">
        <v>3</v>
      </c>
    </row>
    <row r="27" spans="1:14" x14ac:dyDescent="0.25">
      <c r="A27" t="s">
        <v>1089</v>
      </c>
      <c r="B27">
        <v>1</v>
      </c>
      <c r="C27">
        <v>1</v>
      </c>
      <c r="D27">
        <v>23</v>
      </c>
      <c r="E27" t="s">
        <v>836</v>
      </c>
      <c r="F27" t="s">
        <v>979</v>
      </c>
      <c r="G27">
        <v>3</v>
      </c>
      <c r="H27" t="s">
        <v>837</v>
      </c>
      <c r="I27" t="s">
        <v>814</v>
      </c>
      <c r="K27">
        <v>3</v>
      </c>
      <c r="L27">
        <v>2</v>
      </c>
      <c r="N27">
        <v>3</v>
      </c>
    </row>
    <row r="28" spans="1:14" x14ac:dyDescent="0.25">
      <c r="A28" t="s">
        <v>866</v>
      </c>
      <c r="B28">
        <v>1</v>
      </c>
      <c r="C28">
        <v>1</v>
      </c>
      <c r="D28">
        <v>23</v>
      </c>
      <c r="E28" t="s">
        <v>867</v>
      </c>
      <c r="G28">
        <v>3</v>
      </c>
      <c r="H28" t="s">
        <v>805</v>
      </c>
      <c r="I28" t="s">
        <v>806</v>
      </c>
      <c r="K28">
        <v>5</v>
      </c>
      <c r="L28">
        <v>2</v>
      </c>
    </row>
    <row r="29" spans="1:14" x14ac:dyDescent="0.25">
      <c r="A29" t="s">
        <v>962</v>
      </c>
      <c r="B29">
        <v>1</v>
      </c>
      <c r="C29">
        <v>1</v>
      </c>
      <c r="D29">
        <v>49</v>
      </c>
      <c r="E29" t="s">
        <v>964</v>
      </c>
      <c r="G29">
        <v>12</v>
      </c>
      <c r="H29" t="s">
        <v>805</v>
      </c>
      <c r="I29" t="s">
        <v>806</v>
      </c>
      <c r="K29">
        <v>7</v>
      </c>
      <c r="L29">
        <v>2</v>
      </c>
    </row>
    <row r="30" spans="1:14" x14ac:dyDescent="0.25">
      <c r="A30" t="s">
        <v>868</v>
      </c>
      <c r="B30">
        <v>1</v>
      </c>
      <c r="C30">
        <v>1</v>
      </c>
      <c r="D30">
        <v>23</v>
      </c>
      <c r="E30" t="s">
        <v>869</v>
      </c>
      <c r="G30">
        <v>2</v>
      </c>
      <c r="H30" t="s">
        <v>870</v>
      </c>
      <c r="I30" t="s">
        <v>814</v>
      </c>
      <c r="K30">
        <v>7</v>
      </c>
      <c r="L30">
        <v>2</v>
      </c>
      <c r="N30">
        <v>4</v>
      </c>
    </row>
    <row r="31" spans="1:14" x14ac:dyDescent="0.25">
      <c r="A31" t="s">
        <v>886</v>
      </c>
      <c r="B31">
        <v>1</v>
      </c>
      <c r="C31">
        <v>1</v>
      </c>
      <c r="D31">
        <v>22</v>
      </c>
      <c r="E31" t="s">
        <v>887</v>
      </c>
      <c r="G31">
        <v>20</v>
      </c>
      <c r="H31" t="s">
        <v>805</v>
      </c>
      <c r="I31" t="s">
        <v>806</v>
      </c>
      <c r="K31">
        <v>7</v>
      </c>
      <c r="L31">
        <v>2</v>
      </c>
    </row>
    <row r="32" spans="1:14" x14ac:dyDescent="0.25">
      <c r="A32" t="s">
        <v>929</v>
      </c>
      <c r="B32">
        <v>1</v>
      </c>
      <c r="C32">
        <v>1</v>
      </c>
      <c r="D32">
        <v>22</v>
      </c>
      <c r="E32" t="s">
        <v>930</v>
      </c>
      <c r="G32">
        <v>20</v>
      </c>
      <c r="H32" t="s">
        <v>805</v>
      </c>
      <c r="I32" t="s">
        <v>806</v>
      </c>
      <c r="K32">
        <v>5</v>
      </c>
      <c r="L32">
        <v>2</v>
      </c>
      <c r="N32">
        <v>4</v>
      </c>
    </row>
    <row r="33" spans="1:14" x14ac:dyDescent="0.25">
      <c r="A33" t="s">
        <v>1050</v>
      </c>
      <c r="B33">
        <v>1</v>
      </c>
      <c r="C33">
        <v>1</v>
      </c>
      <c r="D33">
        <v>21</v>
      </c>
      <c r="E33" t="s">
        <v>1051</v>
      </c>
      <c r="F33" t="s">
        <v>804</v>
      </c>
      <c r="G33">
        <v>29</v>
      </c>
      <c r="H33" t="s">
        <v>810</v>
      </c>
      <c r="I33" t="s">
        <v>806</v>
      </c>
      <c r="K33">
        <v>3</v>
      </c>
      <c r="L33">
        <v>2</v>
      </c>
      <c r="N33">
        <v>4</v>
      </c>
    </row>
    <row r="34" spans="1:14" x14ac:dyDescent="0.25">
      <c r="A34" t="s">
        <v>1047</v>
      </c>
      <c r="B34">
        <v>1</v>
      </c>
      <c r="C34">
        <v>1</v>
      </c>
      <c r="D34">
        <v>21</v>
      </c>
      <c r="E34" t="s">
        <v>944</v>
      </c>
      <c r="F34" t="s">
        <v>804</v>
      </c>
      <c r="G34">
        <v>29</v>
      </c>
      <c r="H34" t="s">
        <v>810</v>
      </c>
      <c r="I34" t="s">
        <v>806</v>
      </c>
      <c r="K34">
        <v>3</v>
      </c>
      <c r="L34">
        <v>2</v>
      </c>
      <c r="N34">
        <v>4</v>
      </c>
    </row>
    <row r="35" spans="1:14" x14ac:dyDescent="0.25">
      <c r="A35" t="s">
        <v>944</v>
      </c>
      <c r="B35">
        <v>1</v>
      </c>
      <c r="C35">
        <v>7</v>
      </c>
      <c r="D35">
        <v>6</v>
      </c>
      <c r="E35" t="s">
        <v>944</v>
      </c>
      <c r="G35">
        <v>38</v>
      </c>
      <c r="H35" t="s">
        <v>870</v>
      </c>
      <c r="I35" t="s">
        <v>806</v>
      </c>
      <c r="K35">
        <v>7</v>
      </c>
      <c r="L35">
        <v>2</v>
      </c>
    </row>
    <row r="36" spans="1:14" x14ac:dyDescent="0.25">
      <c r="A36" t="s">
        <v>933</v>
      </c>
      <c r="B36">
        <v>1</v>
      </c>
      <c r="C36">
        <v>1</v>
      </c>
      <c r="D36">
        <v>22</v>
      </c>
      <c r="E36" t="s">
        <v>934</v>
      </c>
      <c r="G36">
        <v>20</v>
      </c>
      <c r="H36" t="s">
        <v>837</v>
      </c>
      <c r="I36" t="s">
        <v>935</v>
      </c>
      <c r="K36">
        <v>7</v>
      </c>
      <c r="L36">
        <v>2</v>
      </c>
    </row>
    <row r="37" spans="1:14" x14ac:dyDescent="0.25">
      <c r="A37" t="s">
        <v>918</v>
      </c>
      <c r="B37">
        <v>1</v>
      </c>
      <c r="C37">
        <v>1</v>
      </c>
      <c r="D37">
        <v>24</v>
      </c>
      <c r="E37" t="s">
        <v>919</v>
      </c>
      <c r="G37">
        <v>12</v>
      </c>
      <c r="H37" t="s">
        <v>837</v>
      </c>
      <c r="I37" t="s">
        <v>814</v>
      </c>
      <c r="K37">
        <v>5</v>
      </c>
      <c r="L37">
        <v>2</v>
      </c>
    </row>
    <row r="38" spans="1:14" x14ac:dyDescent="0.25">
      <c r="A38" t="s">
        <v>856</v>
      </c>
      <c r="B38">
        <v>1</v>
      </c>
      <c r="C38">
        <v>1</v>
      </c>
      <c r="D38">
        <v>23</v>
      </c>
      <c r="E38" t="s">
        <v>857</v>
      </c>
      <c r="G38">
        <v>3</v>
      </c>
      <c r="H38" t="s">
        <v>837</v>
      </c>
      <c r="I38" t="s">
        <v>814</v>
      </c>
      <c r="K38">
        <v>5</v>
      </c>
      <c r="L38">
        <v>2</v>
      </c>
      <c r="N38">
        <v>3</v>
      </c>
    </row>
    <row r="39" spans="1:14" x14ac:dyDescent="0.25">
      <c r="A39" t="s">
        <v>1042</v>
      </c>
      <c r="B39">
        <v>1</v>
      </c>
      <c r="C39">
        <v>1</v>
      </c>
      <c r="D39">
        <v>21</v>
      </c>
      <c r="E39" t="s">
        <v>1043</v>
      </c>
      <c r="F39" t="s">
        <v>804</v>
      </c>
      <c r="G39">
        <v>29</v>
      </c>
      <c r="H39" t="s">
        <v>810</v>
      </c>
      <c r="I39" t="s">
        <v>806</v>
      </c>
      <c r="K39">
        <v>3</v>
      </c>
      <c r="L39">
        <v>2</v>
      </c>
      <c r="N39">
        <v>4</v>
      </c>
    </row>
    <row r="40" spans="1:14" x14ac:dyDescent="0.25">
      <c r="A40" t="s">
        <v>890</v>
      </c>
      <c r="B40">
        <v>1</v>
      </c>
      <c r="C40">
        <v>1</v>
      </c>
      <c r="D40">
        <v>24</v>
      </c>
      <c r="E40" t="s">
        <v>891</v>
      </c>
      <c r="G40">
        <v>12</v>
      </c>
      <c r="H40" t="s">
        <v>805</v>
      </c>
      <c r="I40" t="s">
        <v>814</v>
      </c>
      <c r="K40">
        <v>7</v>
      </c>
      <c r="L40">
        <v>2</v>
      </c>
      <c r="N40">
        <v>1</v>
      </c>
    </row>
    <row r="41" spans="1:14" x14ac:dyDescent="0.25">
      <c r="A41" t="s">
        <v>1048</v>
      </c>
      <c r="B41">
        <v>1</v>
      </c>
      <c r="C41">
        <v>1</v>
      </c>
      <c r="D41">
        <v>22</v>
      </c>
      <c r="E41" t="s">
        <v>1049</v>
      </c>
      <c r="F41" t="s">
        <v>804</v>
      </c>
      <c r="G41">
        <v>20</v>
      </c>
      <c r="H41" t="s">
        <v>805</v>
      </c>
      <c r="I41" t="s">
        <v>935</v>
      </c>
      <c r="K41">
        <v>7</v>
      </c>
      <c r="L41">
        <v>2</v>
      </c>
      <c r="N41">
        <v>2</v>
      </c>
    </row>
    <row r="42" spans="1:14" x14ac:dyDescent="0.25">
      <c r="A42" t="s">
        <v>1113</v>
      </c>
      <c r="B42">
        <v>1</v>
      </c>
      <c r="C42">
        <v>1</v>
      </c>
      <c r="D42">
        <v>22</v>
      </c>
      <c r="E42" t="s">
        <v>1114</v>
      </c>
      <c r="F42" t="s">
        <v>804</v>
      </c>
      <c r="G42">
        <v>20</v>
      </c>
      <c r="H42" t="s">
        <v>805</v>
      </c>
      <c r="I42" t="s">
        <v>806</v>
      </c>
      <c r="K42">
        <v>5</v>
      </c>
      <c r="L42">
        <v>2</v>
      </c>
    </row>
    <row r="43" spans="1:14" x14ac:dyDescent="0.25">
      <c r="A43" t="s">
        <v>942</v>
      </c>
      <c r="B43">
        <v>1</v>
      </c>
      <c r="C43">
        <v>2</v>
      </c>
      <c r="D43">
        <v>4</v>
      </c>
      <c r="E43" t="s">
        <v>943</v>
      </c>
      <c r="G43">
        <v>10</v>
      </c>
      <c r="H43" t="s">
        <v>837</v>
      </c>
      <c r="I43" t="s">
        <v>821</v>
      </c>
      <c r="K43">
        <v>3</v>
      </c>
      <c r="L43">
        <v>6</v>
      </c>
      <c r="N43">
        <v>4</v>
      </c>
    </row>
    <row r="44" spans="1:14" x14ac:dyDescent="0.25">
      <c r="A44" t="s">
        <v>1070</v>
      </c>
      <c r="B44">
        <v>1</v>
      </c>
      <c r="C44">
        <v>1</v>
      </c>
      <c r="D44">
        <v>10</v>
      </c>
      <c r="E44" t="s">
        <v>1071</v>
      </c>
      <c r="F44" t="s">
        <v>804</v>
      </c>
      <c r="G44">
        <v>41</v>
      </c>
      <c r="H44" t="s">
        <v>805</v>
      </c>
      <c r="I44" t="s">
        <v>806</v>
      </c>
      <c r="K44">
        <v>7</v>
      </c>
      <c r="L44">
        <v>2</v>
      </c>
      <c r="N44">
        <v>1</v>
      </c>
    </row>
    <row r="45" spans="1:14" x14ac:dyDescent="0.25">
      <c r="A45" t="s">
        <v>1076</v>
      </c>
      <c r="B45">
        <v>1</v>
      </c>
      <c r="C45">
        <v>1</v>
      </c>
      <c r="D45">
        <v>25</v>
      </c>
      <c r="E45" t="s">
        <v>1077</v>
      </c>
      <c r="F45" t="s">
        <v>804</v>
      </c>
      <c r="G45">
        <v>21</v>
      </c>
      <c r="H45" t="s">
        <v>805</v>
      </c>
      <c r="I45" t="s">
        <v>806</v>
      </c>
      <c r="K45">
        <v>7</v>
      </c>
      <c r="L45">
        <v>2</v>
      </c>
      <c r="N45">
        <v>5</v>
      </c>
    </row>
    <row r="46" spans="1:14" x14ac:dyDescent="0.25">
      <c r="A46" t="s">
        <v>1058</v>
      </c>
      <c r="B46">
        <v>1</v>
      </c>
      <c r="C46">
        <v>1</v>
      </c>
      <c r="D46">
        <v>28</v>
      </c>
      <c r="E46" t="s">
        <v>1059</v>
      </c>
      <c r="F46" t="s">
        <v>804</v>
      </c>
      <c r="G46">
        <v>24</v>
      </c>
      <c r="H46" t="s">
        <v>810</v>
      </c>
      <c r="I46" t="s">
        <v>806</v>
      </c>
      <c r="K46">
        <v>3</v>
      </c>
      <c r="L46">
        <v>8</v>
      </c>
      <c r="N46">
        <v>4</v>
      </c>
    </row>
    <row r="47" spans="1:14" x14ac:dyDescent="0.25">
      <c r="A47" t="s">
        <v>951</v>
      </c>
      <c r="B47">
        <v>1</v>
      </c>
      <c r="C47">
        <v>7</v>
      </c>
      <c r="D47">
        <v>6</v>
      </c>
      <c r="E47" t="s">
        <v>952</v>
      </c>
      <c r="G47">
        <v>38</v>
      </c>
      <c r="H47" t="s">
        <v>870</v>
      </c>
      <c r="I47" t="s">
        <v>814</v>
      </c>
      <c r="K47">
        <v>11</v>
      </c>
      <c r="L47">
        <v>2</v>
      </c>
      <c r="N47">
        <v>4</v>
      </c>
    </row>
    <row r="48" spans="1:14" x14ac:dyDescent="0.25">
      <c r="A48" t="s">
        <v>833</v>
      </c>
      <c r="B48">
        <v>1</v>
      </c>
      <c r="C48">
        <v>5</v>
      </c>
      <c r="D48">
        <v>7</v>
      </c>
      <c r="E48" t="s">
        <v>834</v>
      </c>
      <c r="G48">
        <v>4</v>
      </c>
      <c r="H48" t="s">
        <v>810</v>
      </c>
      <c r="I48" t="s">
        <v>806</v>
      </c>
      <c r="K48">
        <v>3</v>
      </c>
      <c r="L48">
        <v>8</v>
      </c>
      <c r="N48">
        <v>5</v>
      </c>
    </row>
    <row r="49" spans="1:14" x14ac:dyDescent="0.25">
      <c r="A49" t="s">
        <v>1012</v>
      </c>
      <c r="B49">
        <v>1</v>
      </c>
      <c r="C49">
        <v>1</v>
      </c>
      <c r="D49">
        <v>16</v>
      </c>
      <c r="E49" t="s">
        <v>834</v>
      </c>
      <c r="F49" t="s">
        <v>804</v>
      </c>
      <c r="G49">
        <v>27</v>
      </c>
      <c r="H49" t="s">
        <v>810</v>
      </c>
      <c r="I49" t="s">
        <v>806</v>
      </c>
      <c r="J49" t="s">
        <v>992</v>
      </c>
      <c r="K49">
        <v>3</v>
      </c>
      <c r="L49">
        <v>8</v>
      </c>
      <c r="N49">
        <v>2</v>
      </c>
    </row>
    <row r="50" spans="1:14" x14ac:dyDescent="0.25">
      <c r="A50" t="s">
        <v>876</v>
      </c>
      <c r="B50">
        <v>1</v>
      </c>
      <c r="C50">
        <v>1</v>
      </c>
      <c r="D50">
        <v>35</v>
      </c>
      <c r="E50" t="s">
        <v>877</v>
      </c>
      <c r="G50">
        <v>7</v>
      </c>
      <c r="H50" t="s">
        <v>805</v>
      </c>
      <c r="I50" t="s">
        <v>806</v>
      </c>
      <c r="K50">
        <v>11</v>
      </c>
      <c r="L50">
        <v>2</v>
      </c>
      <c r="N50">
        <v>1</v>
      </c>
    </row>
    <row r="51" spans="1:14" x14ac:dyDescent="0.25">
      <c r="A51" t="s">
        <v>827</v>
      </c>
      <c r="B51">
        <v>1</v>
      </c>
      <c r="C51">
        <v>1</v>
      </c>
      <c r="D51">
        <v>35</v>
      </c>
      <c r="E51" t="s">
        <v>828</v>
      </c>
      <c r="G51">
        <v>7</v>
      </c>
      <c r="H51" t="s">
        <v>805</v>
      </c>
      <c r="I51" t="s">
        <v>806</v>
      </c>
      <c r="J51" t="s">
        <v>818</v>
      </c>
      <c r="K51">
        <v>3</v>
      </c>
      <c r="L51">
        <v>8</v>
      </c>
      <c r="N51">
        <v>1</v>
      </c>
    </row>
    <row r="52" spans="1:14" x14ac:dyDescent="0.25">
      <c r="A52" t="s">
        <v>1121</v>
      </c>
      <c r="B52">
        <v>1</v>
      </c>
      <c r="C52">
        <v>1</v>
      </c>
      <c r="D52">
        <v>18</v>
      </c>
      <c r="E52" t="s">
        <v>893</v>
      </c>
      <c r="F52" t="s">
        <v>804</v>
      </c>
      <c r="G52">
        <v>31</v>
      </c>
      <c r="H52" t="s">
        <v>810</v>
      </c>
      <c r="I52" t="s">
        <v>806</v>
      </c>
      <c r="J52" t="s">
        <v>1108</v>
      </c>
      <c r="K52">
        <v>3</v>
      </c>
      <c r="L52">
        <v>8</v>
      </c>
      <c r="N52">
        <v>1</v>
      </c>
    </row>
    <row r="53" spans="1:14" x14ac:dyDescent="0.25">
      <c r="A53" t="s">
        <v>892</v>
      </c>
      <c r="B53">
        <v>1</v>
      </c>
      <c r="C53">
        <v>2</v>
      </c>
      <c r="D53">
        <v>2</v>
      </c>
      <c r="E53" t="s">
        <v>893</v>
      </c>
      <c r="G53">
        <v>39</v>
      </c>
      <c r="H53" t="s">
        <v>805</v>
      </c>
      <c r="I53" t="s">
        <v>806</v>
      </c>
      <c r="K53">
        <v>3</v>
      </c>
      <c r="L53">
        <v>2</v>
      </c>
    </row>
    <row r="54" spans="1:14" x14ac:dyDescent="0.25">
      <c r="A54" t="s">
        <v>1120</v>
      </c>
      <c r="B54">
        <v>1</v>
      </c>
      <c r="C54">
        <v>1</v>
      </c>
      <c r="D54">
        <v>35</v>
      </c>
      <c r="E54" t="s">
        <v>1005</v>
      </c>
      <c r="F54" t="s">
        <v>804</v>
      </c>
      <c r="G54">
        <v>7</v>
      </c>
      <c r="H54" t="s">
        <v>805</v>
      </c>
      <c r="I54" t="s">
        <v>806</v>
      </c>
      <c r="K54">
        <v>11</v>
      </c>
      <c r="L54">
        <v>2</v>
      </c>
      <c r="N54">
        <v>1</v>
      </c>
    </row>
    <row r="55" spans="1:14" x14ac:dyDescent="0.25">
      <c r="A55" t="s">
        <v>1004</v>
      </c>
      <c r="B55">
        <v>1</v>
      </c>
      <c r="C55">
        <v>1</v>
      </c>
      <c r="D55">
        <v>12</v>
      </c>
      <c r="E55" t="s">
        <v>1005</v>
      </c>
      <c r="F55" t="s">
        <v>1006</v>
      </c>
      <c r="G55">
        <v>26</v>
      </c>
      <c r="H55" t="s">
        <v>805</v>
      </c>
      <c r="I55" t="s">
        <v>806</v>
      </c>
      <c r="J55" t="s">
        <v>1007</v>
      </c>
      <c r="K55">
        <v>7</v>
      </c>
      <c r="L55">
        <v>8</v>
      </c>
      <c r="N55">
        <v>3</v>
      </c>
    </row>
    <row r="56" spans="1:14" x14ac:dyDescent="0.25">
      <c r="A56" t="s">
        <v>854</v>
      </c>
      <c r="B56">
        <v>1</v>
      </c>
      <c r="C56">
        <v>1</v>
      </c>
      <c r="D56">
        <v>35</v>
      </c>
      <c r="E56" t="s">
        <v>855</v>
      </c>
      <c r="G56">
        <v>7</v>
      </c>
      <c r="H56" t="s">
        <v>837</v>
      </c>
      <c r="I56" t="s">
        <v>806</v>
      </c>
      <c r="K56">
        <v>5</v>
      </c>
      <c r="L56">
        <v>2</v>
      </c>
    </row>
    <row r="57" spans="1:14" x14ac:dyDescent="0.25">
      <c r="A57" t="s">
        <v>993</v>
      </c>
      <c r="B57">
        <v>1</v>
      </c>
      <c r="C57">
        <v>1</v>
      </c>
      <c r="D57">
        <v>16</v>
      </c>
      <c r="E57" t="s">
        <v>855</v>
      </c>
      <c r="F57" t="s">
        <v>804</v>
      </c>
      <c r="G57">
        <v>27</v>
      </c>
      <c r="H57" t="s">
        <v>810</v>
      </c>
      <c r="I57" t="s">
        <v>806</v>
      </c>
      <c r="J57" t="s">
        <v>992</v>
      </c>
      <c r="K57">
        <v>3</v>
      </c>
      <c r="L57">
        <v>8</v>
      </c>
      <c r="N57">
        <v>4</v>
      </c>
    </row>
    <row r="58" spans="1:14" x14ac:dyDescent="0.25">
      <c r="A58" t="s">
        <v>958</v>
      </c>
      <c r="B58">
        <v>1</v>
      </c>
      <c r="C58">
        <v>1</v>
      </c>
      <c r="D58">
        <v>32</v>
      </c>
      <c r="E58" t="s">
        <v>959</v>
      </c>
      <c r="G58">
        <v>11</v>
      </c>
      <c r="H58" t="s">
        <v>837</v>
      </c>
      <c r="I58" t="s">
        <v>814</v>
      </c>
      <c r="K58">
        <v>7</v>
      </c>
      <c r="L58">
        <v>2</v>
      </c>
    </row>
    <row r="59" spans="1:14" x14ac:dyDescent="0.25">
      <c r="A59" t="s">
        <v>802</v>
      </c>
      <c r="B59">
        <v>1</v>
      </c>
      <c r="C59">
        <v>1</v>
      </c>
      <c r="D59">
        <v>35</v>
      </c>
      <c r="E59" t="s">
        <v>803</v>
      </c>
      <c r="F59" t="s">
        <v>804</v>
      </c>
      <c r="G59">
        <v>7</v>
      </c>
      <c r="H59" t="s">
        <v>805</v>
      </c>
      <c r="I59" t="s">
        <v>806</v>
      </c>
      <c r="J59" t="s">
        <v>807</v>
      </c>
      <c r="K59">
        <v>13</v>
      </c>
      <c r="L59">
        <v>2</v>
      </c>
      <c r="N59">
        <v>5</v>
      </c>
    </row>
    <row r="60" spans="1:14" x14ac:dyDescent="0.25">
      <c r="A60" t="s">
        <v>938</v>
      </c>
      <c r="B60">
        <v>1</v>
      </c>
      <c r="C60">
        <v>1</v>
      </c>
      <c r="D60">
        <v>34</v>
      </c>
      <c r="E60" t="s">
        <v>939</v>
      </c>
      <c r="G60">
        <v>17</v>
      </c>
      <c r="H60" t="s">
        <v>805</v>
      </c>
      <c r="I60" t="s">
        <v>806</v>
      </c>
      <c r="K60">
        <v>7</v>
      </c>
      <c r="L60">
        <v>2</v>
      </c>
    </row>
    <row r="61" spans="1:14" x14ac:dyDescent="0.25">
      <c r="A61" t="s">
        <v>910</v>
      </c>
      <c r="B61">
        <v>2</v>
      </c>
      <c r="C61">
        <v>1</v>
      </c>
      <c r="D61">
        <v>12</v>
      </c>
      <c r="E61" t="s">
        <v>911</v>
      </c>
      <c r="G61">
        <v>26</v>
      </c>
      <c r="H61" t="s">
        <v>805</v>
      </c>
      <c r="I61" t="s">
        <v>806</v>
      </c>
      <c r="K61">
        <v>13</v>
      </c>
      <c r="L61">
        <v>2</v>
      </c>
      <c r="N61">
        <v>1</v>
      </c>
    </row>
    <row r="62" spans="1:14" x14ac:dyDescent="0.25">
      <c r="A62" t="s">
        <v>1115</v>
      </c>
      <c r="B62">
        <v>1</v>
      </c>
      <c r="C62">
        <v>1</v>
      </c>
      <c r="D62">
        <v>12</v>
      </c>
      <c r="E62" t="s">
        <v>1116</v>
      </c>
      <c r="F62" t="s">
        <v>804</v>
      </c>
      <c r="G62">
        <v>25</v>
      </c>
      <c r="H62" t="s">
        <v>805</v>
      </c>
      <c r="I62" t="s">
        <v>806</v>
      </c>
      <c r="K62">
        <v>11</v>
      </c>
      <c r="L62">
        <v>2</v>
      </c>
    </row>
    <row r="63" spans="1:14" x14ac:dyDescent="0.25">
      <c r="A63" t="s">
        <v>922</v>
      </c>
      <c r="B63">
        <v>1</v>
      </c>
      <c r="C63">
        <v>1</v>
      </c>
      <c r="D63">
        <v>34</v>
      </c>
      <c r="E63" t="s">
        <v>923</v>
      </c>
      <c r="G63">
        <v>17</v>
      </c>
      <c r="H63" t="s">
        <v>805</v>
      </c>
      <c r="I63" t="s">
        <v>924</v>
      </c>
      <c r="K63">
        <v>9</v>
      </c>
      <c r="L63">
        <v>2</v>
      </c>
      <c r="N63">
        <v>4</v>
      </c>
    </row>
    <row r="64" spans="1:14" x14ac:dyDescent="0.25">
      <c r="A64" t="s">
        <v>819</v>
      </c>
      <c r="B64">
        <v>1</v>
      </c>
      <c r="C64">
        <v>1</v>
      </c>
      <c r="D64">
        <v>8</v>
      </c>
      <c r="E64" t="s">
        <v>820</v>
      </c>
      <c r="G64">
        <v>33</v>
      </c>
      <c r="H64" t="s">
        <v>810</v>
      </c>
      <c r="I64" t="s">
        <v>821</v>
      </c>
      <c r="J64" t="s">
        <v>822</v>
      </c>
      <c r="K64">
        <v>3</v>
      </c>
      <c r="L64">
        <v>6</v>
      </c>
      <c r="N64">
        <v>1</v>
      </c>
    </row>
    <row r="65" spans="1:14" x14ac:dyDescent="0.25">
      <c r="A65" t="s">
        <v>1074</v>
      </c>
      <c r="B65">
        <v>1</v>
      </c>
      <c r="C65">
        <v>1</v>
      </c>
      <c r="D65">
        <v>12</v>
      </c>
      <c r="E65" t="s">
        <v>1075</v>
      </c>
      <c r="F65" t="s">
        <v>804</v>
      </c>
      <c r="G65">
        <v>26</v>
      </c>
      <c r="H65" t="s">
        <v>805</v>
      </c>
      <c r="I65" t="s">
        <v>806</v>
      </c>
      <c r="K65">
        <v>7</v>
      </c>
      <c r="L65">
        <v>2</v>
      </c>
      <c r="N65">
        <v>1</v>
      </c>
    </row>
    <row r="66" spans="1:14" x14ac:dyDescent="0.25">
      <c r="A66" t="s">
        <v>1099</v>
      </c>
      <c r="B66">
        <v>1</v>
      </c>
      <c r="C66">
        <v>1</v>
      </c>
      <c r="D66">
        <v>24</v>
      </c>
      <c r="E66" t="s">
        <v>975</v>
      </c>
      <c r="F66" t="s">
        <v>804</v>
      </c>
      <c r="G66">
        <v>12</v>
      </c>
      <c r="H66" t="s">
        <v>805</v>
      </c>
      <c r="I66" t="s">
        <v>806</v>
      </c>
      <c r="K66">
        <v>5</v>
      </c>
      <c r="L66">
        <v>2</v>
      </c>
      <c r="N66">
        <v>4</v>
      </c>
    </row>
    <row r="67" spans="1:14" x14ac:dyDescent="0.25">
      <c r="A67" t="s">
        <v>974</v>
      </c>
      <c r="B67">
        <v>1</v>
      </c>
      <c r="C67">
        <v>1</v>
      </c>
      <c r="D67">
        <v>16</v>
      </c>
      <c r="E67" t="s">
        <v>975</v>
      </c>
      <c r="F67" t="s">
        <v>804</v>
      </c>
      <c r="G67">
        <v>27</v>
      </c>
      <c r="H67" t="s">
        <v>810</v>
      </c>
      <c r="I67" t="s">
        <v>806</v>
      </c>
      <c r="J67" t="s">
        <v>969</v>
      </c>
      <c r="K67">
        <v>3</v>
      </c>
      <c r="L67">
        <v>8</v>
      </c>
      <c r="N67">
        <v>1</v>
      </c>
    </row>
    <row r="68" spans="1:14" x14ac:dyDescent="0.25">
      <c r="A68" t="s">
        <v>840</v>
      </c>
      <c r="B68">
        <v>1</v>
      </c>
      <c r="C68">
        <v>6</v>
      </c>
      <c r="D68">
        <v>31</v>
      </c>
      <c r="E68" t="s">
        <v>841</v>
      </c>
      <c r="G68">
        <v>13</v>
      </c>
      <c r="H68" t="s">
        <v>805</v>
      </c>
      <c r="I68" t="s">
        <v>814</v>
      </c>
      <c r="K68">
        <v>7</v>
      </c>
      <c r="L68">
        <v>2</v>
      </c>
    </row>
    <row r="69" spans="1:14" x14ac:dyDescent="0.25">
      <c r="A69" t="s">
        <v>1003</v>
      </c>
      <c r="B69">
        <v>1</v>
      </c>
      <c r="C69">
        <v>1</v>
      </c>
      <c r="D69">
        <v>16</v>
      </c>
      <c r="E69" t="s">
        <v>841</v>
      </c>
      <c r="F69" t="s">
        <v>804</v>
      </c>
      <c r="G69">
        <v>27</v>
      </c>
      <c r="H69" t="s">
        <v>810</v>
      </c>
      <c r="I69" t="s">
        <v>806</v>
      </c>
      <c r="J69" t="s">
        <v>992</v>
      </c>
      <c r="K69">
        <v>3</v>
      </c>
      <c r="L69">
        <v>8</v>
      </c>
      <c r="N69">
        <v>3</v>
      </c>
    </row>
    <row r="70" spans="1:14" x14ac:dyDescent="0.25">
      <c r="A70" t="s">
        <v>1060</v>
      </c>
      <c r="B70">
        <v>1</v>
      </c>
      <c r="C70">
        <v>1</v>
      </c>
      <c r="D70">
        <v>35</v>
      </c>
      <c r="E70" t="s">
        <v>1061</v>
      </c>
      <c r="F70" t="s">
        <v>804</v>
      </c>
      <c r="G70">
        <v>7</v>
      </c>
      <c r="H70" t="s">
        <v>805</v>
      </c>
      <c r="I70" t="s">
        <v>806</v>
      </c>
      <c r="K70">
        <v>7</v>
      </c>
      <c r="L70">
        <v>2</v>
      </c>
    </row>
    <row r="71" spans="1:14" x14ac:dyDescent="0.25">
      <c r="A71" t="s">
        <v>1117</v>
      </c>
      <c r="B71">
        <v>1</v>
      </c>
      <c r="C71">
        <v>1</v>
      </c>
      <c r="D71">
        <v>35</v>
      </c>
      <c r="E71" t="s">
        <v>1118</v>
      </c>
      <c r="F71" t="s">
        <v>804</v>
      </c>
      <c r="G71">
        <v>7</v>
      </c>
      <c r="H71" t="s">
        <v>805</v>
      </c>
      <c r="I71" t="s">
        <v>806</v>
      </c>
      <c r="K71">
        <v>11</v>
      </c>
      <c r="L71">
        <v>8</v>
      </c>
    </row>
    <row r="72" spans="1:14" x14ac:dyDescent="0.25">
      <c r="A72" t="s">
        <v>988</v>
      </c>
      <c r="B72">
        <v>1</v>
      </c>
      <c r="C72">
        <v>1</v>
      </c>
      <c r="D72">
        <v>35</v>
      </c>
      <c r="E72" t="s">
        <v>989</v>
      </c>
      <c r="F72" t="s">
        <v>804</v>
      </c>
      <c r="G72">
        <v>7</v>
      </c>
      <c r="H72" t="s">
        <v>805</v>
      </c>
      <c r="I72" t="s">
        <v>806</v>
      </c>
      <c r="K72">
        <v>11</v>
      </c>
      <c r="L72">
        <v>2</v>
      </c>
      <c r="N72">
        <v>4</v>
      </c>
    </row>
    <row r="73" spans="1:14" x14ac:dyDescent="0.25">
      <c r="A73" t="s">
        <v>988</v>
      </c>
      <c r="B73">
        <v>1</v>
      </c>
      <c r="C73">
        <v>1</v>
      </c>
      <c r="D73">
        <v>35</v>
      </c>
      <c r="E73" t="s">
        <v>989</v>
      </c>
      <c r="F73" t="s">
        <v>804</v>
      </c>
      <c r="G73">
        <v>7</v>
      </c>
      <c r="H73" t="s">
        <v>805</v>
      </c>
      <c r="I73" t="s">
        <v>806</v>
      </c>
      <c r="J73" t="s">
        <v>1015</v>
      </c>
      <c r="K73">
        <v>11</v>
      </c>
      <c r="L73">
        <v>8</v>
      </c>
      <c r="N73">
        <v>4</v>
      </c>
    </row>
    <row r="74" spans="1:14" x14ac:dyDescent="0.25">
      <c r="A74" t="s">
        <v>996</v>
      </c>
      <c r="B74">
        <v>1</v>
      </c>
      <c r="C74">
        <v>1</v>
      </c>
      <c r="D74">
        <v>16</v>
      </c>
      <c r="E74" t="s">
        <v>997</v>
      </c>
      <c r="F74" t="s">
        <v>804</v>
      </c>
      <c r="G74">
        <v>27</v>
      </c>
      <c r="H74" t="s">
        <v>810</v>
      </c>
      <c r="I74" t="s">
        <v>806</v>
      </c>
      <c r="J74" t="s">
        <v>992</v>
      </c>
      <c r="K74">
        <v>3</v>
      </c>
      <c r="L74">
        <v>8</v>
      </c>
      <c r="N74">
        <v>5</v>
      </c>
    </row>
    <row r="75" spans="1:14" x14ac:dyDescent="0.25">
      <c r="A75" t="s">
        <v>871</v>
      </c>
      <c r="B75">
        <v>1</v>
      </c>
      <c r="C75">
        <v>1</v>
      </c>
      <c r="D75">
        <v>34</v>
      </c>
      <c r="E75" t="s">
        <v>872</v>
      </c>
      <c r="G75">
        <v>17</v>
      </c>
      <c r="H75" t="s">
        <v>805</v>
      </c>
      <c r="I75" t="s">
        <v>806</v>
      </c>
      <c r="J75" t="s">
        <v>873</v>
      </c>
      <c r="K75">
        <v>3</v>
      </c>
      <c r="L75">
        <v>2</v>
      </c>
      <c r="N75">
        <v>1</v>
      </c>
    </row>
    <row r="76" spans="1:14" x14ac:dyDescent="0.25">
      <c r="A76" t="s">
        <v>970</v>
      </c>
      <c r="B76">
        <v>1</v>
      </c>
      <c r="C76">
        <v>1</v>
      </c>
      <c r="D76">
        <v>16</v>
      </c>
      <c r="E76" t="s">
        <v>971</v>
      </c>
      <c r="F76" t="s">
        <v>804</v>
      </c>
      <c r="G76">
        <v>27</v>
      </c>
      <c r="H76" t="s">
        <v>810</v>
      </c>
      <c r="I76" t="s">
        <v>806</v>
      </c>
      <c r="J76" t="s">
        <v>969</v>
      </c>
      <c r="K76">
        <v>3</v>
      </c>
      <c r="L76">
        <v>2</v>
      </c>
      <c r="N76">
        <v>3</v>
      </c>
    </row>
    <row r="77" spans="1:14" x14ac:dyDescent="0.25">
      <c r="A77" t="s">
        <v>982</v>
      </c>
      <c r="B77">
        <v>1</v>
      </c>
      <c r="C77">
        <v>1</v>
      </c>
      <c r="D77">
        <v>16</v>
      </c>
      <c r="E77" t="s">
        <v>983</v>
      </c>
      <c r="F77" t="s">
        <v>804</v>
      </c>
      <c r="G77">
        <v>27</v>
      </c>
      <c r="H77" t="s">
        <v>810</v>
      </c>
      <c r="I77" t="s">
        <v>806</v>
      </c>
      <c r="J77" t="s">
        <v>969</v>
      </c>
      <c r="K77">
        <v>3</v>
      </c>
      <c r="L77">
        <v>2</v>
      </c>
      <c r="N77">
        <v>3</v>
      </c>
    </row>
    <row r="78" spans="1:14" x14ac:dyDescent="0.25">
      <c r="A78" t="s">
        <v>1072</v>
      </c>
      <c r="B78">
        <v>1</v>
      </c>
      <c r="C78">
        <v>6</v>
      </c>
      <c r="D78">
        <v>31</v>
      </c>
      <c r="E78" t="s">
        <v>1073</v>
      </c>
      <c r="F78" t="s">
        <v>979</v>
      </c>
      <c r="G78">
        <v>13</v>
      </c>
      <c r="H78" t="s">
        <v>839</v>
      </c>
      <c r="I78" t="s">
        <v>935</v>
      </c>
      <c r="K78">
        <v>7</v>
      </c>
      <c r="L78">
        <v>2</v>
      </c>
    </row>
    <row r="79" spans="1:14" x14ac:dyDescent="0.25">
      <c r="A79" t="s">
        <v>808</v>
      </c>
      <c r="B79">
        <v>1</v>
      </c>
      <c r="C79">
        <v>1</v>
      </c>
      <c r="D79">
        <v>15</v>
      </c>
      <c r="E79" t="s">
        <v>809</v>
      </c>
      <c r="G79">
        <v>9</v>
      </c>
      <c r="H79" t="s">
        <v>810</v>
      </c>
      <c r="I79" t="s">
        <v>806</v>
      </c>
      <c r="J79" t="s">
        <v>811</v>
      </c>
      <c r="K79">
        <v>3</v>
      </c>
      <c r="L79">
        <v>8</v>
      </c>
      <c r="N79">
        <v>5</v>
      </c>
    </row>
    <row r="80" spans="1:14" x14ac:dyDescent="0.25">
      <c r="A80" t="s">
        <v>898</v>
      </c>
      <c r="B80">
        <v>1</v>
      </c>
      <c r="C80">
        <v>1</v>
      </c>
      <c r="D80">
        <v>35</v>
      </c>
      <c r="E80" t="s">
        <v>899</v>
      </c>
      <c r="G80">
        <v>7</v>
      </c>
      <c r="H80" t="s">
        <v>805</v>
      </c>
      <c r="I80" t="s">
        <v>806</v>
      </c>
      <c r="K80">
        <v>13</v>
      </c>
      <c r="L80">
        <v>2</v>
      </c>
    </row>
    <row r="81" spans="1:14" x14ac:dyDescent="0.25">
      <c r="A81" t="s">
        <v>1016</v>
      </c>
      <c r="B81">
        <v>1</v>
      </c>
      <c r="C81">
        <v>1</v>
      </c>
      <c r="D81">
        <v>8</v>
      </c>
      <c r="E81" t="s">
        <v>899</v>
      </c>
      <c r="F81" t="s">
        <v>979</v>
      </c>
      <c r="G81">
        <v>33</v>
      </c>
      <c r="H81" t="s">
        <v>810</v>
      </c>
      <c r="I81" t="s">
        <v>814</v>
      </c>
      <c r="J81" t="s">
        <v>1017</v>
      </c>
      <c r="K81">
        <v>11</v>
      </c>
      <c r="L81">
        <v>8</v>
      </c>
      <c r="N81">
        <v>4</v>
      </c>
    </row>
    <row r="82" spans="1:14" x14ac:dyDescent="0.25">
      <c r="A82" t="s">
        <v>842</v>
      </c>
      <c r="B82">
        <v>1</v>
      </c>
      <c r="C82">
        <v>1</v>
      </c>
      <c r="D82">
        <v>34</v>
      </c>
      <c r="E82" t="s">
        <v>843</v>
      </c>
      <c r="G82">
        <v>17</v>
      </c>
      <c r="H82" t="s">
        <v>805</v>
      </c>
      <c r="I82" t="s">
        <v>814</v>
      </c>
      <c r="K82">
        <v>11</v>
      </c>
      <c r="L82">
        <v>2</v>
      </c>
      <c r="N82">
        <v>5</v>
      </c>
    </row>
    <row r="83" spans="1:14" x14ac:dyDescent="0.25">
      <c r="A83" t="s">
        <v>967</v>
      </c>
      <c r="B83">
        <v>1</v>
      </c>
      <c r="C83">
        <v>1</v>
      </c>
      <c r="D83">
        <v>16</v>
      </c>
      <c r="E83" t="s">
        <v>968</v>
      </c>
      <c r="F83" t="s">
        <v>804</v>
      </c>
      <c r="G83">
        <v>27</v>
      </c>
      <c r="H83" t="s">
        <v>810</v>
      </c>
      <c r="I83" t="s">
        <v>806</v>
      </c>
      <c r="J83" t="s">
        <v>969</v>
      </c>
      <c r="K83">
        <v>3</v>
      </c>
      <c r="L83">
        <v>2</v>
      </c>
      <c r="N83">
        <v>3</v>
      </c>
    </row>
    <row r="84" spans="1:14" x14ac:dyDescent="0.25">
      <c r="A84" t="s">
        <v>956</v>
      </c>
      <c r="B84">
        <v>1</v>
      </c>
      <c r="C84">
        <v>1</v>
      </c>
      <c r="D84">
        <v>33</v>
      </c>
      <c r="E84" t="s">
        <v>889</v>
      </c>
      <c r="G84">
        <v>4</v>
      </c>
      <c r="H84" t="s">
        <v>839</v>
      </c>
      <c r="I84" t="s">
        <v>935</v>
      </c>
      <c r="J84" t="s">
        <v>957</v>
      </c>
      <c r="K84">
        <v>7</v>
      </c>
      <c r="L84">
        <v>8</v>
      </c>
    </row>
    <row r="85" spans="1:14" x14ac:dyDescent="0.25">
      <c r="A85" t="s">
        <v>888</v>
      </c>
      <c r="B85">
        <v>1</v>
      </c>
      <c r="C85">
        <v>1</v>
      </c>
      <c r="D85">
        <v>9</v>
      </c>
      <c r="E85" t="s">
        <v>889</v>
      </c>
      <c r="G85">
        <v>39</v>
      </c>
      <c r="H85" t="s">
        <v>870</v>
      </c>
      <c r="I85" t="s">
        <v>806</v>
      </c>
      <c r="K85">
        <v>5</v>
      </c>
      <c r="L85">
        <v>2</v>
      </c>
      <c r="N85">
        <v>3</v>
      </c>
    </row>
    <row r="86" spans="1:14" x14ac:dyDescent="0.25">
      <c r="A86" t="s">
        <v>960</v>
      </c>
      <c r="B86">
        <v>1</v>
      </c>
      <c r="C86">
        <v>1</v>
      </c>
      <c r="D86">
        <v>9</v>
      </c>
      <c r="E86" t="s">
        <v>961</v>
      </c>
      <c r="G86">
        <v>39</v>
      </c>
      <c r="H86" t="s">
        <v>870</v>
      </c>
      <c r="I86" t="s">
        <v>806</v>
      </c>
      <c r="K86">
        <v>1</v>
      </c>
      <c r="L86">
        <v>2</v>
      </c>
      <c r="N86">
        <v>3</v>
      </c>
    </row>
    <row r="87" spans="1:14" x14ac:dyDescent="0.25">
      <c r="A87" t="s">
        <v>858</v>
      </c>
      <c r="B87">
        <v>1</v>
      </c>
      <c r="C87">
        <v>1</v>
      </c>
      <c r="D87">
        <v>34</v>
      </c>
      <c r="E87" t="s">
        <v>859</v>
      </c>
      <c r="G87">
        <v>17</v>
      </c>
      <c r="H87" t="s">
        <v>805</v>
      </c>
      <c r="I87" t="s">
        <v>806</v>
      </c>
      <c r="K87">
        <v>13</v>
      </c>
      <c r="L87">
        <v>2</v>
      </c>
      <c r="N87">
        <v>1</v>
      </c>
    </row>
    <row r="88" spans="1:14" x14ac:dyDescent="0.25">
      <c r="A88" t="s">
        <v>1123</v>
      </c>
      <c r="B88">
        <v>1</v>
      </c>
      <c r="C88">
        <v>1</v>
      </c>
      <c r="D88">
        <v>33</v>
      </c>
      <c r="E88" t="s">
        <v>847</v>
      </c>
      <c r="F88" t="s">
        <v>979</v>
      </c>
      <c r="G88">
        <v>4</v>
      </c>
      <c r="H88" t="s">
        <v>805</v>
      </c>
      <c r="I88" t="s">
        <v>935</v>
      </c>
      <c r="J88" t="s">
        <v>1124</v>
      </c>
      <c r="K88">
        <v>13</v>
      </c>
      <c r="L88">
        <v>2</v>
      </c>
      <c r="N88">
        <v>1</v>
      </c>
    </row>
    <row r="89" spans="1:14" x14ac:dyDescent="0.25">
      <c r="A89" t="s">
        <v>846</v>
      </c>
      <c r="B89">
        <v>1</v>
      </c>
      <c r="C89">
        <v>1</v>
      </c>
      <c r="D89">
        <v>35</v>
      </c>
      <c r="E89" t="s">
        <v>847</v>
      </c>
      <c r="G89">
        <v>7</v>
      </c>
      <c r="H89" t="s">
        <v>805</v>
      </c>
      <c r="I89" t="s">
        <v>806</v>
      </c>
      <c r="K89">
        <v>3</v>
      </c>
      <c r="L89">
        <v>8</v>
      </c>
      <c r="N89">
        <v>1</v>
      </c>
    </row>
    <row r="90" spans="1:14" x14ac:dyDescent="0.25">
      <c r="A90" t="s">
        <v>1119</v>
      </c>
      <c r="B90">
        <v>1</v>
      </c>
      <c r="C90">
        <v>1</v>
      </c>
      <c r="D90">
        <v>22</v>
      </c>
      <c r="E90" t="s">
        <v>847</v>
      </c>
      <c r="F90" t="s">
        <v>804</v>
      </c>
      <c r="G90">
        <v>20</v>
      </c>
      <c r="H90" t="s">
        <v>805</v>
      </c>
      <c r="I90" t="s">
        <v>806</v>
      </c>
      <c r="K90">
        <v>3</v>
      </c>
      <c r="L90">
        <v>8</v>
      </c>
    </row>
    <row r="91" spans="1:14" x14ac:dyDescent="0.25">
      <c r="A91" t="s">
        <v>880</v>
      </c>
      <c r="B91">
        <v>1</v>
      </c>
      <c r="C91">
        <v>1</v>
      </c>
      <c r="D91">
        <v>35</v>
      </c>
      <c r="E91" t="s">
        <v>881</v>
      </c>
      <c r="G91">
        <v>7</v>
      </c>
      <c r="H91" t="s">
        <v>805</v>
      </c>
      <c r="I91" t="s">
        <v>806</v>
      </c>
      <c r="K91">
        <v>11</v>
      </c>
      <c r="L91">
        <v>2</v>
      </c>
      <c r="N91">
        <v>4</v>
      </c>
    </row>
    <row r="92" spans="1:14" x14ac:dyDescent="0.25">
      <c r="A92" t="s">
        <v>916</v>
      </c>
      <c r="B92">
        <v>1</v>
      </c>
      <c r="C92">
        <v>1</v>
      </c>
      <c r="D92">
        <v>35</v>
      </c>
      <c r="E92" t="s">
        <v>917</v>
      </c>
      <c r="G92">
        <v>7</v>
      </c>
      <c r="H92" t="s">
        <v>805</v>
      </c>
      <c r="I92" t="s">
        <v>806</v>
      </c>
      <c r="K92">
        <v>7</v>
      </c>
      <c r="L92">
        <v>2</v>
      </c>
      <c r="N92">
        <v>1</v>
      </c>
    </row>
    <row r="93" spans="1:14" x14ac:dyDescent="0.25">
      <c r="A93" t="s">
        <v>882</v>
      </c>
      <c r="B93">
        <v>1</v>
      </c>
      <c r="C93">
        <v>1</v>
      </c>
      <c r="D93">
        <v>33</v>
      </c>
      <c r="E93" t="s">
        <v>883</v>
      </c>
      <c r="G93">
        <v>5</v>
      </c>
      <c r="H93" t="s">
        <v>837</v>
      </c>
      <c r="I93" t="s">
        <v>814</v>
      </c>
      <c r="K93">
        <v>7</v>
      </c>
      <c r="L93">
        <v>8</v>
      </c>
    </row>
    <row r="94" spans="1:14" x14ac:dyDescent="0.25">
      <c r="A94" t="s">
        <v>998</v>
      </c>
      <c r="B94">
        <v>1</v>
      </c>
      <c r="C94">
        <v>1</v>
      </c>
      <c r="D94">
        <v>16</v>
      </c>
      <c r="E94" t="s">
        <v>883</v>
      </c>
      <c r="F94" t="s">
        <v>804</v>
      </c>
      <c r="G94">
        <v>27</v>
      </c>
      <c r="H94" t="s">
        <v>810</v>
      </c>
      <c r="I94" t="s">
        <v>806</v>
      </c>
      <c r="J94" t="s">
        <v>992</v>
      </c>
      <c r="K94">
        <v>3</v>
      </c>
      <c r="L94">
        <v>8</v>
      </c>
      <c r="N94">
        <v>5</v>
      </c>
    </row>
    <row r="95" spans="1:14" x14ac:dyDescent="0.25">
      <c r="A95" t="s">
        <v>999</v>
      </c>
      <c r="B95">
        <v>1</v>
      </c>
      <c r="C95">
        <v>1</v>
      </c>
      <c r="D95">
        <v>33</v>
      </c>
      <c r="E95" t="s">
        <v>1000</v>
      </c>
      <c r="F95" t="s">
        <v>979</v>
      </c>
      <c r="G95">
        <v>4</v>
      </c>
      <c r="H95" t="s">
        <v>805</v>
      </c>
      <c r="I95" t="s">
        <v>806</v>
      </c>
      <c r="K95">
        <v>3</v>
      </c>
      <c r="L95">
        <v>2</v>
      </c>
      <c r="N95">
        <v>4</v>
      </c>
    </row>
    <row r="96" spans="1:14" x14ac:dyDescent="0.25">
      <c r="A96" t="s">
        <v>1112</v>
      </c>
      <c r="B96">
        <v>1</v>
      </c>
      <c r="C96">
        <v>1</v>
      </c>
      <c r="D96">
        <v>13</v>
      </c>
      <c r="E96" t="s">
        <v>1000</v>
      </c>
      <c r="F96" t="s">
        <v>804</v>
      </c>
      <c r="G96">
        <v>31</v>
      </c>
      <c r="H96" t="s">
        <v>810</v>
      </c>
      <c r="I96" t="s">
        <v>806</v>
      </c>
      <c r="J96" t="s">
        <v>1108</v>
      </c>
      <c r="K96">
        <v>3</v>
      </c>
      <c r="L96">
        <v>2</v>
      </c>
      <c r="N96">
        <v>4</v>
      </c>
    </row>
    <row r="97" spans="1:14" x14ac:dyDescent="0.25">
      <c r="A97" t="s">
        <v>829</v>
      </c>
      <c r="B97">
        <v>1</v>
      </c>
      <c r="C97">
        <v>1</v>
      </c>
      <c r="D97">
        <v>34</v>
      </c>
      <c r="E97" t="s">
        <v>830</v>
      </c>
      <c r="G97">
        <v>18</v>
      </c>
      <c r="H97" t="s">
        <v>831</v>
      </c>
      <c r="I97" t="s">
        <v>814</v>
      </c>
      <c r="J97" t="s">
        <v>832</v>
      </c>
      <c r="K97">
        <v>3</v>
      </c>
      <c r="L97">
        <v>2</v>
      </c>
      <c r="N97">
        <v>1</v>
      </c>
    </row>
    <row r="98" spans="1:14" x14ac:dyDescent="0.25">
      <c r="A98" t="s">
        <v>953</v>
      </c>
      <c r="B98">
        <v>1</v>
      </c>
      <c r="C98">
        <v>1</v>
      </c>
      <c r="D98">
        <v>34</v>
      </c>
      <c r="E98" t="s">
        <v>830</v>
      </c>
      <c r="G98">
        <v>18</v>
      </c>
      <c r="H98" t="s">
        <v>831</v>
      </c>
      <c r="I98" t="s">
        <v>814</v>
      </c>
      <c r="K98">
        <v>3</v>
      </c>
      <c r="L98">
        <v>2</v>
      </c>
      <c r="N98">
        <v>1</v>
      </c>
    </row>
    <row r="99" spans="1:14" x14ac:dyDescent="0.25">
      <c r="A99" t="s">
        <v>850</v>
      </c>
      <c r="B99">
        <v>1</v>
      </c>
      <c r="C99">
        <v>1</v>
      </c>
      <c r="D99">
        <v>35</v>
      </c>
      <c r="E99" t="s">
        <v>851</v>
      </c>
      <c r="G99">
        <v>7</v>
      </c>
      <c r="H99" t="s">
        <v>805</v>
      </c>
      <c r="I99" t="s">
        <v>806</v>
      </c>
      <c r="K99">
        <v>11</v>
      </c>
      <c r="L99">
        <v>2</v>
      </c>
      <c r="N99">
        <v>1</v>
      </c>
    </row>
    <row r="100" spans="1:14" x14ac:dyDescent="0.25">
      <c r="A100" t="s">
        <v>812</v>
      </c>
      <c r="B100">
        <v>1</v>
      </c>
      <c r="C100">
        <v>1</v>
      </c>
      <c r="D100">
        <v>12</v>
      </c>
      <c r="E100" t="s">
        <v>813</v>
      </c>
      <c r="G100">
        <v>25</v>
      </c>
      <c r="H100" t="s">
        <v>805</v>
      </c>
      <c r="I100" t="s">
        <v>814</v>
      </c>
      <c r="J100" t="s">
        <v>815</v>
      </c>
      <c r="K100">
        <v>3</v>
      </c>
      <c r="L100">
        <v>2</v>
      </c>
      <c r="N100">
        <v>4</v>
      </c>
    </row>
    <row r="101" spans="1:14" x14ac:dyDescent="0.25">
      <c r="A101" t="s">
        <v>954</v>
      </c>
      <c r="B101">
        <v>1</v>
      </c>
      <c r="C101">
        <v>1</v>
      </c>
      <c r="D101">
        <v>11</v>
      </c>
      <c r="E101" t="s">
        <v>955</v>
      </c>
      <c r="G101">
        <v>6</v>
      </c>
      <c r="H101" t="s">
        <v>805</v>
      </c>
      <c r="I101" t="s">
        <v>814</v>
      </c>
      <c r="K101">
        <v>7</v>
      </c>
      <c r="L101">
        <v>2</v>
      </c>
      <c r="N101">
        <v>5</v>
      </c>
    </row>
    <row r="102" spans="1:14" x14ac:dyDescent="0.25">
      <c r="A102" t="s">
        <v>816</v>
      </c>
      <c r="B102">
        <v>1</v>
      </c>
      <c r="C102">
        <v>1</v>
      </c>
      <c r="D102">
        <v>35</v>
      </c>
      <c r="E102" t="s">
        <v>817</v>
      </c>
      <c r="G102">
        <v>7</v>
      </c>
      <c r="H102" t="s">
        <v>805</v>
      </c>
      <c r="I102" t="s">
        <v>806</v>
      </c>
      <c r="J102" t="s">
        <v>818</v>
      </c>
      <c r="K102">
        <v>7</v>
      </c>
      <c r="L102">
        <v>2</v>
      </c>
      <c r="N102">
        <v>4</v>
      </c>
    </row>
    <row r="103" spans="1:14" x14ac:dyDescent="0.25">
      <c r="A103" t="s">
        <v>838</v>
      </c>
      <c r="B103">
        <v>1</v>
      </c>
      <c r="C103">
        <v>1</v>
      </c>
      <c r="D103">
        <v>33</v>
      </c>
      <c r="E103" t="s">
        <v>817</v>
      </c>
      <c r="G103">
        <v>14</v>
      </c>
      <c r="H103" t="s">
        <v>839</v>
      </c>
      <c r="I103" t="s">
        <v>806</v>
      </c>
      <c r="K103">
        <v>7</v>
      </c>
      <c r="L103">
        <v>2</v>
      </c>
    </row>
    <row r="104" spans="1:14" x14ac:dyDescent="0.25">
      <c r="A104" t="s">
        <v>852</v>
      </c>
      <c r="B104">
        <v>1</v>
      </c>
      <c r="C104">
        <v>1</v>
      </c>
      <c r="D104">
        <v>35</v>
      </c>
      <c r="E104" t="s">
        <v>853</v>
      </c>
      <c r="G104">
        <v>8</v>
      </c>
      <c r="H104" t="s">
        <v>805</v>
      </c>
      <c r="I104" t="s">
        <v>806</v>
      </c>
      <c r="K104">
        <v>7</v>
      </c>
      <c r="L104">
        <v>2</v>
      </c>
      <c r="N104">
        <v>4</v>
      </c>
    </row>
    <row r="105" spans="1:14" x14ac:dyDescent="0.25">
      <c r="A105" t="s">
        <v>940</v>
      </c>
      <c r="B105">
        <v>1</v>
      </c>
      <c r="C105">
        <v>1</v>
      </c>
      <c r="D105">
        <v>35</v>
      </c>
      <c r="E105" t="s">
        <v>941</v>
      </c>
      <c r="G105">
        <v>7</v>
      </c>
      <c r="H105" t="s">
        <v>805</v>
      </c>
      <c r="I105" t="s">
        <v>806</v>
      </c>
      <c r="K105">
        <v>11</v>
      </c>
      <c r="L105">
        <v>2</v>
      </c>
      <c r="N105">
        <v>3</v>
      </c>
    </row>
    <row r="106" spans="1:14" x14ac:dyDescent="0.25">
      <c r="A106" t="s">
        <v>994</v>
      </c>
      <c r="B106">
        <v>1</v>
      </c>
      <c r="C106">
        <v>1</v>
      </c>
      <c r="D106">
        <v>35</v>
      </c>
      <c r="E106" t="s">
        <v>995</v>
      </c>
      <c r="F106" t="s">
        <v>979</v>
      </c>
      <c r="G106">
        <v>7</v>
      </c>
      <c r="H106" t="s">
        <v>810</v>
      </c>
      <c r="I106" t="s">
        <v>806</v>
      </c>
      <c r="K106">
        <v>7</v>
      </c>
      <c r="L106">
        <v>8</v>
      </c>
      <c r="N106">
        <v>3</v>
      </c>
    </row>
    <row r="107" spans="1:14" x14ac:dyDescent="0.25">
      <c r="A107" t="s">
        <v>860</v>
      </c>
      <c r="B107">
        <v>1</v>
      </c>
      <c r="C107">
        <v>1</v>
      </c>
      <c r="D107">
        <v>34</v>
      </c>
      <c r="E107" t="s">
        <v>861</v>
      </c>
      <c r="G107">
        <v>17</v>
      </c>
      <c r="H107" t="s">
        <v>805</v>
      </c>
      <c r="I107" t="s">
        <v>814</v>
      </c>
      <c r="K107">
        <v>7</v>
      </c>
      <c r="L107">
        <v>2</v>
      </c>
      <c r="N107">
        <v>5</v>
      </c>
    </row>
    <row r="108" spans="1:14" x14ac:dyDescent="0.25">
      <c r="A108" t="s">
        <v>920</v>
      </c>
      <c r="B108">
        <v>1</v>
      </c>
      <c r="C108">
        <v>1</v>
      </c>
      <c r="D108">
        <v>35</v>
      </c>
      <c r="E108" t="s">
        <v>921</v>
      </c>
      <c r="G108">
        <v>7</v>
      </c>
      <c r="H108" t="s">
        <v>805</v>
      </c>
      <c r="I108" t="s">
        <v>806</v>
      </c>
      <c r="K108">
        <v>7</v>
      </c>
      <c r="L108">
        <v>2</v>
      </c>
      <c r="N108">
        <v>4</v>
      </c>
    </row>
    <row r="109" spans="1:14" x14ac:dyDescent="0.25">
      <c r="A109" t="s">
        <v>874</v>
      </c>
      <c r="B109">
        <v>1</v>
      </c>
      <c r="C109">
        <v>1</v>
      </c>
      <c r="D109">
        <v>35</v>
      </c>
      <c r="E109" t="s">
        <v>875</v>
      </c>
      <c r="G109">
        <v>7</v>
      </c>
      <c r="H109" t="s">
        <v>805</v>
      </c>
      <c r="I109" t="s">
        <v>806</v>
      </c>
      <c r="K109">
        <v>13</v>
      </c>
      <c r="L109">
        <v>2</v>
      </c>
    </row>
    <row r="110" spans="1:14" x14ac:dyDescent="0.25">
      <c r="A110" t="s">
        <v>1098</v>
      </c>
      <c r="B110">
        <v>1</v>
      </c>
      <c r="C110">
        <v>1</v>
      </c>
      <c r="D110">
        <v>35</v>
      </c>
      <c r="E110" t="s">
        <v>875</v>
      </c>
      <c r="F110" t="s">
        <v>804</v>
      </c>
      <c r="G110">
        <v>7</v>
      </c>
      <c r="H110" t="s">
        <v>805</v>
      </c>
      <c r="I110" t="s">
        <v>806</v>
      </c>
      <c r="K110">
        <v>13</v>
      </c>
      <c r="L110">
        <v>8</v>
      </c>
      <c r="N110">
        <v>4</v>
      </c>
    </row>
    <row r="111" spans="1:14" x14ac:dyDescent="0.25">
      <c r="A111" t="s">
        <v>878</v>
      </c>
      <c r="B111">
        <v>1</v>
      </c>
      <c r="C111">
        <v>1</v>
      </c>
      <c r="D111">
        <v>12</v>
      </c>
      <c r="E111" t="s">
        <v>879</v>
      </c>
      <c r="G111">
        <v>26</v>
      </c>
      <c r="H111" t="s">
        <v>805</v>
      </c>
      <c r="I111" t="s">
        <v>806</v>
      </c>
      <c r="K111">
        <v>13</v>
      </c>
      <c r="L111">
        <v>2</v>
      </c>
      <c r="N111">
        <v>3</v>
      </c>
    </row>
    <row r="112" spans="1:14" x14ac:dyDescent="0.25">
      <c r="A112" t="s">
        <v>925</v>
      </c>
      <c r="B112">
        <v>1</v>
      </c>
      <c r="C112">
        <v>1</v>
      </c>
      <c r="D112">
        <v>12</v>
      </c>
      <c r="E112" t="s">
        <v>926</v>
      </c>
      <c r="G112">
        <v>26</v>
      </c>
      <c r="H112" t="s">
        <v>805</v>
      </c>
      <c r="I112" t="s">
        <v>806</v>
      </c>
      <c r="K112">
        <v>7</v>
      </c>
      <c r="L112">
        <v>2</v>
      </c>
      <c r="N112">
        <v>5</v>
      </c>
    </row>
    <row r="113" spans="1:14" x14ac:dyDescent="0.25">
      <c r="A113" t="s">
        <v>1068</v>
      </c>
      <c r="B113">
        <v>1</v>
      </c>
      <c r="C113">
        <v>1</v>
      </c>
      <c r="D113">
        <v>35</v>
      </c>
      <c r="E113" t="s">
        <v>1069</v>
      </c>
      <c r="F113" t="s">
        <v>804</v>
      </c>
      <c r="G113">
        <v>7</v>
      </c>
      <c r="H113" t="s">
        <v>805</v>
      </c>
      <c r="I113" t="s">
        <v>806</v>
      </c>
      <c r="K113">
        <v>9</v>
      </c>
      <c r="L113">
        <v>2</v>
      </c>
    </row>
    <row r="114" spans="1:14" x14ac:dyDescent="0.25">
      <c r="A114" t="s">
        <v>864</v>
      </c>
      <c r="B114">
        <v>1</v>
      </c>
      <c r="C114">
        <v>1</v>
      </c>
      <c r="D114">
        <v>12</v>
      </c>
      <c r="E114" t="s">
        <v>865</v>
      </c>
      <c r="G114">
        <v>26</v>
      </c>
      <c r="H114" t="s">
        <v>805</v>
      </c>
      <c r="I114" t="s">
        <v>806</v>
      </c>
      <c r="K114">
        <v>13</v>
      </c>
      <c r="L114">
        <v>2</v>
      </c>
      <c r="N114">
        <v>3</v>
      </c>
    </row>
    <row r="115" spans="1:14" x14ac:dyDescent="0.25">
      <c r="A115" t="s">
        <v>1106</v>
      </c>
      <c r="B115">
        <v>1</v>
      </c>
      <c r="C115">
        <v>1</v>
      </c>
      <c r="D115">
        <v>14</v>
      </c>
      <c r="E115" t="s">
        <v>1055</v>
      </c>
      <c r="F115" t="s">
        <v>804</v>
      </c>
      <c r="G115">
        <v>36</v>
      </c>
      <c r="H115" t="s">
        <v>1107</v>
      </c>
      <c r="I115" t="s">
        <v>806</v>
      </c>
      <c r="J115" t="s">
        <v>1108</v>
      </c>
      <c r="K115">
        <v>3</v>
      </c>
      <c r="L115">
        <v>8</v>
      </c>
      <c r="N115">
        <v>4</v>
      </c>
    </row>
    <row r="116" spans="1:14" x14ac:dyDescent="0.25">
      <c r="A116" t="s">
        <v>1054</v>
      </c>
      <c r="B116">
        <v>1</v>
      </c>
      <c r="C116">
        <v>1</v>
      </c>
      <c r="D116">
        <v>36</v>
      </c>
      <c r="E116" t="s">
        <v>1055</v>
      </c>
      <c r="F116" t="s">
        <v>804</v>
      </c>
      <c r="G116">
        <v>40</v>
      </c>
      <c r="H116" t="s">
        <v>870</v>
      </c>
      <c r="I116" t="s">
        <v>924</v>
      </c>
      <c r="K116">
        <v>5</v>
      </c>
      <c r="L116">
        <v>2</v>
      </c>
      <c r="N116">
        <v>3</v>
      </c>
    </row>
    <row r="117" spans="1:14" x14ac:dyDescent="0.25">
      <c r="A117" t="s">
        <v>927</v>
      </c>
      <c r="B117">
        <v>1</v>
      </c>
      <c r="C117">
        <v>1</v>
      </c>
      <c r="D117">
        <v>19</v>
      </c>
      <c r="E117" t="s">
        <v>928</v>
      </c>
      <c r="G117">
        <v>16</v>
      </c>
      <c r="H117" t="s">
        <v>839</v>
      </c>
      <c r="I117" t="s">
        <v>806</v>
      </c>
      <c r="K117">
        <v>3</v>
      </c>
      <c r="L117">
        <v>2</v>
      </c>
      <c r="N117">
        <v>5</v>
      </c>
    </row>
    <row r="118" spans="1:14" x14ac:dyDescent="0.25">
      <c r="A118" t="s">
        <v>1064</v>
      </c>
      <c r="B118">
        <v>1</v>
      </c>
      <c r="C118">
        <v>1</v>
      </c>
      <c r="D118">
        <v>12</v>
      </c>
      <c r="E118" t="s">
        <v>1065</v>
      </c>
      <c r="F118" t="s">
        <v>804</v>
      </c>
      <c r="G118">
        <v>26</v>
      </c>
      <c r="H118" t="s">
        <v>805</v>
      </c>
      <c r="I118" t="s">
        <v>806</v>
      </c>
      <c r="K118">
        <v>7</v>
      </c>
      <c r="L118">
        <v>2</v>
      </c>
      <c r="N118">
        <v>4</v>
      </c>
    </row>
    <row r="119" spans="1:14" x14ac:dyDescent="0.25">
      <c r="A119" t="s">
        <v>1090</v>
      </c>
      <c r="B119">
        <v>1</v>
      </c>
      <c r="C119">
        <v>1</v>
      </c>
      <c r="D119">
        <v>33</v>
      </c>
      <c r="E119" t="s">
        <v>1065</v>
      </c>
      <c r="F119" t="s">
        <v>979</v>
      </c>
      <c r="G119">
        <v>3</v>
      </c>
      <c r="H119" t="s">
        <v>837</v>
      </c>
      <c r="I119" t="s">
        <v>814</v>
      </c>
      <c r="K119">
        <v>5</v>
      </c>
      <c r="L119">
        <v>2</v>
      </c>
    </row>
    <row r="120" spans="1:14" x14ac:dyDescent="0.25">
      <c r="A120" t="s">
        <v>914</v>
      </c>
      <c r="B120">
        <v>1</v>
      </c>
      <c r="C120">
        <v>1</v>
      </c>
      <c r="D120">
        <v>34</v>
      </c>
      <c r="E120" t="s">
        <v>915</v>
      </c>
      <c r="G120">
        <v>17</v>
      </c>
      <c r="H120" t="s">
        <v>805</v>
      </c>
      <c r="I120" t="s">
        <v>806</v>
      </c>
      <c r="K120">
        <v>5</v>
      </c>
      <c r="L120">
        <v>2</v>
      </c>
      <c r="N120">
        <v>5</v>
      </c>
    </row>
    <row r="121" spans="1:14" x14ac:dyDescent="0.25">
      <c r="A121" t="s">
        <v>945</v>
      </c>
      <c r="B121">
        <v>1</v>
      </c>
      <c r="C121">
        <v>1</v>
      </c>
      <c r="D121">
        <v>11</v>
      </c>
      <c r="E121" t="s">
        <v>946</v>
      </c>
      <c r="G121">
        <v>6</v>
      </c>
      <c r="H121" t="s">
        <v>805</v>
      </c>
      <c r="I121" t="s">
        <v>806</v>
      </c>
      <c r="K121">
        <v>1</v>
      </c>
    </row>
    <row r="122" spans="1:14" x14ac:dyDescent="0.25">
      <c r="A122" t="s">
        <v>901</v>
      </c>
      <c r="B122">
        <v>1</v>
      </c>
      <c r="C122">
        <v>1</v>
      </c>
      <c r="D122">
        <v>37</v>
      </c>
      <c r="E122" t="s">
        <v>902</v>
      </c>
      <c r="G122">
        <v>15</v>
      </c>
      <c r="H122" t="s">
        <v>805</v>
      </c>
      <c r="I122" t="s">
        <v>903</v>
      </c>
      <c r="K122">
        <v>7</v>
      </c>
      <c r="L122">
        <v>2</v>
      </c>
    </row>
    <row r="123" spans="1:14" x14ac:dyDescent="0.25">
      <c r="A123" t="s">
        <v>1122</v>
      </c>
      <c r="B123">
        <v>1</v>
      </c>
      <c r="C123">
        <v>1</v>
      </c>
      <c r="D123">
        <v>18</v>
      </c>
      <c r="E123" t="s">
        <v>902</v>
      </c>
      <c r="F123" t="s">
        <v>804</v>
      </c>
      <c r="G123">
        <v>31</v>
      </c>
      <c r="H123" t="s">
        <v>810</v>
      </c>
      <c r="I123" t="s">
        <v>806</v>
      </c>
      <c r="J123" t="s">
        <v>1108</v>
      </c>
      <c r="K123">
        <v>3</v>
      </c>
      <c r="L123">
        <v>8</v>
      </c>
      <c r="N123">
        <v>1</v>
      </c>
    </row>
    <row r="124" spans="1:14" x14ac:dyDescent="0.25">
      <c r="A124" t="s">
        <v>965</v>
      </c>
      <c r="B124">
        <v>1</v>
      </c>
      <c r="C124">
        <v>1</v>
      </c>
      <c r="D124">
        <v>35</v>
      </c>
      <c r="E124" t="s">
        <v>966</v>
      </c>
      <c r="G124">
        <v>7</v>
      </c>
      <c r="H124" t="s">
        <v>805</v>
      </c>
      <c r="I124" t="s">
        <v>806</v>
      </c>
      <c r="K124">
        <v>7</v>
      </c>
      <c r="L124">
        <v>2</v>
      </c>
      <c r="N124">
        <v>1</v>
      </c>
    </row>
    <row r="125" spans="1:14" x14ac:dyDescent="0.25">
      <c r="A125" t="s">
        <v>1109</v>
      </c>
      <c r="B125">
        <v>1</v>
      </c>
      <c r="C125">
        <v>1</v>
      </c>
      <c r="D125">
        <v>13</v>
      </c>
      <c r="E125" t="s">
        <v>966</v>
      </c>
      <c r="F125" t="s">
        <v>804</v>
      </c>
      <c r="G125">
        <v>31</v>
      </c>
      <c r="H125" t="s">
        <v>810</v>
      </c>
      <c r="I125" t="s">
        <v>806</v>
      </c>
      <c r="J125" t="s">
        <v>1108</v>
      </c>
      <c r="K125">
        <v>3</v>
      </c>
      <c r="L125">
        <v>8</v>
      </c>
      <c r="N125">
        <v>1</v>
      </c>
    </row>
    <row r="126" spans="1:14" x14ac:dyDescent="0.25">
      <c r="A126" t="s">
        <v>931</v>
      </c>
      <c r="B126">
        <v>1</v>
      </c>
      <c r="C126">
        <v>1</v>
      </c>
      <c r="D126">
        <v>12</v>
      </c>
      <c r="E126" t="s">
        <v>932</v>
      </c>
      <c r="G126">
        <v>26</v>
      </c>
      <c r="H126" t="s">
        <v>805</v>
      </c>
      <c r="I126" t="s">
        <v>806</v>
      </c>
      <c r="K126">
        <v>7</v>
      </c>
      <c r="L126">
        <v>2</v>
      </c>
      <c r="N126">
        <v>4</v>
      </c>
    </row>
    <row r="127" spans="1:14" x14ac:dyDescent="0.25">
      <c r="A127" t="s">
        <v>1091</v>
      </c>
      <c r="B127">
        <v>1</v>
      </c>
      <c r="C127">
        <v>3</v>
      </c>
      <c r="D127">
        <v>1</v>
      </c>
      <c r="E127" t="s">
        <v>885</v>
      </c>
      <c r="F127" t="s">
        <v>804</v>
      </c>
      <c r="G127">
        <v>1</v>
      </c>
      <c r="H127" t="s">
        <v>870</v>
      </c>
      <c r="I127" t="s">
        <v>1092</v>
      </c>
      <c r="K127">
        <v>3</v>
      </c>
      <c r="L127">
        <v>2</v>
      </c>
      <c r="N127">
        <v>4</v>
      </c>
    </row>
    <row r="128" spans="1:14" x14ac:dyDescent="0.25">
      <c r="A128" t="s">
        <v>884</v>
      </c>
      <c r="B128">
        <v>1</v>
      </c>
      <c r="C128">
        <v>2</v>
      </c>
      <c r="D128">
        <v>2</v>
      </c>
      <c r="E128" t="s">
        <v>885</v>
      </c>
      <c r="G128">
        <v>39</v>
      </c>
      <c r="H128" t="s">
        <v>805</v>
      </c>
      <c r="I128" t="s">
        <v>806</v>
      </c>
      <c r="K128">
        <v>13</v>
      </c>
      <c r="L128">
        <v>8</v>
      </c>
      <c r="N128">
        <v>1</v>
      </c>
    </row>
    <row r="129" spans="1:14" x14ac:dyDescent="0.25">
      <c r="A129" t="s">
        <v>1001</v>
      </c>
      <c r="B129">
        <v>1</v>
      </c>
      <c r="C129">
        <v>1</v>
      </c>
      <c r="D129">
        <v>16</v>
      </c>
      <c r="E129" t="s">
        <v>1002</v>
      </c>
      <c r="F129" t="s">
        <v>804</v>
      </c>
      <c r="G129">
        <v>27</v>
      </c>
      <c r="H129" t="s">
        <v>810</v>
      </c>
      <c r="I129" t="s">
        <v>806</v>
      </c>
      <c r="J129" t="s">
        <v>992</v>
      </c>
      <c r="K129">
        <v>3</v>
      </c>
      <c r="L129">
        <v>8</v>
      </c>
      <c r="N129">
        <v>1</v>
      </c>
    </row>
    <row r="130" spans="1:14" x14ac:dyDescent="0.25">
      <c r="A130" t="s">
        <v>972</v>
      </c>
      <c r="B130">
        <v>1</v>
      </c>
      <c r="C130">
        <v>1</v>
      </c>
      <c r="D130">
        <v>16</v>
      </c>
      <c r="E130" t="s">
        <v>973</v>
      </c>
      <c r="F130" t="s">
        <v>804</v>
      </c>
      <c r="G130">
        <v>27</v>
      </c>
      <c r="H130" t="s">
        <v>810</v>
      </c>
      <c r="I130" t="s">
        <v>806</v>
      </c>
      <c r="J130" t="s">
        <v>969</v>
      </c>
      <c r="K130">
        <v>3</v>
      </c>
      <c r="L130">
        <v>2</v>
      </c>
    </row>
    <row r="131" spans="1:14" x14ac:dyDescent="0.25">
      <c r="A131" t="s">
        <v>1008</v>
      </c>
      <c r="B131">
        <v>1</v>
      </c>
      <c r="C131">
        <v>1</v>
      </c>
      <c r="D131">
        <v>20</v>
      </c>
      <c r="E131" t="s">
        <v>973</v>
      </c>
      <c r="F131" t="s">
        <v>804</v>
      </c>
      <c r="G131">
        <v>35</v>
      </c>
      <c r="H131" t="s">
        <v>810</v>
      </c>
      <c r="I131" t="s">
        <v>1009</v>
      </c>
      <c r="K131">
        <v>3</v>
      </c>
      <c r="L131">
        <v>8</v>
      </c>
      <c r="N131">
        <v>1</v>
      </c>
    </row>
    <row r="132" spans="1:14" x14ac:dyDescent="0.25">
      <c r="A132" t="s">
        <v>976</v>
      </c>
      <c r="B132">
        <v>1</v>
      </c>
      <c r="C132">
        <v>1</v>
      </c>
      <c r="D132">
        <v>16</v>
      </c>
      <c r="E132" t="s">
        <v>977</v>
      </c>
      <c r="F132" t="s">
        <v>804</v>
      </c>
      <c r="G132">
        <v>27</v>
      </c>
      <c r="H132" t="s">
        <v>810</v>
      </c>
      <c r="I132" t="s">
        <v>806</v>
      </c>
      <c r="J132" t="s">
        <v>969</v>
      </c>
      <c r="K132">
        <v>3</v>
      </c>
      <c r="L132">
        <v>2</v>
      </c>
      <c r="N132">
        <v>3</v>
      </c>
    </row>
    <row r="133" spans="1:14" x14ac:dyDescent="0.25">
      <c r="A133" t="s">
        <v>1110</v>
      </c>
      <c r="B133">
        <v>1</v>
      </c>
      <c r="C133">
        <v>1</v>
      </c>
      <c r="D133">
        <v>13</v>
      </c>
      <c r="E133" t="s">
        <v>1111</v>
      </c>
      <c r="F133" t="s">
        <v>804</v>
      </c>
      <c r="G133">
        <v>31</v>
      </c>
      <c r="H133" t="s">
        <v>810</v>
      </c>
      <c r="I133" t="s">
        <v>806</v>
      </c>
      <c r="J133" t="s">
        <v>1108</v>
      </c>
      <c r="K133">
        <v>3</v>
      </c>
      <c r="L133">
        <v>8</v>
      </c>
      <c r="N133">
        <v>1</v>
      </c>
    </row>
    <row r="134" spans="1:14" x14ac:dyDescent="0.25">
      <c r="A134" t="s">
        <v>980</v>
      </c>
      <c r="B134">
        <v>1</v>
      </c>
      <c r="C134">
        <v>1</v>
      </c>
      <c r="D134">
        <v>16</v>
      </c>
      <c r="E134" t="s">
        <v>981</v>
      </c>
      <c r="F134" t="s">
        <v>804</v>
      </c>
      <c r="G134">
        <v>27</v>
      </c>
      <c r="H134" t="s">
        <v>810</v>
      </c>
      <c r="I134" t="s">
        <v>806</v>
      </c>
      <c r="J134" t="s">
        <v>969</v>
      </c>
      <c r="K134">
        <v>3</v>
      </c>
      <c r="L134">
        <v>8</v>
      </c>
      <c r="N134">
        <v>3</v>
      </c>
    </row>
    <row r="135" spans="1:14" x14ac:dyDescent="0.25">
      <c r="A135" t="s">
        <v>986</v>
      </c>
      <c r="B135">
        <v>1</v>
      </c>
      <c r="C135">
        <v>1</v>
      </c>
      <c r="D135">
        <v>16</v>
      </c>
      <c r="E135" t="s">
        <v>987</v>
      </c>
      <c r="F135" t="s">
        <v>804</v>
      </c>
      <c r="G135">
        <v>27</v>
      </c>
      <c r="H135" t="s">
        <v>810</v>
      </c>
      <c r="I135" t="s">
        <v>806</v>
      </c>
      <c r="J135" t="s">
        <v>969</v>
      </c>
      <c r="K135">
        <v>3</v>
      </c>
      <c r="L135">
        <v>8</v>
      </c>
      <c r="N135">
        <v>2</v>
      </c>
    </row>
    <row r="136" spans="1:14" x14ac:dyDescent="0.25">
      <c r="A136" t="s">
        <v>1013</v>
      </c>
      <c r="B136">
        <v>1</v>
      </c>
      <c r="C136">
        <v>1</v>
      </c>
      <c r="D136">
        <v>12</v>
      </c>
      <c r="E136" t="s">
        <v>1014</v>
      </c>
      <c r="F136" t="s">
        <v>804</v>
      </c>
      <c r="G136">
        <v>26</v>
      </c>
      <c r="H136" t="s">
        <v>805</v>
      </c>
      <c r="I136" t="s">
        <v>806</v>
      </c>
      <c r="K136">
        <v>13</v>
      </c>
      <c r="L136">
        <v>2</v>
      </c>
      <c r="N136">
        <v>1</v>
      </c>
    </row>
    <row r="137" spans="1:14" x14ac:dyDescent="0.25">
      <c r="A137" t="s">
        <v>990</v>
      </c>
      <c r="B137">
        <v>1</v>
      </c>
      <c r="C137">
        <v>1</v>
      </c>
      <c r="D137">
        <v>16</v>
      </c>
      <c r="E137" t="s">
        <v>991</v>
      </c>
      <c r="F137" t="s">
        <v>804</v>
      </c>
      <c r="G137">
        <v>27</v>
      </c>
      <c r="H137" t="s">
        <v>810</v>
      </c>
      <c r="I137" t="s">
        <v>806</v>
      </c>
      <c r="J137" t="s">
        <v>992</v>
      </c>
      <c r="K137">
        <v>3</v>
      </c>
      <c r="L137">
        <v>8</v>
      </c>
      <c r="N137">
        <v>2</v>
      </c>
    </row>
    <row r="138" spans="1:14" x14ac:dyDescent="0.25">
      <c r="A138" t="s">
        <v>1018</v>
      </c>
      <c r="B138">
        <v>1</v>
      </c>
      <c r="C138">
        <v>4</v>
      </c>
      <c r="D138">
        <v>5</v>
      </c>
      <c r="E138" t="s">
        <v>1019</v>
      </c>
      <c r="F138" t="s">
        <v>804</v>
      </c>
      <c r="G138">
        <v>4</v>
      </c>
      <c r="H138" t="s">
        <v>839</v>
      </c>
      <c r="I138" t="s">
        <v>814</v>
      </c>
      <c r="J138" t="s">
        <v>1020</v>
      </c>
      <c r="K138">
        <v>11</v>
      </c>
      <c r="L138">
        <v>8</v>
      </c>
      <c r="N138">
        <v>5</v>
      </c>
    </row>
    <row r="139" spans="1:14" x14ac:dyDescent="0.25">
      <c r="A139" t="s">
        <v>1021</v>
      </c>
      <c r="B139">
        <v>1</v>
      </c>
      <c r="C139">
        <v>1</v>
      </c>
      <c r="D139">
        <v>38</v>
      </c>
      <c r="E139" t="s">
        <v>1022</v>
      </c>
      <c r="F139" t="s">
        <v>1023</v>
      </c>
      <c r="G139">
        <v>19</v>
      </c>
      <c r="H139" t="s">
        <v>805</v>
      </c>
      <c r="I139" t="s">
        <v>1024</v>
      </c>
      <c r="J139" t="s">
        <v>1025</v>
      </c>
      <c r="K139">
        <v>3</v>
      </c>
      <c r="L139">
        <v>8</v>
      </c>
      <c r="N139">
        <v>1</v>
      </c>
    </row>
    <row r="140" spans="1:14" x14ac:dyDescent="0.25">
      <c r="A140" t="s">
        <v>1030</v>
      </c>
      <c r="B140">
        <v>1</v>
      </c>
      <c r="C140">
        <v>2</v>
      </c>
      <c r="D140">
        <v>2</v>
      </c>
      <c r="E140" t="s">
        <v>1031</v>
      </c>
      <c r="F140" t="s">
        <v>804</v>
      </c>
      <c r="G140">
        <v>39</v>
      </c>
      <c r="H140" t="s">
        <v>839</v>
      </c>
      <c r="I140" t="s">
        <v>814</v>
      </c>
      <c r="J140" t="s">
        <v>1032</v>
      </c>
      <c r="K140">
        <v>11</v>
      </c>
      <c r="L140">
        <v>2</v>
      </c>
      <c r="N140">
        <v>3</v>
      </c>
    </row>
    <row r="141" spans="1:14" x14ac:dyDescent="0.25">
      <c r="A141" t="s">
        <v>1026</v>
      </c>
      <c r="B141">
        <v>1</v>
      </c>
      <c r="C141">
        <v>1</v>
      </c>
      <c r="D141">
        <v>34</v>
      </c>
      <c r="E141" t="s">
        <v>1027</v>
      </c>
      <c r="F141" t="s">
        <v>1028</v>
      </c>
      <c r="G141">
        <v>17</v>
      </c>
      <c r="H141" t="s">
        <v>810</v>
      </c>
      <c r="I141" t="s">
        <v>814</v>
      </c>
      <c r="J141" t="s">
        <v>1029</v>
      </c>
      <c r="K141">
        <v>11</v>
      </c>
      <c r="L141">
        <v>8</v>
      </c>
      <c r="N141">
        <v>1</v>
      </c>
    </row>
    <row r="142" spans="1:14" x14ac:dyDescent="0.25">
      <c r="A142" t="s">
        <v>1125</v>
      </c>
      <c r="B142">
        <v>1</v>
      </c>
      <c r="C142">
        <v>1</v>
      </c>
      <c r="D142">
        <v>18</v>
      </c>
      <c r="E142" t="s">
        <v>1126</v>
      </c>
      <c r="F142" t="s">
        <v>804</v>
      </c>
      <c r="G142">
        <v>31</v>
      </c>
      <c r="H142" t="s">
        <v>810</v>
      </c>
      <c r="I142" t="s">
        <v>806</v>
      </c>
      <c r="K142">
        <v>3</v>
      </c>
      <c r="L142">
        <v>2</v>
      </c>
      <c r="N142">
        <v>4</v>
      </c>
    </row>
    <row r="143" spans="1:14" x14ac:dyDescent="0.25">
      <c r="A143" t="s">
        <v>1033</v>
      </c>
      <c r="B143">
        <v>1</v>
      </c>
      <c r="C143">
        <v>1</v>
      </c>
      <c r="D143">
        <v>33</v>
      </c>
      <c r="E143" t="s">
        <v>1034</v>
      </c>
      <c r="F143" t="s">
        <v>1023</v>
      </c>
      <c r="G143">
        <v>4</v>
      </c>
      <c r="H143" t="s">
        <v>837</v>
      </c>
      <c r="I143" t="s">
        <v>814</v>
      </c>
      <c r="K143">
        <v>11</v>
      </c>
      <c r="L143">
        <v>2</v>
      </c>
      <c r="N143">
        <v>1</v>
      </c>
    </row>
    <row r="144" spans="1:14" x14ac:dyDescent="0.25">
      <c r="A144" t="s">
        <v>1039</v>
      </c>
      <c r="B144">
        <v>1</v>
      </c>
      <c r="C144">
        <v>2</v>
      </c>
      <c r="D144">
        <v>2</v>
      </c>
      <c r="E144" t="s">
        <v>1034</v>
      </c>
      <c r="F144" t="s">
        <v>804</v>
      </c>
      <c r="G144">
        <v>39</v>
      </c>
      <c r="H144" t="s">
        <v>839</v>
      </c>
      <c r="I144" t="s">
        <v>814</v>
      </c>
      <c r="J144" t="s">
        <v>1032</v>
      </c>
      <c r="K144">
        <v>11</v>
      </c>
      <c r="L144">
        <v>2</v>
      </c>
      <c r="N144">
        <v>3</v>
      </c>
    </row>
    <row r="145" spans="1:14" x14ac:dyDescent="0.25">
      <c r="A145" t="s">
        <v>1035</v>
      </c>
      <c r="B145">
        <v>1</v>
      </c>
      <c r="C145">
        <v>1</v>
      </c>
      <c r="D145">
        <v>34</v>
      </c>
      <c r="E145" t="s">
        <v>1036</v>
      </c>
      <c r="F145" t="s">
        <v>1037</v>
      </c>
      <c r="G145">
        <v>17</v>
      </c>
      <c r="H145" t="s">
        <v>810</v>
      </c>
      <c r="I145" t="s">
        <v>814</v>
      </c>
      <c r="J145" t="s">
        <v>1038</v>
      </c>
      <c r="K145">
        <v>3</v>
      </c>
      <c r="L145">
        <v>2</v>
      </c>
    </row>
    <row r="146" spans="1:14" x14ac:dyDescent="0.25">
      <c r="A146" t="s">
        <v>1040</v>
      </c>
      <c r="B146">
        <v>1</v>
      </c>
      <c r="C146">
        <v>1</v>
      </c>
      <c r="D146">
        <v>16</v>
      </c>
      <c r="E146" t="s">
        <v>1041</v>
      </c>
      <c r="F146" t="s">
        <v>804</v>
      </c>
      <c r="G146">
        <v>27</v>
      </c>
      <c r="H146" t="s">
        <v>810</v>
      </c>
      <c r="I146" t="s">
        <v>806</v>
      </c>
      <c r="K146">
        <v>3</v>
      </c>
      <c r="L146">
        <v>8</v>
      </c>
      <c r="N146">
        <v>1</v>
      </c>
    </row>
    <row r="147" spans="1:14" x14ac:dyDescent="0.25">
      <c r="A147" t="s">
        <v>1044</v>
      </c>
      <c r="B147">
        <v>1</v>
      </c>
      <c r="C147">
        <v>1</v>
      </c>
      <c r="D147">
        <v>17</v>
      </c>
      <c r="E147" t="s">
        <v>1045</v>
      </c>
      <c r="F147" t="s">
        <v>804</v>
      </c>
      <c r="G147">
        <v>28</v>
      </c>
      <c r="H147" t="s">
        <v>810</v>
      </c>
      <c r="I147" t="s">
        <v>806</v>
      </c>
      <c r="J147" t="s">
        <v>1046</v>
      </c>
      <c r="K147">
        <v>3</v>
      </c>
      <c r="L147">
        <v>8</v>
      </c>
      <c r="N147">
        <v>2</v>
      </c>
    </row>
    <row r="148" spans="1:14" x14ac:dyDescent="0.25">
      <c r="A148" t="s">
        <v>1100</v>
      </c>
      <c r="B148">
        <v>1</v>
      </c>
      <c r="C148">
        <v>1</v>
      </c>
      <c r="D148">
        <v>35</v>
      </c>
      <c r="E148" t="s">
        <v>1101</v>
      </c>
      <c r="F148" t="s">
        <v>804</v>
      </c>
      <c r="G148">
        <v>7</v>
      </c>
      <c r="H148" t="s">
        <v>810</v>
      </c>
      <c r="I148" t="s">
        <v>806</v>
      </c>
      <c r="J148" t="s">
        <v>963</v>
      </c>
      <c r="K148">
        <v>3</v>
      </c>
      <c r="L148">
        <v>8</v>
      </c>
      <c r="N148">
        <v>1</v>
      </c>
    </row>
    <row r="149" spans="1:14" x14ac:dyDescent="0.25">
      <c r="A149" t="s">
        <v>1056</v>
      </c>
      <c r="B149">
        <v>1</v>
      </c>
      <c r="C149">
        <v>1</v>
      </c>
      <c r="D149">
        <v>16</v>
      </c>
      <c r="E149" t="s">
        <v>1057</v>
      </c>
      <c r="F149" t="s">
        <v>804</v>
      </c>
      <c r="G149">
        <v>27</v>
      </c>
      <c r="H149" t="s">
        <v>810</v>
      </c>
      <c r="I149" t="s">
        <v>806</v>
      </c>
      <c r="K149">
        <v>3</v>
      </c>
      <c r="L149">
        <v>8</v>
      </c>
      <c r="N149">
        <v>3</v>
      </c>
    </row>
    <row r="150" spans="1:14" x14ac:dyDescent="0.25">
      <c r="A150" t="s">
        <v>1093</v>
      </c>
      <c r="B150">
        <v>1</v>
      </c>
      <c r="C150">
        <v>1</v>
      </c>
      <c r="D150">
        <v>33</v>
      </c>
      <c r="E150" t="s">
        <v>1094</v>
      </c>
      <c r="F150" t="s">
        <v>979</v>
      </c>
      <c r="G150">
        <v>5</v>
      </c>
      <c r="H150" t="s">
        <v>837</v>
      </c>
      <c r="I150" t="s">
        <v>814</v>
      </c>
      <c r="K150">
        <v>9</v>
      </c>
      <c r="L150">
        <v>2</v>
      </c>
      <c r="N150">
        <v>3</v>
      </c>
    </row>
    <row r="151" spans="1:14" x14ac:dyDescent="0.25">
      <c r="A151" t="s">
        <v>1082</v>
      </c>
      <c r="B151">
        <v>1</v>
      </c>
      <c r="C151">
        <v>1</v>
      </c>
      <c r="D151">
        <v>35</v>
      </c>
      <c r="E151" t="s">
        <v>1083</v>
      </c>
      <c r="F151" t="s">
        <v>804</v>
      </c>
      <c r="G151">
        <v>7</v>
      </c>
      <c r="H151" t="s">
        <v>805</v>
      </c>
      <c r="I151" t="s">
        <v>806</v>
      </c>
      <c r="K151">
        <v>11</v>
      </c>
      <c r="L151">
        <v>8</v>
      </c>
      <c r="N151">
        <v>2</v>
      </c>
    </row>
    <row r="152" spans="1:14" x14ac:dyDescent="0.25">
      <c r="A152" t="s">
        <v>1095</v>
      </c>
      <c r="B152">
        <v>1</v>
      </c>
      <c r="C152">
        <v>1</v>
      </c>
      <c r="D152">
        <v>34</v>
      </c>
      <c r="E152" t="s">
        <v>1096</v>
      </c>
      <c r="F152" t="s">
        <v>1097</v>
      </c>
      <c r="G152">
        <v>17</v>
      </c>
      <c r="H152" t="s">
        <v>805</v>
      </c>
      <c r="I152" t="s">
        <v>935</v>
      </c>
      <c r="K152">
        <v>7</v>
      </c>
      <c r="L152">
        <v>2</v>
      </c>
      <c r="N152">
        <v>5</v>
      </c>
    </row>
    <row r="153" spans="1:14" x14ac:dyDescent="0.25">
      <c r="A153" t="s">
        <v>936</v>
      </c>
      <c r="B153">
        <v>1</v>
      </c>
      <c r="C153">
        <v>1</v>
      </c>
      <c r="D153">
        <v>35</v>
      </c>
      <c r="E153" t="s">
        <v>937</v>
      </c>
      <c r="G153">
        <v>7</v>
      </c>
      <c r="H153" t="s">
        <v>805</v>
      </c>
      <c r="I153" t="s">
        <v>806</v>
      </c>
      <c r="K153">
        <v>3</v>
      </c>
      <c r="L153">
        <v>2</v>
      </c>
      <c r="N153">
        <v>1</v>
      </c>
    </row>
    <row r="154" spans="1:14" x14ac:dyDescent="0.25">
      <c r="A154" t="s">
        <v>1084</v>
      </c>
      <c r="B154">
        <v>1</v>
      </c>
      <c r="C154">
        <v>1</v>
      </c>
      <c r="D154">
        <v>17</v>
      </c>
      <c r="F154" t="s">
        <v>804</v>
      </c>
      <c r="G154">
        <v>28</v>
      </c>
      <c r="H154" t="s">
        <v>810</v>
      </c>
      <c r="I154" t="s">
        <v>806</v>
      </c>
      <c r="K154">
        <v>3</v>
      </c>
      <c r="L154">
        <v>8</v>
      </c>
      <c r="N154">
        <v>1</v>
      </c>
    </row>
    <row r="155" spans="1:14" x14ac:dyDescent="0.25">
      <c r="A155" t="s">
        <v>978</v>
      </c>
      <c r="B155">
        <v>1</v>
      </c>
      <c r="C155">
        <v>2</v>
      </c>
      <c r="D155">
        <v>3</v>
      </c>
      <c r="F155" t="s">
        <v>979</v>
      </c>
      <c r="G155">
        <v>39</v>
      </c>
      <c r="H155" t="s">
        <v>805</v>
      </c>
      <c r="I155" t="s">
        <v>806</v>
      </c>
      <c r="K155">
        <v>3</v>
      </c>
      <c r="L155">
        <v>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834B-1E3D-411F-BBEB-45CCF4FCC2D6}">
  <dimension ref="A1:L155"/>
  <sheetViews>
    <sheetView zoomScaleNormal="100" workbookViewId="0"/>
  </sheetViews>
  <sheetFormatPr baseColWidth="10" defaultRowHeight="15" x14ac:dyDescent="0.25"/>
  <cols>
    <col min="1" max="1" width="24.28515625" bestFit="1" customWidth="1"/>
    <col min="2" max="2" width="7.7109375" bestFit="1" customWidth="1"/>
    <col min="3" max="3" width="8.7109375" bestFit="1" customWidth="1"/>
    <col min="4" max="4" width="10.28515625" bestFit="1" customWidth="1"/>
    <col min="5" max="5" width="18.140625" bestFit="1" customWidth="1"/>
    <col min="6" max="6" width="20" bestFit="1" customWidth="1"/>
    <col min="7" max="7" width="44.7109375" bestFit="1" customWidth="1"/>
    <col min="8" max="8" width="17.140625" bestFit="1" customWidth="1"/>
    <col min="9" max="9" width="14.42578125" bestFit="1" customWidth="1"/>
    <col min="10" max="10" width="42.140625" bestFit="1" customWidth="1"/>
    <col min="11" max="11" width="6.85546875" bestFit="1" customWidth="1"/>
    <col min="12" max="12" width="8.7109375" bestFit="1" customWidth="1"/>
  </cols>
  <sheetData>
    <row r="1" spans="1:12" x14ac:dyDescent="0.25">
      <c r="A1" t="s">
        <v>794</v>
      </c>
      <c r="B1" t="s">
        <v>795</v>
      </c>
      <c r="C1" t="s">
        <v>678</v>
      </c>
      <c r="D1" t="s">
        <v>679</v>
      </c>
      <c r="E1" t="s">
        <v>796</v>
      </c>
      <c r="F1" t="s">
        <v>797</v>
      </c>
      <c r="G1" t="s">
        <v>632</v>
      </c>
      <c r="H1" t="s">
        <v>798</v>
      </c>
      <c r="I1" t="s">
        <v>799</v>
      </c>
      <c r="J1" t="s">
        <v>790</v>
      </c>
      <c r="K1" t="s">
        <v>800</v>
      </c>
      <c r="L1" t="s">
        <v>801</v>
      </c>
    </row>
    <row r="2" spans="1:12" x14ac:dyDescent="0.25">
      <c r="A2" t="s">
        <v>894</v>
      </c>
      <c r="B2">
        <v>1</v>
      </c>
      <c r="C2">
        <v>1</v>
      </c>
      <c r="D2">
        <v>29</v>
      </c>
      <c r="E2" t="s">
        <v>895</v>
      </c>
      <c r="G2" t="s">
        <v>653</v>
      </c>
      <c r="H2" t="s">
        <v>896</v>
      </c>
      <c r="I2" t="s">
        <v>897</v>
      </c>
      <c r="K2">
        <v>15</v>
      </c>
      <c r="L2" t="e">
        <v>#N/A</v>
      </c>
    </row>
    <row r="3" spans="1:12" x14ac:dyDescent="0.25">
      <c r="A3" t="s">
        <v>1104</v>
      </c>
      <c r="B3">
        <v>1</v>
      </c>
      <c r="C3">
        <v>1</v>
      </c>
      <c r="D3">
        <v>30</v>
      </c>
      <c r="E3" t="s">
        <v>1105</v>
      </c>
      <c r="F3" t="s">
        <v>804</v>
      </c>
      <c r="K3">
        <v>1</v>
      </c>
      <c r="L3" t="e">
        <v>#N/A</v>
      </c>
    </row>
    <row r="4" spans="1:12" x14ac:dyDescent="0.25">
      <c r="A4" t="s">
        <v>1052</v>
      </c>
      <c r="B4">
        <v>2</v>
      </c>
      <c r="C4">
        <v>1</v>
      </c>
      <c r="D4">
        <v>22</v>
      </c>
      <c r="E4" t="s">
        <v>1053</v>
      </c>
      <c r="F4" t="s">
        <v>804</v>
      </c>
      <c r="G4" t="s">
        <v>637</v>
      </c>
      <c r="H4" t="s">
        <v>805</v>
      </c>
      <c r="I4" t="s">
        <v>806</v>
      </c>
      <c r="K4">
        <v>3</v>
      </c>
      <c r="L4">
        <v>2</v>
      </c>
    </row>
    <row r="5" spans="1:12" x14ac:dyDescent="0.25">
      <c r="A5" t="s">
        <v>906</v>
      </c>
      <c r="B5">
        <v>2</v>
      </c>
      <c r="C5">
        <v>1</v>
      </c>
      <c r="D5">
        <v>22</v>
      </c>
      <c r="E5" t="s">
        <v>907</v>
      </c>
      <c r="G5" t="s">
        <v>637</v>
      </c>
      <c r="H5" t="s">
        <v>805</v>
      </c>
      <c r="I5" t="s">
        <v>806</v>
      </c>
      <c r="K5">
        <v>7</v>
      </c>
      <c r="L5">
        <v>2</v>
      </c>
    </row>
    <row r="6" spans="1:12" x14ac:dyDescent="0.25">
      <c r="A6" t="s">
        <v>904</v>
      </c>
      <c r="B6">
        <v>2</v>
      </c>
      <c r="C6">
        <v>1</v>
      </c>
      <c r="D6">
        <v>26</v>
      </c>
      <c r="E6" t="s">
        <v>905</v>
      </c>
      <c r="G6" t="s">
        <v>656</v>
      </c>
      <c r="H6" t="s">
        <v>805</v>
      </c>
      <c r="I6" t="s">
        <v>806</v>
      </c>
      <c r="K6">
        <v>7</v>
      </c>
      <c r="L6">
        <v>2</v>
      </c>
    </row>
    <row r="7" spans="1:12" x14ac:dyDescent="0.25">
      <c r="A7" t="s">
        <v>1010</v>
      </c>
      <c r="B7">
        <v>2</v>
      </c>
      <c r="C7">
        <v>1</v>
      </c>
      <c r="D7">
        <v>21</v>
      </c>
      <c r="E7" t="s">
        <v>1011</v>
      </c>
      <c r="F7" t="s">
        <v>804</v>
      </c>
      <c r="G7" t="s">
        <v>665</v>
      </c>
      <c r="H7" t="s">
        <v>805</v>
      </c>
      <c r="I7" t="s">
        <v>806</v>
      </c>
      <c r="K7">
        <v>5</v>
      </c>
      <c r="L7">
        <v>2</v>
      </c>
    </row>
    <row r="8" spans="1:12" x14ac:dyDescent="0.25">
      <c r="A8" t="s">
        <v>908</v>
      </c>
      <c r="B8">
        <v>2</v>
      </c>
      <c r="C8">
        <v>1</v>
      </c>
      <c r="D8">
        <v>12</v>
      </c>
      <c r="E8" t="s">
        <v>909</v>
      </c>
      <c r="G8" t="s">
        <v>645</v>
      </c>
      <c r="H8" t="s">
        <v>805</v>
      </c>
      <c r="I8" t="s">
        <v>806</v>
      </c>
      <c r="K8">
        <v>3</v>
      </c>
      <c r="L8">
        <v>2</v>
      </c>
    </row>
    <row r="9" spans="1:12" x14ac:dyDescent="0.25">
      <c r="A9" t="s">
        <v>912</v>
      </c>
      <c r="B9">
        <v>2</v>
      </c>
      <c r="C9">
        <v>1</v>
      </c>
      <c r="D9">
        <v>35</v>
      </c>
      <c r="E9" t="s">
        <v>913</v>
      </c>
      <c r="G9" t="s">
        <v>644</v>
      </c>
      <c r="H9" t="s">
        <v>805</v>
      </c>
      <c r="I9" t="s">
        <v>806</v>
      </c>
      <c r="K9">
        <v>7</v>
      </c>
      <c r="L9">
        <v>2</v>
      </c>
    </row>
    <row r="10" spans="1:12" x14ac:dyDescent="0.25">
      <c r="A10" t="s">
        <v>848</v>
      </c>
      <c r="B10">
        <v>1</v>
      </c>
      <c r="C10">
        <v>1</v>
      </c>
      <c r="D10">
        <v>12</v>
      </c>
      <c r="E10" t="s">
        <v>849</v>
      </c>
      <c r="G10" t="s">
        <v>645</v>
      </c>
      <c r="H10" t="s">
        <v>805</v>
      </c>
      <c r="I10" t="s">
        <v>806</v>
      </c>
      <c r="K10">
        <v>7</v>
      </c>
      <c r="L10">
        <v>2</v>
      </c>
    </row>
    <row r="11" spans="1:12" x14ac:dyDescent="0.25">
      <c r="A11" t="s">
        <v>947</v>
      </c>
      <c r="B11">
        <v>2</v>
      </c>
      <c r="C11">
        <v>1</v>
      </c>
      <c r="D11">
        <v>12</v>
      </c>
      <c r="E11" t="s">
        <v>948</v>
      </c>
      <c r="G11" t="s">
        <v>645</v>
      </c>
      <c r="H11" t="s">
        <v>805</v>
      </c>
      <c r="I11" t="s">
        <v>806</v>
      </c>
      <c r="K11">
        <v>13</v>
      </c>
      <c r="L11">
        <v>2</v>
      </c>
    </row>
    <row r="12" spans="1:12" x14ac:dyDescent="0.25">
      <c r="A12" t="s">
        <v>1066</v>
      </c>
      <c r="B12">
        <v>2</v>
      </c>
      <c r="C12">
        <v>1</v>
      </c>
      <c r="D12">
        <v>12</v>
      </c>
      <c r="E12" t="s">
        <v>1067</v>
      </c>
      <c r="F12" t="s">
        <v>804</v>
      </c>
      <c r="G12" t="s">
        <v>645</v>
      </c>
      <c r="H12" t="s">
        <v>805</v>
      </c>
      <c r="I12" t="s">
        <v>806</v>
      </c>
      <c r="K12">
        <v>7</v>
      </c>
      <c r="L12">
        <v>2</v>
      </c>
    </row>
    <row r="13" spans="1:12" x14ac:dyDescent="0.25">
      <c r="A13" t="s">
        <v>1062</v>
      </c>
      <c r="B13">
        <v>2</v>
      </c>
      <c r="C13">
        <v>1</v>
      </c>
      <c r="D13">
        <v>34</v>
      </c>
      <c r="E13" t="s">
        <v>1063</v>
      </c>
      <c r="F13" t="s">
        <v>804</v>
      </c>
      <c r="G13" t="s">
        <v>642</v>
      </c>
      <c r="H13" t="s">
        <v>805</v>
      </c>
      <c r="I13" t="s">
        <v>806</v>
      </c>
      <c r="K13">
        <v>7</v>
      </c>
      <c r="L13">
        <v>8</v>
      </c>
    </row>
    <row r="14" spans="1:12" x14ac:dyDescent="0.25">
      <c r="A14" t="s">
        <v>1102</v>
      </c>
      <c r="B14">
        <v>1</v>
      </c>
      <c r="C14">
        <v>1</v>
      </c>
      <c r="D14">
        <v>8</v>
      </c>
      <c r="E14" t="s">
        <v>1103</v>
      </c>
      <c r="F14" t="s">
        <v>804</v>
      </c>
      <c r="G14" t="s">
        <v>674</v>
      </c>
      <c r="H14" t="s">
        <v>810</v>
      </c>
      <c r="I14" t="s">
        <v>821</v>
      </c>
      <c r="K14">
        <v>11</v>
      </c>
      <c r="L14">
        <v>8</v>
      </c>
    </row>
    <row r="15" spans="1:12" x14ac:dyDescent="0.25">
      <c r="A15" t="s">
        <v>1080</v>
      </c>
      <c r="B15">
        <v>1</v>
      </c>
      <c r="C15">
        <v>1</v>
      </c>
      <c r="D15">
        <v>35</v>
      </c>
      <c r="E15" t="s">
        <v>1081</v>
      </c>
      <c r="F15" t="s">
        <v>804</v>
      </c>
      <c r="G15" t="s">
        <v>644</v>
      </c>
      <c r="H15" t="s">
        <v>805</v>
      </c>
      <c r="I15" t="s">
        <v>806</v>
      </c>
      <c r="K15">
        <v>3</v>
      </c>
      <c r="L15">
        <v>8</v>
      </c>
    </row>
    <row r="16" spans="1:12" x14ac:dyDescent="0.25">
      <c r="A16" t="s">
        <v>825</v>
      </c>
      <c r="B16">
        <v>1</v>
      </c>
      <c r="C16">
        <v>1</v>
      </c>
      <c r="D16">
        <v>22</v>
      </c>
      <c r="E16" t="s">
        <v>826</v>
      </c>
      <c r="G16" t="s">
        <v>637</v>
      </c>
      <c r="H16" t="s">
        <v>805</v>
      </c>
      <c r="I16" t="s">
        <v>806</v>
      </c>
      <c r="K16">
        <v>3</v>
      </c>
      <c r="L16">
        <v>2</v>
      </c>
    </row>
    <row r="17" spans="1:12" x14ac:dyDescent="0.25">
      <c r="A17" t="s">
        <v>1085</v>
      </c>
      <c r="B17">
        <v>1</v>
      </c>
      <c r="C17">
        <v>1</v>
      </c>
      <c r="D17">
        <v>21</v>
      </c>
      <c r="E17" t="s">
        <v>1086</v>
      </c>
      <c r="F17" t="s">
        <v>804</v>
      </c>
      <c r="G17" t="s">
        <v>668</v>
      </c>
      <c r="H17" t="s">
        <v>810</v>
      </c>
      <c r="I17" t="s">
        <v>806</v>
      </c>
      <c r="K17">
        <v>5</v>
      </c>
      <c r="L17">
        <v>2</v>
      </c>
    </row>
    <row r="18" spans="1:12" x14ac:dyDescent="0.25">
      <c r="A18" t="s">
        <v>1087</v>
      </c>
      <c r="B18">
        <v>1</v>
      </c>
      <c r="C18">
        <v>1</v>
      </c>
      <c r="D18">
        <v>21</v>
      </c>
      <c r="E18" t="s">
        <v>1088</v>
      </c>
      <c r="F18" t="s">
        <v>804</v>
      </c>
      <c r="G18" t="s">
        <v>668</v>
      </c>
      <c r="H18" t="s">
        <v>810</v>
      </c>
      <c r="I18" t="s">
        <v>806</v>
      </c>
      <c r="K18">
        <v>5</v>
      </c>
      <c r="L18">
        <v>2</v>
      </c>
    </row>
    <row r="19" spans="1:12" x14ac:dyDescent="0.25">
      <c r="A19" t="s">
        <v>420</v>
      </c>
      <c r="B19">
        <v>1</v>
      </c>
      <c r="C19">
        <v>7</v>
      </c>
      <c r="D19">
        <v>6</v>
      </c>
      <c r="E19" t="s">
        <v>900</v>
      </c>
      <c r="G19" t="s">
        <v>654</v>
      </c>
      <c r="H19" t="s">
        <v>837</v>
      </c>
      <c r="I19" t="s">
        <v>806</v>
      </c>
      <c r="K19">
        <v>3</v>
      </c>
      <c r="L19">
        <v>2</v>
      </c>
    </row>
    <row r="20" spans="1:12" x14ac:dyDescent="0.25">
      <c r="A20" t="s">
        <v>823</v>
      </c>
      <c r="B20">
        <v>1</v>
      </c>
      <c r="C20">
        <v>1</v>
      </c>
      <c r="D20">
        <v>22</v>
      </c>
      <c r="E20" t="s">
        <v>824</v>
      </c>
      <c r="G20" t="s">
        <v>637</v>
      </c>
      <c r="H20" t="s">
        <v>805</v>
      </c>
      <c r="I20" t="s">
        <v>806</v>
      </c>
      <c r="K20">
        <v>3</v>
      </c>
      <c r="L20">
        <v>2</v>
      </c>
    </row>
    <row r="21" spans="1:12" x14ac:dyDescent="0.25">
      <c r="A21" t="s">
        <v>862</v>
      </c>
      <c r="B21">
        <v>1</v>
      </c>
      <c r="C21">
        <v>1</v>
      </c>
      <c r="D21">
        <v>10</v>
      </c>
      <c r="E21" t="s">
        <v>863</v>
      </c>
      <c r="G21" t="s">
        <v>648</v>
      </c>
      <c r="H21" t="s">
        <v>805</v>
      </c>
      <c r="I21" t="s">
        <v>806</v>
      </c>
      <c r="K21">
        <v>11</v>
      </c>
      <c r="L21">
        <v>2</v>
      </c>
    </row>
    <row r="22" spans="1:12" x14ac:dyDescent="0.25">
      <c r="A22" t="s">
        <v>844</v>
      </c>
      <c r="B22">
        <v>1</v>
      </c>
      <c r="C22">
        <v>1</v>
      </c>
      <c r="D22">
        <v>27</v>
      </c>
      <c r="E22" t="s">
        <v>845</v>
      </c>
      <c r="G22" t="s">
        <v>643</v>
      </c>
      <c r="H22" t="s">
        <v>805</v>
      </c>
      <c r="I22" t="s">
        <v>806</v>
      </c>
      <c r="K22">
        <v>3</v>
      </c>
      <c r="L22">
        <v>2</v>
      </c>
    </row>
    <row r="23" spans="1:12" x14ac:dyDescent="0.25">
      <c r="A23" t="s">
        <v>949</v>
      </c>
      <c r="B23">
        <v>1</v>
      </c>
      <c r="C23">
        <v>1</v>
      </c>
      <c r="D23">
        <v>27</v>
      </c>
      <c r="E23" t="s">
        <v>950</v>
      </c>
      <c r="G23" t="s">
        <v>643</v>
      </c>
      <c r="H23" t="s">
        <v>810</v>
      </c>
      <c r="I23" t="s">
        <v>806</v>
      </c>
      <c r="K23">
        <v>7</v>
      </c>
      <c r="L23">
        <v>2</v>
      </c>
    </row>
    <row r="24" spans="1:12" x14ac:dyDescent="0.25">
      <c r="A24" t="s">
        <v>984</v>
      </c>
      <c r="B24">
        <v>1</v>
      </c>
      <c r="C24">
        <v>1</v>
      </c>
      <c r="D24">
        <v>24</v>
      </c>
      <c r="E24" t="s">
        <v>985</v>
      </c>
      <c r="F24" t="s">
        <v>804</v>
      </c>
      <c r="G24" t="s">
        <v>652</v>
      </c>
      <c r="H24" t="s">
        <v>805</v>
      </c>
      <c r="I24" t="s">
        <v>814</v>
      </c>
      <c r="K24">
        <v>3</v>
      </c>
      <c r="L24">
        <v>2</v>
      </c>
    </row>
    <row r="25" spans="1:12" x14ac:dyDescent="0.25">
      <c r="A25" t="s">
        <v>1078</v>
      </c>
      <c r="B25">
        <v>1</v>
      </c>
      <c r="C25">
        <v>1</v>
      </c>
      <c r="D25">
        <v>23</v>
      </c>
      <c r="E25" t="s">
        <v>1079</v>
      </c>
      <c r="F25" t="s">
        <v>804</v>
      </c>
      <c r="G25" t="s">
        <v>647</v>
      </c>
      <c r="H25" t="s">
        <v>805</v>
      </c>
      <c r="I25" t="s">
        <v>935</v>
      </c>
      <c r="K25">
        <v>5</v>
      </c>
      <c r="L25">
        <v>2</v>
      </c>
    </row>
    <row r="26" spans="1:12" x14ac:dyDescent="0.25">
      <c r="A26" t="s">
        <v>835</v>
      </c>
      <c r="B26">
        <v>1</v>
      </c>
      <c r="C26">
        <v>1</v>
      </c>
      <c r="D26">
        <v>22</v>
      </c>
      <c r="E26" t="s">
        <v>836</v>
      </c>
      <c r="G26" t="s">
        <v>637</v>
      </c>
      <c r="H26" t="s">
        <v>837</v>
      </c>
      <c r="I26" t="s">
        <v>814</v>
      </c>
      <c r="K26">
        <v>3</v>
      </c>
      <c r="L26">
        <v>2</v>
      </c>
    </row>
    <row r="27" spans="1:12" x14ac:dyDescent="0.25">
      <c r="A27" t="s">
        <v>1089</v>
      </c>
      <c r="B27">
        <v>1</v>
      </c>
      <c r="C27">
        <v>1</v>
      </c>
      <c r="D27">
        <v>23</v>
      </c>
      <c r="E27" t="s">
        <v>836</v>
      </c>
      <c r="F27" t="s">
        <v>979</v>
      </c>
      <c r="G27" t="s">
        <v>647</v>
      </c>
      <c r="H27" t="s">
        <v>837</v>
      </c>
      <c r="I27" t="s">
        <v>814</v>
      </c>
      <c r="K27">
        <v>3</v>
      </c>
      <c r="L27">
        <v>2</v>
      </c>
    </row>
    <row r="28" spans="1:12" x14ac:dyDescent="0.25">
      <c r="A28" t="s">
        <v>866</v>
      </c>
      <c r="B28">
        <v>1</v>
      </c>
      <c r="C28">
        <v>1</v>
      </c>
      <c r="D28">
        <v>23</v>
      </c>
      <c r="E28" t="s">
        <v>867</v>
      </c>
      <c r="G28" t="s">
        <v>647</v>
      </c>
      <c r="H28" t="s">
        <v>805</v>
      </c>
      <c r="I28" t="s">
        <v>806</v>
      </c>
      <c r="K28">
        <v>5</v>
      </c>
      <c r="L28">
        <v>2</v>
      </c>
    </row>
    <row r="29" spans="1:12" x14ac:dyDescent="0.25">
      <c r="A29" t="s">
        <v>962</v>
      </c>
      <c r="B29">
        <v>1</v>
      </c>
      <c r="C29">
        <v>1</v>
      </c>
      <c r="D29">
        <v>49</v>
      </c>
      <c r="E29" t="s">
        <v>964</v>
      </c>
      <c r="G29" t="s">
        <v>652</v>
      </c>
      <c r="H29" t="s">
        <v>805</v>
      </c>
      <c r="I29" t="s">
        <v>806</v>
      </c>
      <c r="K29">
        <v>7</v>
      </c>
      <c r="L29">
        <v>2</v>
      </c>
    </row>
    <row r="30" spans="1:12" x14ac:dyDescent="0.25">
      <c r="A30" t="s">
        <v>868</v>
      </c>
      <c r="B30">
        <v>1</v>
      </c>
      <c r="C30">
        <v>1</v>
      </c>
      <c r="D30">
        <v>23</v>
      </c>
      <c r="E30" t="s">
        <v>869</v>
      </c>
      <c r="G30" t="s">
        <v>649</v>
      </c>
      <c r="H30" t="s">
        <v>870</v>
      </c>
      <c r="I30" t="s">
        <v>814</v>
      </c>
      <c r="K30">
        <v>7</v>
      </c>
      <c r="L30">
        <v>2</v>
      </c>
    </row>
    <row r="31" spans="1:12" x14ac:dyDescent="0.25">
      <c r="A31" t="s">
        <v>886</v>
      </c>
      <c r="B31">
        <v>1</v>
      </c>
      <c r="C31">
        <v>1</v>
      </c>
      <c r="D31">
        <v>22</v>
      </c>
      <c r="E31" t="s">
        <v>887</v>
      </c>
      <c r="G31" t="s">
        <v>637</v>
      </c>
      <c r="H31" t="s">
        <v>805</v>
      </c>
      <c r="I31" t="s">
        <v>806</v>
      </c>
      <c r="K31">
        <v>7</v>
      </c>
      <c r="L31">
        <v>2</v>
      </c>
    </row>
    <row r="32" spans="1:12" x14ac:dyDescent="0.25">
      <c r="A32" t="s">
        <v>929</v>
      </c>
      <c r="B32">
        <v>1</v>
      </c>
      <c r="C32">
        <v>1</v>
      </c>
      <c r="D32">
        <v>22</v>
      </c>
      <c r="E32" t="s">
        <v>930</v>
      </c>
      <c r="G32" t="s">
        <v>637</v>
      </c>
      <c r="H32" t="s">
        <v>805</v>
      </c>
      <c r="I32" t="s">
        <v>806</v>
      </c>
      <c r="K32">
        <v>5</v>
      </c>
      <c r="L32">
        <v>2</v>
      </c>
    </row>
    <row r="33" spans="1:12" x14ac:dyDescent="0.25">
      <c r="A33" t="s">
        <v>1050</v>
      </c>
      <c r="B33">
        <v>1</v>
      </c>
      <c r="C33">
        <v>1</v>
      </c>
      <c r="D33">
        <v>21</v>
      </c>
      <c r="E33" t="s">
        <v>1051</v>
      </c>
      <c r="F33" t="s">
        <v>804</v>
      </c>
      <c r="G33" t="s">
        <v>668</v>
      </c>
      <c r="H33" t="s">
        <v>810</v>
      </c>
      <c r="I33" t="s">
        <v>806</v>
      </c>
      <c r="K33">
        <v>3</v>
      </c>
      <c r="L33">
        <v>2</v>
      </c>
    </row>
    <row r="34" spans="1:12" x14ac:dyDescent="0.25">
      <c r="A34" t="s">
        <v>1047</v>
      </c>
      <c r="B34">
        <v>1</v>
      </c>
      <c r="C34">
        <v>1</v>
      </c>
      <c r="D34">
        <v>21</v>
      </c>
      <c r="E34" t="s">
        <v>944</v>
      </c>
      <c r="F34" t="s">
        <v>804</v>
      </c>
      <c r="G34" t="s">
        <v>668</v>
      </c>
      <c r="H34" t="s">
        <v>810</v>
      </c>
      <c r="I34" t="s">
        <v>806</v>
      </c>
      <c r="K34">
        <v>3</v>
      </c>
      <c r="L34">
        <v>2</v>
      </c>
    </row>
    <row r="35" spans="1:12" x14ac:dyDescent="0.25">
      <c r="A35" t="s">
        <v>944</v>
      </c>
      <c r="B35">
        <v>1</v>
      </c>
      <c r="C35">
        <v>7</v>
      </c>
      <c r="D35">
        <v>6</v>
      </c>
      <c r="E35" t="s">
        <v>944</v>
      </c>
      <c r="G35" t="s">
        <v>659</v>
      </c>
      <c r="H35" t="s">
        <v>870</v>
      </c>
      <c r="I35" t="s">
        <v>806</v>
      </c>
      <c r="K35">
        <v>7</v>
      </c>
      <c r="L35">
        <v>2</v>
      </c>
    </row>
    <row r="36" spans="1:12" x14ac:dyDescent="0.25">
      <c r="A36" t="s">
        <v>933</v>
      </c>
      <c r="B36">
        <v>1</v>
      </c>
      <c r="C36">
        <v>1</v>
      </c>
      <c r="D36">
        <v>22</v>
      </c>
      <c r="E36" t="s">
        <v>934</v>
      </c>
      <c r="G36" t="s">
        <v>637</v>
      </c>
      <c r="H36" t="s">
        <v>837</v>
      </c>
      <c r="I36" t="s">
        <v>935</v>
      </c>
      <c r="K36">
        <v>7</v>
      </c>
      <c r="L36">
        <v>2</v>
      </c>
    </row>
    <row r="37" spans="1:12" x14ac:dyDescent="0.25">
      <c r="A37" t="s">
        <v>918</v>
      </c>
      <c r="B37">
        <v>1</v>
      </c>
      <c r="C37">
        <v>1</v>
      </c>
      <c r="D37">
        <v>24</v>
      </c>
      <c r="E37" t="s">
        <v>919</v>
      </c>
      <c r="G37" t="s">
        <v>652</v>
      </c>
      <c r="H37" t="s">
        <v>837</v>
      </c>
      <c r="I37" t="s">
        <v>814</v>
      </c>
      <c r="K37">
        <v>5</v>
      </c>
      <c r="L37">
        <v>2</v>
      </c>
    </row>
    <row r="38" spans="1:12" x14ac:dyDescent="0.25">
      <c r="A38" t="s">
        <v>856</v>
      </c>
      <c r="B38">
        <v>1</v>
      </c>
      <c r="C38">
        <v>1</v>
      </c>
      <c r="D38">
        <v>23</v>
      </c>
      <c r="E38" t="s">
        <v>857</v>
      </c>
      <c r="G38" t="s">
        <v>647</v>
      </c>
      <c r="H38" t="s">
        <v>837</v>
      </c>
      <c r="I38" t="s">
        <v>814</v>
      </c>
      <c r="K38">
        <v>5</v>
      </c>
      <c r="L38">
        <v>2</v>
      </c>
    </row>
    <row r="39" spans="1:12" x14ac:dyDescent="0.25">
      <c r="A39" t="s">
        <v>1042</v>
      </c>
      <c r="B39">
        <v>1</v>
      </c>
      <c r="C39">
        <v>1</v>
      </c>
      <c r="D39">
        <v>21</v>
      </c>
      <c r="E39" t="s">
        <v>1043</v>
      </c>
      <c r="F39" t="s">
        <v>804</v>
      </c>
      <c r="G39" t="s">
        <v>668</v>
      </c>
      <c r="H39" t="s">
        <v>810</v>
      </c>
      <c r="I39" t="s">
        <v>806</v>
      </c>
      <c r="K39">
        <v>3</v>
      </c>
      <c r="L39">
        <v>2</v>
      </c>
    </row>
    <row r="40" spans="1:12" x14ac:dyDescent="0.25">
      <c r="A40" t="s">
        <v>890</v>
      </c>
      <c r="B40">
        <v>1</v>
      </c>
      <c r="C40">
        <v>1</v>
      </c>
      <c r="D40">
        <v>24</v>
      </c>
      <c r="E40" t="s">
        <v>891</v>
      </c>
      <c r="G40" t="s">
        <v>652</v>
      </c>
      <c r="H40" t="s">
        <v>805</v>
      </c>
      <c r="I40" t="s">
        <v>814</v>
      </c>
      <c r="K40">
        <v>7</v>
      </c>
      <c r="L40">
        <v>2</v>
      </c>
    </row>
    <row r="41" spans="1:12" x14ac:dyDescent="0.25">
      <c r="A41" t="s">
        <v>1048</v>
      </c>
      <c r="B41">
        <v>1</v>
      </c>
      <c r="C41">
        <v>1</v>
      </c>
      <c r="D41">
        <v>22</v>
      </c>
      <c r="E41" t="s">
        <v>1049</v>
      </c>
      <c r="F41" t="s">
        <v>804</v>
      </c>
      <c r="G41" t="s">
        <v>637</v>
      </c>
      <c r="H41" t="s">
        <v>805</v>
      </c>
      <c r="I41" t="s">
        <v>935</v>
      </c>
      <c r="K41">
        <v>7</v>
      </c>
      <c r="L41">
        <v>2</v>
      </c>
    </row>
    <row r="42" spans="1:12" x14ac:dyDescent="0.25">
      <c r="A42" t="s">
        <v>1113</v>
      </c>
      <c r="B42">
        <v>1</v>
      </c>
      <c r="C42">
        <v>1</v>
      </c>
      <c r="D42">
        <v>22</v>
      </c>
      <c r="E42" t="s">
        <v>1114</v>
      </c>
      <c r="F42" t="s">
        <v>804</v>
      </c>
      <c r="G42" t="s">
        <v>637</v>
      </c>
      <c r="H42" t="s">
        <v>805</v>
      </c>
      <c r="I42" t="s">
        <v>806</v>
      </c>
      <c r="K42">
        <v>5</v>
      </c>
      <c r="L42">
        <v>2</v>
      </c>
    </row>
    <row r="43" spans="1:12" x14ac:dyDescent="0.25">
      <c r="A43" t="s">
        <v>942</v>
      </c>
      <c r="B43">
        <v>1</v>
      </c>
      <c r="C43">
        <v>2</v>
      </c>
      <c r="D43">
        <v>4</v>
      </c>
      <c r="E43" t="s">
        <v>943</v>
      </c>
      <c r="G43" t="s">
        <v>658</v>
      </c>
      <c r="H43" t="s">
        <v>837</v>
      </c>
      <c r="I43" t="s">
        <v>821</v>
      </c>
      <c r="K43">
        <v>3</v>
      </c>
      <c r="L43">
        <v>6</v>
      </c>
    </row>
    <row r="44" spans="1:12" x14ac:dyDescent="0.25">
      <c r="A44" t="s">
        <v>1070</v>
      </c>
      <c r="B44">
        <v>1</v>
      </c>
      <c r="C44">
        <v>1</v>
      </c>
      <c r="D44">
        <v>10</v>
      </c>
      <c r="E44" t="s">
        <v>1071</v>
      </c>
      <c r="F44" t="s">
        <v>804</v>
      </c>
      <c r="G44" t="s">
        <v>648</v>
      </c>
      <c r="H44" t="s">
        <v>805</v>
      </c>
      <c r="I44" t="s">
        <v>806</v>
      </c>
      <c r="K44">
        <v>7</v>
      </c>
      <c r="L44">
        <v>2</v>
      </c>
    </row>
    <row r="45" spans="1:12" x14ac:dyDescent="0.25">
      <c r="A45" t="s">
        <v>1076</v>
      </c>
      <c r="B45">
        <v>1</v>
      </c>
      <c r="C45">
        <v>1</v>
      </c>
      <c r="D45">
        <v>25</v>
      </c>
      <c r="E45" t="s">
        <v>1077</v>
      </c>
      <c r="F45" t="s">
        <v>804</v>
      </c>
      <c r="G45" t="s">
        <v>672</v>
      </c>
      <c r="H45" t="s">
        <v>805</v>
      </c>
      <c r="I45" t="s">
        <v>806</v>
      </c>
      <c r="K45">
        <v>7</v>
      </c>
      <c r="L45">
        <v>2</v>
      </c>
    </row>
    <row r="46" spans="1:12" x14ac:dyDescent="0.25">
      <c r="A46" t="s">
        <v>1058</v>
      </c>
      <c r="B46">
        <v>1</v>
      </c>
      <c r="C46">
        <v>1</v>
      </c>
      <c r="D46">
        <v>28</v>
      </c>
      <c r="E46" t="s">
        <v>1059</v>
      </c>
      <c r="F46" t="s">
        <v>804</v>
      </c>
      <c r="G46" t="s">
        <v>671</v>
      </c>
      <c r="H46" t="s">
        <v>810</v>
      </c>
      <c r="I46" t="s">
        <v>806</v>
      </c>
      <c r="K46">
        <v>3</v>
      </c>
      <c r="L46">
        <v>8</v>
      </c>
    </row>
    <row r="47" spans="1:12" x14ac:dyDescent="0.25">
      <c r="A47" t="s">
        <v>951</v>
      </c>
      <c r="B47">
        <v>1</v>
      </c>
      <c r="C47">
        <v>7</v>
      </c>
      <c r="D47">
        <v>6</v>
      </c>
      <c r="E47" t="s">
        <v>952</v>
      </c>
      <c r="G47" t="s">
        <v>659</v>
      </c>
      <c r="H47" t="s">
        <v>870</v>
      </c>
      <c r="I47" t="s">
        <v>814</v>
      </c>
      <c r="K47">
        <v>11</v>
      </c>
      <c r="L47">
        <v>2</v>
      </c>
    </row>
    <row r="48" spans="1:12" x14ac:dyDescent="0.25">
      <c r="A48" t="s">
        <v>833</v>
      </c>
      <c r="B48">
        <v>1</v>
      </c>
      <c r="C48">
        <v>5</v>
      </c>
      <c r="D48">
        <v>7</v>
      </c>
      <c r="E48" t="s">
        <v>834</v>
      </c>
      <c r="G48" t="s">
        <v>639</v>
      </c>
      <c r="H48" t="s">
        <v>810</v>
      </c>
      <c r="I48" t="s">
        <v>806</v>
      </c>
      <c r="K48">
        <v>3</v>
      </c>
      <c r="L48">
        <v>8</v>
      </c>
    </row>
    <row r="49" spans="1:12" x14ac:dyDescent="0.25">
      <c r="A49" t="s">
        <v>1012</v>
      </c>
      <c r="B49">
        <v>1</v>
      </c>
      <c r="C49">
        <v>1</v>
      </c>
      <c r="D49">
        <v>16</v>
      </c>
      <c r="E49" t="s">
        <v>834</v>
      </c>
      <c r="F49" t="s">
        <v>804</v>
      </c>
      <c r="G49" t="s">
        <v>663</v>
      </c>
      <c r="H49" t="s">
        <v>810</v>
      </c>
      <c r="I49" t="s">
        <v>806</v>
      </c>
      <c r="J49" t="s">
        <v>992</v>
      </c>
      <c r="K49">
        <v>3</v>
      </c>
      <c r="L49">
        <v>8</v>
      </c>
    </row>
    <row r="50" spans="1:12" x14ac:dyDescent="0.25">
      <c r="A50" t="s">
        <v>876</v>
      </c>
      <c r="B50">
        <v>1</v>
      </c>
      <c r="C50">
        <v>1</v>
      </c>
      <c r="D50">
        <v>35</v>
      </c>
      <c r="E50" t="s">
        <v>877</v>
      </c>
      <c r="G50" t="s">
        <v>644</v>
      </c>
      <c r="H50" t="s">
        <v>805</v>
      </c>
      <c r="I50" t="s">
        <v>806</v>
      </c>
      <c r="K50">
        <v>11</v>
      </c>
      <c r="L50">
        <v>2</v>
      </c>
    </row>
    <row r="51" spans="1:12" x14ac:dyDescent="0.25">
      <c r="A51" t="s">
        <v>827</v>
      </c>
      <c r="B51">
        <v>1</v>
      </c>
      <c r="C51">
        <v>1</v>
      </c>
      <c r="D51">
        <v>35</v>
      </c>
      <c r="E51" t="s">
        <v>828</v>
      </c>
      <c r="G51" t="s">
        <v>633</v>
      </c>
      <c r="H51" t="s">
        <v>805</v>
      </c>
      <c r="I51" t="s">
        <v>806</v>
      </c>
      <c r="J51" t="s">
        <v>818</v>
      </c>
      <c r="K51">
        <v>3</v>
      </c>
      <c r="L51">
        <v>8</v>
      </c>
    </row>
    <row r="52" spans="1:12" x14ac:dyDescent="0.25">
      <c r="A52" t="s">
        <v>1121</v>
      </c>
      <c r="B52">
        <v>1</v>
      </c>
      <c r="C52">
        <v>1</v>
      </c>
      <c r="D52">
        <v>18</v>
      </c>
      <c r="E52" t="s">
        <v>893</v>
      </c>
      <c r="F52" t="s">
        <v>804</v>
      </c>
      <c r="G52" t="s">
        <v>676</v>
      </c>
      <c r="H52" t="s">
        <v>810</v>
      </c>
      <c r="I52" t="s">
        <v>806</v>
      </c>
      <c r="J52" t="s">
        <v>1108</v>
      </c>
      <c r="K52">
        <v>3</v>
      </c>
      <c r="L52">
        <v>8</v>
      </c>
    </row>
    <row r="53" spans="1:12" x14ac:dyDescent="0.25">
      <c r="A53" t="s">
        <v>892</v>
      </c>
      <c r="B53">
        <v>1</v>
      </c>
      <c r="C53">
        <v>2</v>
      </c>
      <c r="D53">
        <v>2</v>
      </c>
      <c r="E53" t="s">
        <v>893</v>
      </c>
      <c r="G53" t="s">
        <v>651</v>
      </c>
      <c r="H53" t="s">
        <v>805</v>
      </c>
      <c r="I53" t="s">
        <v>806</v>
      </c>
      <c r="K53">
        <v>3</v>
      </c>
      <c r="L53">
        <v>2</v>
      </c>
    </row>
    <row r="54" spans="1:12" x14ac:dyDescent="0.25">
      <c r="A54" t="s">
        <v>1120</v>
      </c>
      <c r="B54">
        <v>1</v>
      </c>
      <c r="C54">
        <v>1</v>
      </c>
      <c r="D54">
        <v>35</v>
      </c>
      <c r="E54" t="s">
        <v>1005</v>
      </c>
      <c r="F54" t="s">
        <v>804</v>
      </c>
      <c r="G54" t="s">
        <v>644</v>
      </c>
      <c r="H54" t="s">
        <v>805</v>
      </c>
      <c r="I54" t="s">
        <v>806</v>
      </c>
      <c r="K54">
        <v>11</v>
      </c>
      <c r="L54">
        <v>2</v>
      </c>
    </row>
    <row r="55" spans="1:12" x14ac:dyDescent="0.25">
      <c r="A55" t="s">
        <v>1004</v>
      </c>
      <c r="B55">
        <v>1</v>
      </c>
      <c r="C55">
        <v>1</v>
      </c>
      <c r="D55">
        <v>12</v>
      </c>
      <c r="E55" t="s">
        <v>1005</v>
      </c>
      <c r="F55" t="s">
        <v>1006</v>
      </c>
      <c r="G55" t="s">
        <v>645</v>
      </c>
      <c r="H55" t="s">
        <v>805</v>
      </c>
      <c r="I55" t="s">
        <v>806</v>
      </c>
      <c r="J55" t="s">
        <v>1007</v>
      </c>
      <c r="K55">
        <v>7</v>
      </c>
      <c r="L55">
        <v>8</v>
      </c>
    </row>
    <row r="56" spans="1:12" x14ac:dyDescent="0.25">
      <c r="A56" t="s">
        <v>854</v>
      </c>
      <c r="B56">
        <v>1</v>
      </c>
      <c r="C56">
        <v>1</v>
      </c>
      <c r="D56">
        <v>35</v>
      </c>
      <c r="E56" t="s">
        <v>855</v>
      </c>
      <c r="G56" t="s">
        <v>644</v>
      </c>
      <c r="H56" t="s">
        <v>837</v>
      </c>
      <c r="I56" t="s">
        <v>806</v>
      </c>
      <c r="K56">
        <v>5</v>
      </c>
      <c r="L56">
        <v>2</v>
      </c>
    </row>
    <row r="57" spans="1:12" x14ac:dyDescent="0.25">
      <c r="A57" t="s">
        <v>993</v>
      </c>
      <c r="B57">
        <v>1</v>
      </c>
      <c r="C57">
        <v>1</v>
      </c>
      <c r="D57">
        <v>16</v>
      </c>
      <c r="E57" t="s">
        <v>855</v>
      </c>
      <c r="F57" t="s">
        <v>804</v>
      </c>
      <c r="G57" t="s">
        <v>663</v>
      </c>
      <c r="H57" t="s">
        <v>810</v>
      </c>
      <c r="I57" t="s">
        <v>806</v>
      </c>
      <c r="J57" t="s">
        <v>992</v>
      </c>
      <c r="K57">
        <v>3</v>
      </c>
      <c r="L57">
        <v>8</v>
      </c>
    </row>
    <row r="58" spans="1:12" x14ac:dyDescent="0.25">
      <c r="A58" t="s">
        <v>958</v>
      </c>
      <c r="B58">
        <v>1</v>
      </c>
      <c r="C58">
        <v>1</v>
      </c>
      <c r="D58">
        <v>32</v>
      </c>
      <c r="E58" t="s">
        <v>959</v>
      </c>
      <c r="G58" t="s">
        <v>662</v>
      </c>
      <c r="H58" t="s">
        <v>837</v>
      </c>
      <c r="I58" t="s">
        <v>814</v>
      </c>
      <c r="K58">
        <v>7</v>
      </c>
      <c r="L58">
        <v>2</v>
      </c>
    </row>
    <row r="59" spans="1:12" x14ac:dyDescent="0.25">
      <c r="A59" t="s">
        <v>802</v>
      </c>
      <c r="B59">
        <v>1</v>
      </c>
      <c r="C59">
        <v>1</v>
      </c>
      <c r="D59">
        <v>35</v>
      </c>
      <c r="E59" t="s">
        <v>803</v>
      </c>
      <c r="F59" t="s">
        <v>804</v>
      </c>
      <c r="G59" t="s">
        <v>633</v>
      </c>
      <c r="H59" t="s">
        <v>805</v>
      </c>
      <c r="I59" t="s">
        <v>806</v>
      </c>
      <c r="J59" t="s">
        <v>807</v>
      </c>
      <c r="K59">
        <v>13</v>
      </c>
      <c r="L59">
        <v>2</v>
      </c>
    </row>
    <row r="60" spans="1:12" x14ac:dyDescent="0.25">
      <c r="A60" t="s">
        <v>938</v>
      </c>
      <c r="B60">
        <v>1</v>
      </c>
      <c r="C60">
        <v>1</v>
      </c>
      <c r="D60">
        <v>34</v>
      </c>
      <c r="E60" t="s">
        <v>939</v>
      </c>
      <c r="G60" t="s">
        <v>642</v>
      </c>
      <c r="H60" t="s">
        <v>805</v>
      </c>
      <c r="I60" t="s">
        <v>806</v>
      </c>
      <c r="K60">
        <v>7</v>
      </c>
      <c r="L60">
        <v>2</v>
      </c>
    </row>
    <row r="61" spans="1:12" x14ac:dyDescent="0.25">
      <c r="A61" t="s">
        <v>910</v>
      </c>
      <c r="B61">
        <v>2</v>
      </c>
      <c r="C61">
        <v>1</v>
      </c>
      <c r="D61">
        <v>12</v>
      </c>
      <c r="E61" t="s">
        <v>911</v>
      </c>
      <c r="G61" t="s">
        <v>645</v>
      </c>
      <c r="H61" t="s">
        <v>805</v>
      </c>
      <c r="I61" t="s">
        <v>806</v>
      </c>
      <c r="K61">
        <v>13</v>
      </c>
      <c r="L61">
        <v>2</v>
      </c>
    </row>
    <row r="62" spans="1:12" x14ac:dyDescent="0.25">
      <c r="A62" t="s">
        <v>1115</v>
      </c>
      <c r="B62">
        <v>1</v>
      </c>
      <c r="C62">
        <v>1</v>
      </c>
      <c r="D62">
        <v>12</v>
      </c>
      <c r="E62" t="s">
        <v>1116</v>
      </c>
      <c r="F62" t="s">
        <v>804</v>
      </c>
      <c r="G62" t="s">
        <v>677</v>
      </c>
      <c r="H62" t="s">
        <v>805</v>
      </c>
      <c r="I62" t="s">
        <v>806</v>
      </c>
      <c r="K62">
        <v>11</v>
      </c>
      <c r="L62">
        <v>2</v>
      </c>
    </row>
    <row r="63" spans="1:12" x14ac:dyDescent="0.25">
      <c r="A63" t="s">
        <v>922</v>
      </c>
      <c r="B63">
        <v>1</v>
      </c>
      <c r="C63">
        <v>1</v>
      </c>
      <c r="D63">
        <v>34</v>
      </c>
      <c r="E63" t="s">
        <v>923</v>
      </c>
      <c r="G63" t="s">
        <v>642</v>
      </c>
      <c r="H63" t="s">
        <v>805</v>
      </c>
      <c r="I63" t="s">
        <v>924</v>
      </c>
      <c r="K63">
        <v>9</v>
      </c>
      <c r="L63">
        <v>2</v>
      </c>
    </row>
    <row r="64" spans="1:12" x14ac:dyDescent="0.25">
      <c r="A64" t="s">
        <v>819</v>
      </c>
      <c r="B64">
        <v>1</v>
      </c>
      <c r="C64">
        <v>1</v>
      </c>
      <c r="D64">
        <v>8</v>
      </c>
      <c r="E64" t="s">
        <v>820</v>
      </c>
      <c r="G64" t="s">
        <v>636</v>
      </c>
      <c r="H64" t="s">
        <v>810</v>
      </c>
      <c r="I64" t="s">
        <v>821</v>
      </c>
      <c r="J64" t="s">
        <v>822</v>
      </c>
      <c r="K64">
        <v>3</v>
      </c>
      <c r="L64">
        <v>6</v>
      </c>
    </row>
    <row r="65" spans="1:12" x14ac:dyDescent="0.25">
      <c r="A65" t="s">
        <v>1074</v>
      </c>
      <c r="B65">
        <v>1</v>
      </c>
      <c r="C65">
        <v>1</v>
      </c>
      <c r="D65">
        <v>12</v>
      </c>
      <c r="E65" t="s">
        <v>1075</v>
      </c>
      <c r="F65" t="s">
        <v>804</v>
      </c>
      <c r="G65" t="s">
        <v>645</v>
      </c>
      <c r="H65" t="s">
        <v>805</v>
      </c>
      <c r="I65" t="s">
        <v>806</v>
      </c>
      <c r="K65">
        <v>7</v>
      </c>
      <c r="L65">
        <v>2</v>
      </c>
    </row>
    <row r="66" spans="1:12" x14ac:dyDescent="0.25">
      <c r="A66" t="s">
        <v>1099</v>
      </c>
      <c r="B66">
        <v>1</v>
      </c>
      <c r="C66">
        <v>1</v>
      </c>
      <c r="D66">
        <v>24</v>
      </c>
      <c r="E66" t="s">
        <v>975</v>
      </c>
      <c r="F66" t="s">
        <v>804</v>
      </c>
      <c r="G66" t="s">
        <v>652</v>
      </c>
      <c r="H66" t="s">
        <v>805</v>
      </c>
      <c r="I66" t="s">
        <v>806</v>
      </c>
      <c r="K66">
        <v>5</v>
      </c>
      <c r="L66">
        <v>2</v>
      </c>
    </row>
    <row r="67" spans="1:12" x14ac:dyDescent="0.25">
      <c r="A67" t="s">
        <v>974</v>
      </c>
      <c r="B67">
        <v>1</v>
      </c>
      <c r="C67">
        <v>1</v>
      </c>
      <c r="D67">
        <v>16</v>
      </c>
      <c r="E67" t="s">
        <v>975</v>
      </c>
      <c r="F67" t="s">
        <v>804</v>
      </c>
      <c r="G67" t="s">
        <v>663</v>
      </c>
      <c r="H67" t="s">
        <v>810</v>
      </c>
      <c r="I67" t="s">
        <v>806</v>
      </c>
      <c r="J67" t="s">
        <v>969</v>
      </c>
      <c r="K67">
        <v>3</v>
      </c>
      <c r="L67">
        <v>8</v>
      </c>
    </row>
    <row r="68" spans="1:12" x14ac:dyDescent="0.25">
      <c r="A68" t="s">
        <v>840</v>
      </c>
      <c r="B68">
        <v>1</v>
      </c>
      <c r="C68">
        <v>6</v>
      </c>
      <c r="D68">
        <v>31</v>
      </c>
      <c r="E68" t="s">
        <v>841</v>
      </c>
      <c r="G68" t="s">
        <v>641</v>
      </c>
      <c r="H68" t="s">
        <v>805</v>
      </c>
      <c r="I68" t="s">
        <v>814</v>
      </c>
      <c r="K68">
        <v>7</v>
      </c>
      <c r="L68">
        <v>2</v>
      </c>
    </row>
    <row r="69" spans="1:12" x14ac:dyDescent="0.25">
      <c r="A69" t="s">
        <v>1003</v>
      </c>
      <c r="B69">
        <v>1</v>
      </c>
      <c r="C69">
        <v>1</v>
      </c>
      <c r="D69">
        <v>16</v>
      </c>
      <c r="E69" t="s">
        <v>841</v>
      </c>
      <c r="F69" t="s">
        <v>804</v>
      </c>
      <c r="G69" t="s">
        <v>663</v>
      </c>
      <c r="H69" t="s">
        <v>810</v>
      </c>
      <c r="I69" t="s">
        <v>806</v>
      </c>
      <c r="J69" t="s">
        <v>992</v>
      </c>
      <c r="K69">
        <v>3</v>
      </c>
      <c r="L69">
        <v>8</v>
      </c>
    </row>
    <row r="70" spans="1:12" x14ac:dyDescent="0.25">
      <c r="A70" t="s">
        <v>1060</v>
      </c>
      <c r="B70">
        <v>1</v>
      </c>
      <c r="C70">
        <v>1</v>
      </c>
      <c r="D70">
        <v>35</v>
      </c>
      <c r="E70" t="s">
        <v>1061</v>
      </c>
      <c r="F70" t="s">
        <v>804</v>
      </c>
      <c r="G70" t="s">
        <v>644</v>
      </c>
      <c r="H70" t="s">
        <v>805</v>
      </c>
      <c r="I70" t="s">
        <v>806</v>
      </c>
      <c r="K70">
        <v>7</v>
      </c>
      <c r="L70">
        <v>2</v>
      </c>
    </row>
    <row r="71" spans="1:12" x14ac:dyDescent="0.25">
      <c r="A71" t="s">
        <v>1117</v>
      </c>
      <c r="B71">
        <v>1</v>
      </c>
      <c r="C71">
        <v>1</v>
      </c>
      <c r="D71">
        <v>35</v>
      </c>
      <c r="E71" t="s">
        <v>1118</v>
      </c>
      <c r="F71" t="s">
        <v>804</v>
      </c>
      <c r="G71" t="s">
        <v>633</v>
      </c>
      <c r="H71" t="s">
        <v>805</v>
      </c>
      <c r="I71" t="s">
        <v>806</v>
      </c>
      <c r="K71">
        <v>11</v>
      </c>
      <c r="L71">
        <v>8</v>
      </c>
    </row>
    <row r="72" spans="1:12" x14ac:dyDescent="0.25">
      <c r="A72" t="s">
        <v>988</v>
      </c>
      <c r="B72">
        <v>1</v>
      </c>
      <c r="C72">
        <v>1</v>
      </c>
      <c r="D72">
        <v>35</v>
      </c>
      <c r="E72" t="s">
        <v>989</v>
      </c>
      <c r="F72" t="s">
        <v>804</v>
      </c>
      <c r="G72" t="s">
        <v>644</v>
      </c>
      <c r="H72" t="s">
        <v>805</v>
      </c>
      <c r="I72" t="s">
        <v>806</v>
      </c>
      <c r="K72">
        <v>11</v>
      </c>
      <c r="L72">
        <v>2</v>
      </c>
    </row>
    <row r="73" spans="1:12" x14ac:dyDescent="0.25">
      <c r="A73" t="s">
        <v>988</v>
      </c>
      <c r="B73">
        <v>1</v>
      </c>
      <c r="C73">
        <v>1</v>
      </c>
      <c r="D73">
        <v>35</v>
      </c>
      <c r="E73" t="s">
        <v>989</v>
      </c>
      <c r="F73" t="s">
        <v>804</v>
      </c>
      <c r="G73" t="s">
        <v>644</v>
      </c>
      <c r="H73" t="s">
        <v>805</v>
      </c>
      <c r="I73" t="s">
        <v>806</v>
      </c>
      <c r="J73" t="s">
        <v>1015</v>
      </c>
      <c r="K73">
        <v>11</v>
      </c>
      <c r="L73">
        <v>8</v>
      </c>
    </row>
    <row r="74" spans="1:12" x14ac:dyDescent="0.25">
      <c r="A74" t="s">
        <v>996</v>
      </c>
      <c r="B74">
        <v>1</v>
      </c>
      <c r="C74">
        <v>1</v>
      </c>
      <c r="D74">
        <v>16</v>
      </c>
      <c r="E74" t="s">
        <v>997</v>
      </c>
      <c r="F74" t="s">
        <v>804</v>
      </c>
      <c r="G74" t="s">
        <v>663</v>
      </c>
      <c r="H74" t="s">
        <v>810</v>
      </c>
      <c r="I74" t="s">
        <v>806</v>
      </c>
      <c r="J74" t="s">
        <v>992</v>
      </c>
      <c r="K74">
        <v>3</v>
      </c>
      <c r="L74">
        <v>8</v>
      </c>
    </row>
    <row r="75" spans="1:12" x14ac:dyDescent="0.25">
      <c r="A75" t="s">
        <v>871</v>
      </c>
      <c r="B75">
        <v>1</v>
      </c>
      <c r="C75">
        <v>1</v>
      </c>
      <c r="D75">
        <v>34</v>
      </c>
      <c r="E75" t="s">
        <v>872</v>
      </c>
      <c r="G75" t="s">
        <v>642</v>
      </c>
      <c r="H75" t="s">
        <v>805</v>
      </c>
      <c r="I75" t="s">
        <v>806</v>
      </c>
      <c r="J75" t="s">
        <v>873</v>
      </c>
      <c r="K75">
        <v>3</v>
      </c>
      <c r="L75">
        <v>2</v>
      </c>
    </row>
    <row r="76" spans="1:12" x14ac:dyDescent="0.25">
      <c r="A76" t="s">
        <v>970</v>
      </c>
      <c r="B76">
        <v>1</v>
      </c>
      <c r="C76">
        <v>1</v>
      </c>
      <c r="D76">
        <v>16</v>
      </c>
      <c r="E76" t="s">
        <v>971</v>
      </c>
      <c r="F76" t="s">
        <v>804</v>
      </c>
      <c r="G76" t="s">
        <v>663</v>
      </c>
      <c r="H76" t="s">
        <v>810</v>
      </c>
      <c r="I76" t="s">
        <v>806</v>
      </c>
      <c r="J76" t="s">
        <v>969</v>
      </c>
      <c r="K76">
        <v>3</v>
      </c>
      <c r="L76">
        <v>2</v>
      </c>
    </row>
    <row r="77" spans="1:12" x14ac:dyDescent="0.25">
      <c r="A77" t="s">
        <v>982</v>
      </c>
      <c r="B77">
        <v>1</v>
      </c>
      <c r="C77">
        <v>1</v>
      </c>
      <c r="D77">
        <v>16</v>
      </c>
      <c r="E77" t="s">
        <v>983</v>
      </c>
      <c r="F77" t="s">
        <v>804</v>
      </c>
      <c r="G77" t="s">
        <v>663</v>
      </c>
      <c r="H77" t="s">
        <v>810</v>
      </c>
      <c r="I77" t="s">
        <v>806</v>
      </c>
      <c r="J77" t="s">
        <v>969</v>
      </c>
      <c r="K77">
        <v>3</v>
      </c>
      <c r="L77">
        <v>2</v>
      </c>
    </row>
    <row r="78" spans="1:12" x14ac:dyDescent="0.25">
      <c r="A78" t="s">
        <v>1072</v>
      </c>
      <c r="B78">
        <v>1</v>
      </c>
      <c r="C78">
        <v>6</v>
      </c>
      <c r="D78">
        <v>31</v>
      </c>
      <c r="E78" t="s">
        <v>1073</v>
      </c>
      <c r="F78" t="s">
        <v>979</v>
      </c>
      <c r="G78" t="s">
        <v>641</v>
      </c>
      <c r="H78" t="s">
        <v>839</v>
      </c>
      <c r="I78" t="s">
        <v>935</v>
      </c>
      <c r="K78">
        <v>7</v>
      </c>
      <c r="L78">
        <v>2</v>
      </c>
    </row>
    <row r="79" spans="1:12" x14ac:dyDescent="0.25">
      <c r="A79" t="s">
        <v>808</v>
      </c>
      <c r="B79">
        <v>1</v>
      </c>
      <c r="C79">
        <v>1</v>
      </c>
      <c r="D79">
        <v>15</v>
      </c>
      <c r="E79" t="s">
        <v>809</v>
      </c>
      <c r="G79" t="s">
        <v>634</v>
      </c>
      <c r="H79" t="s">
        <v>810</v>
      </c>
      <c r="I79" t="s">
        <v>806</v>
      </c>
      <c r="J79" t="s">
        <v>811</v>
      </c>
      <c r="K79">
        <v>3</v>
      </c>
      <c r="L79">
        <v>8</v>
      </c>
    </row>
    <row r="80" spans="1:12" x14ac:dyDescent="0.25">
      <c r="A80" t="s">
        <v>898</v>
      </c>
      <c r="B80">
        <v>1</v>
      </c>
      <c r="C80">
        <v>1</v>
      </c>
      <c r="D80">
        <v>35</v>
      </c>
      <c r="E80" t="s">
        <v>899</v>
      </c>
      <c r="G80" t="s">
        <v>644</v>
      </c>
      <c r="H80" t="s">
        <v>805</v>
      </c>
      <c r="I80" t="s">
        <v>806</v>
      </c>
      <c r="K80">
        <v>13</v>
      </c>
      <c r="L80">
        <v>2</v>
      </c>
    </row>
    <row r="81" spans="1:12" x14ac:dyDescent="0.25">
      <c r="A81" t="s">
        <v>1016</v>
      </c>
      <c r="B81">
        <v>1</v>
      </c>
      <c r="C81">
        <v>1</v>
      </c>
      <c r="D81">
        <v>8</v>
      </c>
      <c r="E81" t="s">
        <v>899</v>
      </c>
      <c r="F81" t="s">
        <v>979</v>
      </c>
      <c r="G81" t="s">
        <v>666</v>
      </c>
      <c r="H81" t="s">
        <v>810</v>
      </c>
      <c r="I81" t="s">
        <v>814</v>
      </c>
      <c r="J81" t="s">
        <v>1017</v>
      </c>
      <c r="K81">
        <v>11</v>
      </c>
      <c r="L81">
        <v>8</v>
      </c>
    </row>
    <row r="82" spans="1:12" x14ac:dyDescent="0.25">
      <c r="A82" t="s">
        <v>842</v>
      </c>
      <c r="B82">
        <v>1</v>
      </c>
      <c r="C82">
        <v>1</v>
      </c>
      <c r="D82">
        <v>34</v>
      </c>
      <c r="E82" t="s">
        <v>843</v>
      </c>
      <c r="G82" t="s">
        <v>642</v>
      </c>
      <c r="H82" t="s">
        <v>805</v>
      </c>
      <c r="I82" t="s">
        <v>814</v>
      </c>
      <c r="K82">
        <v>11</v>
      </c>
      <c r="L82">
        <v>2</v>
      </c>
    </row>
    <row r="83" spans="1:12" x14ac:dyDescent="0.25">
      <c r="A83" t="s">
        <v>967</v>
      </c>
      <c r="B83">
        <v>1</v>
      </c>
      <c r="C83">
        <v>1</v>
      </c>
      <c r="D83">
        <v>16</v>
      </c>
      <c r="E83" t="s">
        <v>968</v>
      </c>
      <c r="F83" t="s">
        <v>804</v>
      </c>
      <c r="G83" t="s">
        <v>663</v>
      </c>
      <c r="H83" t="s">
        <v>810</v>
      </c>
      <c r="I83" t="s">
        <v>806</v>
      </c>
      <c r="J83" t="s">
        <v>969</v>
      </c>
      <c r="K83">
        <v>3</v>
      </c>
      <c r="L83">
        <v>2</v>
      </c>
    </row>
    <row r="84" spans="1:12" x14ac:dyDescent="0.25">
      <c r="A84" t="s">
        <v>956</v>
      </c>
      <c r="B84">
        <v>1</v>
      </c>
      <c r="C84">
        <v>1</v>
      </c>
      <c r="D84">
        <v>33</v>
      </c>
      <c r="E84" t="s">
        <v>889</v>
      </c>
      <c r="G84" t="s">
        <v>639</v>
      </c>
      <c r="H84" t="s">
        <v>839</v>
      </c>
      <c r="I84" t="s">
        <v>935</v>
      </c>
      <c r="J84" t="s">
        <v>957</v>
      </c>
      <c r="K84">
        <v>7</v>
      </c>
      <c r="L84">
        <v>8</v>
      </c>
    </row>
    <row r="85" spans="1:12" x14ac:dyDescent="0.25">
      <c r="A85" t="s">
        <v>888</v>
      </c>
      <c r="B85">
        <v>1</v>
      </c>
      <c r="C85">
        <v>1</v>
      </c>
      <c r="D85">
        <v>9</v>
      </c>
      <c r="E85" t="s">
        <v>889</v>
      </c>
      <c r="G85" t="s">
        <v>651</v>
      </c>
      <c r="H85" t="s">
        <v>870</v>
      </c>
      <c r="I85" t="s">
        <v>806</v>
      </c>
      <c r="K85">
        <v>5</v>
      </c>
      <c r="L85">
        <v>2</v>
      </c>
    </row>
    <row r="86" spans="1:12" x14ac:dyDescent="0.25">
      <c r="A86" t="s">
        <v>960</v>
      </c>
      <c r="B86">
        <v>1</v>
      </c>
      <c r="C86">
        <v>1</v>
      </c>
      <c r="D86">
        <v>9</v>
      </c>
      <c r="E86" t="s">
        <v>961</v>
      </c>
      <c r="G86" t="s">
        <v>651</v>
      </c>
      <c r="H86" t="s">
        <v>870</v>
      </c>
      <c r="I86" t="s">
        <v>806</v>
      </c>
      <c r="K86" t="e">
        <v>#N/A</v>
      </c>
      <c r="L86">
        <v>2</v>
      </c>
    </row>
    <row r="87" spans="1:12" x14ac:dyDescent="0.25">
      <c r="A87" t="s">
        <v>858</v>
      </c>
      <c r="B87">
        <v>1</v>
      </c>
      <c r="C87">
        <v>1</v>
      </c>
      <c r="D87">
        <v>34</v>
      </c>
      <c r="E87" t="s">
        <v>859</v>
      </c>
      <c r="G87" t="s">
        <v>642</v>
      </c>
      <c r="H87" t="s">
        <v>805</v>
      </c>
      <c r="I87" t="s">
        <v>806</v>
      </c>
      <c r="K87">
        <v>13</v>
      </c>
      <c r="L87">
        <v>2</v>
      </c>
    </row>
    <row r="88" spans="1:12" x14ac:dyDescent="0.25">
      <c r="A88" t="s">
        <v>1123</v>
      </c>
      <c r="B88">
        <v>1</v>
      </c>
      <c r="C88">
        <v>1</v>
      </c>
      <c r="D88">
        <v>33</v>
      </c>
      <c r="E88" t="s">
        <v>847</v>
      </c>
      <c r="F88" t="s">
        <v>979</v>
      </c>
      <c r="G88" t="s">
        <v>639</v>
      </c>
      <c r="H88" t="s">
        <v>805</v>
      </c>
      <c r="I88" t="s">
        <v>935</v>
      </c>
      <c r="J88" t="s">
        <v>1124</v>
      </c>
      <c r="K88">
        <v>13</v>
      </c>
      <c r="L88">
        <v>2</v>
      </c>
    </row>
    <row r="89" spans="1:12" x14ac:dyDescent="0.25">
      <c r="A89" t="s">
        <v>846</v>
      </c>
      <c r="B89">
        <v>1</v>
      </c>
      <c r="C89">
        <v>1</v>
      </c>
      <c r="D89">
        <v>35</v>
      </c>
      <c r="E89" t="s">
        <v>847</v>
      </c>
      <c r="G89" t="s">
        <v>644</v>
      </c>
      <c r="H89" t="s">
        <v>805</v>
      </c>
      <c r="I89" t="s">
        <v>806</v>
      </c>
      <c r="K89">
        <v>3</v>
      </c>
      <c r="L89">
        <v>8</v>
      </c>
    </row>
    <row r="90" spans="1:12" x14ac:dyDescent="0.25">
      <c r="A90" t="s">
        <v>1119</v>
      </c>
      <c r="B90">
        <v>1</v>
      </c>
      <c r="C90">
        <v>1</v>
      </c>
      <c r="D90">
        <v>22</v>
      </c>
      <c r="E90" t="s">
        <v>847</v>
      </c>
      <c r="F90" t="s">
        <v>804</v>
      </c>
      <c r="G90" t="s">
        <v>637</v>
      </c>
      <c r="H90" t="s">
        <v>805</v>
      </c>
      <c r="I90" t="s">
        <v>806</v>
      </c>
      <c r="K90">
        <v>3</v>
      </c>
      <c r="L90">
        <v>8</v>
      </c>
    </row>
    <row r="91" spans="1:12" x14ac:dyDescent="0.25">
      <c r="A91" t="s">
        <v>880</v>
      </c>
      <c r="B91">
        <v>1</v>
      </c>
      <c r="C91">
        <v>1</v>
      </c>
      <c r="D91">
        <v>35</v>
      </c>
      <c r="E91" t="s">
        <v>881</v>
      </c>
      <c r="G91" t="s">
        <v>644</v>
      </c>
      <c r="H91" t="s">
        <v>805</v>
      </c>
      <c r="I91" t="s">
        <v>806</v>
      </c>
      <c r="K91">
        <v>11</v>
      </c>
      <c r="L91">
        <v>2</v>
      </c>
    </row>
    <row r="92" spans="1:12" x14ac:dyDescent="0.25">
      <c r="A92" t="s">
        <v>916</v>
      </c>
      <c r="B92">
        <v>1</v>
      </c>
      <c r="C92">
        <v>1</v>
      </c>
      <c r="D92">
        <v>35</v>
      </c>
      <c r="E92" t="s">
        <v>917</v>
      </c>
      <c r="G92" t="s">
        <v>644</v>
      </c>
      <c r="H92" t="s">
        <v>805</v>
      </c>
      <c r="I92" t="s">
        <v>806</v>
      </c>
      <c r="K92">
        <v>7</v>
      </c>
      <c r="L92">
        <v>2</v>
      </c>
    </row>
    <row r="93" spans="1:12" x14ac:dyDescent="0.25">
      <c r="A93" t="s">
        <v>882</v>
      </c>
      <c r="B93">
        <v>1</v>
      </c>
      <c r="C93">
        <v>1</v>
      </c>
      <c r="D93">
        <v>33</v>
      </c>
      <c r="E93" t="s">
        <v>883</v>
      </c>
      <c r="G93" t="s">
        <v>650</v>
      </c>
      <c r="H93" t="s">
        <v>837</v>
      </c>
      <c r="I93" t="s">
        <v>814</v>
      </c>
      <c r="K93">
        <v>7</v>
      </c>
      <c r="L93">
        <v>8</v>
      </c>
    </row>
    <row r="94" spans="1:12" x14ac:dyDescent="0.25">
      <c r="A94" t="s">
        <v>998</v>
      </c>
      <c r="B94">
        <v>1</v>
      </c>
      <c r="C94">
        <v>1</v>
      </c>
      <c r="D94">
        <v>16</v>
      </c>
      <c r="E94" t="s">
        <v>883</v>
      </c>
      <c r="F94" t="s">
        <v>804</v>
      </c>
      <c r="G94" t="s">
        <v>663</v>
      </c>
      <c r="H94" t="s">
        <v>810</v>
      </c>
      <c r="I94" t="s">
        <v>806</v>
      </c>
      <c r="J94" t="s">
        <v>992</v>
      </c>
      <c r="K94">
        <v>3</v>
      </c>
      <c r="L94">
        <v>8</v>
      </c>
    </row>
    <row r="95" spans="1:12" x14ac:dyDescent="0.25">
      <c r="A95" t="s">
        <v>999</v>
      </c>
      <c r="B95">
        <v>1</v>
      </c>
      <c r="C95">
        <v>1</v>
      </c>
      <c r="D95">
        <v>33</v>
      </c>
      <c r="E95" t="s">
        <v>1000</v>
      </c>
      <c r="F95" t="s">
        <v>979</v>
      </c>
      <c r="G95" t="s">
        <v>639</v>
      </c>
      <c r="H95" t="s">
        <v>805</v>
      </c>
      <c r="I95" t="s">
        <v>806</v>
      </c>
      <c r="K95">
        <v>3</v>
      </c>
      <c r="L95">
        <v>2</v>
      </c>
    </row>
    <row r="96" spans="1:12" x14ac:dyDescent="0.25">
      <c r="A96" t="s">
        <v>1112</v>
      </c>
      <c r="B96">
        <v>1</v>
      </c>
      <c r="C96">
        <v>1</v>
      </c>
      <c r="D96">
        <v>13</v>
      </c>
      <c r="E96" t="s">
        <v>1000</v>
      </c>
      <c r="F96" t="s">
        <v>804</v>
      </c>
      <c r="G96" t="s">
        <v>676</v>
      </c>
      <c r="H96" t="s">
        <v>810</v>
      </c>
      <c r="I96" t="s">
        <v>806</v>
      </c>
      <c r="J96" t="s">
        <v>1108</v>
      </c>
      <c r="K96">
        <v>3</v>
      </c>
      <c r="L96">
        <v>2</v>
      </c>
    </row>
    <row r="97" spans="1:12" x14ac:dyDescent="0.25">
      <c r="A97" t="s">
        <v>829</v>
      </c>
      <c r="B97">
        <v>1</v>
      </c>
      <c r="C97">
        <v>1</v>
      </c>
      <c r="D97">
        <v>34</v>
      </c>
      <c r="E97" t="s">
        <v>830</v>
      </c>
      <c r="G97" t="s">
        <v>638</v>
      </c>
      <c r="H97" t="s">
        <v>831</v>
      </c>
      <c r="I97" t="s">
        <v>814</v>
      </c>
      <c r="J97" t="s">
        <v>832</v>
      </c>
      <c r="K97">
        <v>3</v>
      </c>
      <c r="L97">
        <v>2</v>
      </c>
    </row>
    <row r="98" spans="1:12" x14ac:dyDescent="0.25">
      <c r="A98" t="s">
        <v>953</v>
      </c>
      <c r="B98">
        <v>1</v>
      </c>
      <c r="C98">
        <v>1</v>
      </c>
      <c r="D98">
        <v>34</v>
      </c>
      <c r="E98" t="s">
        <v>830</v>
      </c>
      <c r="G98" t="s">
        <v>661</v>
      </c>
      <c r="H98" t="s">
        <v>831</v>
      </c>
      <c r="I98" t="s">
        <v>814</v>
      </c>
      <c r="K98">
        <v>3</v>
      </c>
      <c r="L98">
        <v>2</v>
      </c>
    </row>
    <row r="99" spans="1:12" x14ac:dyDescent="0.25">
      <c r="A99" t="s">
        <v>850</v>
      </c>
      <c r="B99">
        <v>1</v>
      </c>
      <c r="C99">
        <v>1</v>
      </c>
      <c r="D99">
        <v>35</v>
      </c>
      <c r="E99" t="s">
        <v>851</v>
      </c>
      <c r="G99" t="s">
        <v>644</v>
      </c>
      <c r="H99" t="s">
        <v>805</v>
      </c>
      <c r="I99" t="s">
        <v>806</v>
      </c>
      <c r="K99">
        <v>11</v>
      </c>
      <c r="L99">
        <v>2</v>
      </c>
    </row>
    <row r="100" spans="1:12" x14ac:dyDescent="0.25">
      <c r="A100" t="s">
        <v>812</v>
      </c>
      <c r="B100">
        <v>1</v>
      </c>
      <c r="C100">
        <v>1</v>
      </c>
      <c r="D100">
        <v>12</v>
      </c>
      <c r="E100" t="s">
        <v>813</v>
      </c>
      <c r="G100" t="s">
        <v>635</v>
      </c>
      <c r="H100" t="s">
        <v>805</v>
      </c>
      <c r="I100" t="s">
        <v>814</v>
      </c>
      <c r="J100" t="s">
        <v>815</v>
      </c>
      <c r="K100">
        <v>3</v>
      </c>
      <c r="L100">
        <v>2</v>
      </c>
    </row>
    <row r="101" spans="1:12" x14ac:dyDescent="0.25">
      <c r="A101" t="s">
        <v>954</v>
      </c>
      <c r="B101">
        <v>1</v>
      </c>
      <c r="C101">
        <v>1</v>
      </c>
      <c r="D101">
        <v>11</v>
      </c>
      <c r="E101" t="s">
        <v>955</v>
      </c>
      <c r="G101" t="s">
        <v>660</v>
      </c>
      <c r="H101" t="s">
        <v>805</v>
      </c>
      <c r="I101" t="s">
        <v>814</v>
      </c>
      <c r="K101">
        <v>7</v>
      </c>
      <c r="L101">
        <v>2</v>
      </c>
    </row>
    <row r="102" spans="1:12" x14ac:dyDescent="0.25">
      <c r="A102" t="s">
        <v>816</v>
      </c>
      <c r="B102">
        <v>1</v>
      </c>
      <c r="C102">
        <v>1</v>
      </c>
      <c r="D102">
        <v>35</v>
      </c>
      <c r="E102" t="s">
        <v>817</v>
      </c>
      <c r="G102" t="s">
        <v>633</v>
      </c>
      <c r="H102" t="s">
        <v>805</v>
      </c>
      <c r="I102" t="s">
        <v>806</v>
      </c>
      <c r="J102" t="s">
        <v>818</v>
      </c>
      <c r="K102">
        <v>7</v>
      </c>
      <c r="L102">
        <v>2</v>
      </c>
    </row>
    <row r="103" spans="1:12" x14ac:dyDescent="0.25">
      <c r="A103" t="s">
        <v>838</v>
      </c>
      <c r="B103">
        <v>1</v>
      </c>
      <c r="C103">
        <v>1</v>
      </c>
      <c r="D103">
        <v>33</v>
      </c>
      <c r="E103" t="s">
        <v>817</v>
      </c>
      <c r="G103" t="s">
        <v>640</v>
      </c>
      <c r="H103" t="s">
        <v>839</v>
      </c>
      <c r="I103" t="s">
        <v>806</v>
      </c>
      <c r="K103">
        <v>7</v>
      </c>
      <c r="L103">
        <v>2</v>
      </c>
    </row>
    <row r="104" spans="1:12" x14ac:dyDescent="0.25">
      <c r="A104" t="s">
        <v>852</v>
      </c>
      <c r="B104">
        <v>1</v>
      </c>
      <c r="C104">
        <v>1</v>
      </c>
      <c r="D104">
        <v>35</v>
      </c>
      <c r="E104" t="s">
        <v>853</v>
      </c>
      <c r="G104" t="s">
        <v>646</v>
      </c>
      <c r="H104" t="s">
        <v>805</v>
      </c>
      <c r="I104" t="s">
        <v>806</v>
      </c>
      <c r="K104">
        <v>7</v>
      </c>
      <c r="L104">
        <v>2</v>
      </c>
    </row>
    <row r="105" spans="1:12" x14ac:dyDescent="0.25">
      <c r="A105" t="s">
        <v>940</v>
      </c>
      <c r="B105">
        <v>1</v>
      </c>
      <c r="C105">
        <v>1</v>
      </c>
      <c r="D105">
        <v>35</v>
      </c>
      <c r="E105" t="s">
        <v>941</v>
      </c>
      <c r="G105" t="s">
        <v>644</v>
      </c>
      <c r="H105" t="s">
        <v>805</v>
      </c>
      <c r="I105" t="s">
        <v>806</v>
      </c>
      <c r="K105">
        <v>11</v>
      </c>
      <c r="L105">
        <v>2</v>
      </c>
    </row>
    <row r="106" spans="1:12" x14ac:dyDescent="0.25">
      <c r="A106" t="s">
        <v>994</v>
      </c>
      <c r="B106">
        <v>1</v>
      </c>
      <c r="C106">
        <v>1</v>
      </c>
      <c r="D106">
        <v>35</v>
      </c>
      <c r="E106" t="s">
        <v>995</v>
      </c>
      <c r="F106" t="s">
        <v>979</v>
      </c>
      <c r="G106" t="s">
        <v>644</v>
      </c>
      <c r="H106" t="s">
        <v>810</v>
      </c>
      <c r="I106" t="s">
        <v>806</v>
      </c>
      <c r="K106">
        <v>7</v>
      </c>
      <c r="L106">
        <v>8</v>
      </c>
    </row>
    <row r="107" spans="1:12" x14ac:dyDescent="0.25">
      <c r="A107" t="s">
        <v>860</v>
      </c>
      <c r="B107">
        <v>1</v>
      </c>
      <c r="C107">
        <v>1</v>
      </c>
      <c r="D107">
        <v>34</v>
      </c>
      <c r="E107" t="s">
        <v>861</v>
      </c>
      <c r="G107" t="s">
        <v>642</v>
      </c>
      <c r="H107" t="s">
        <v>805</v>
      </c>
      <c r="I107" t="s">
        <v>814</v>
      </c>
      <c r="K107">
        <v>7</v>
      </c>
      <c r="L107">
        <v>2</v>
      </c>
    </row>
    <row r="108" spans="1:12" x14ac:dyDescent="0.25">
      <c r="A108" t="s">
        <v>920</v>
      </c>
      <c r="B108">
        <v>1</v>
      </c>
      <c r="C108">
        <v>1</v>
      </c>
      <c r="D108">
        <v>35</v>
      </c>
      <c r="E108" t="s">
        <v>921</v>
      </c>
      <c r="G108" t="s">
        <v>644</v>
      </c>
      <c r="H108" t="s">
        <v>805</v>
      </c>
      <c r="I108" t="s">
        <v>806</v>
      </c>
      <c r="K108">
        <v>7</v>
      </c>
      <c r="L108">
        <v>2</v>
      </c>
    </row>
    <row r="109" spans="1:12" x14ac:dyDescent="0.25">
      <c r="A109" t="s">
        <v>874</v>
      </c>
      <c r="B109">
        <v>1</v>
      </c>
      <c r="C109">
        <v>1</v>
      </c>
      <c r="D109">
        <v>35</v>
      </c>
      <c r="E109" t="s">
        <v>875</v>
      </c>
      <c r="G109" t="s">
        <v>644</v>
      </c>
      <c r="H109" t="s">
        <v>805</v>
      </c>
      <c r="I109" t="s">
        <v>806</v>
      </c>
      <c r="K109">
        <v>13</v>
      </c>
      <c r="L109">
        <v>2</v>
      </c>
    </row>
    <row r="110" spans="1:12" x14ac:dyDescent="0.25">
      <c r="A110" t="s">
        <v>1098</v>
      </c>
      <c r="B110">
        <v>1</v>
      </c>
      <c r="C110">
        <v>1</v>
      </c>
      <c r="D110">
        <v>35</v>
      </c>
      <c r="E110" t="s">
        <v>875</v>
      </c>
      <c r="F110" t="s">
        <v>804</v>
      </c>
      <c r="G110" t="s">
        <v>644</v>
      </c>
      <c r="H110" t="s">
        <v>805</v>
      </c>
      <c r="I110" t="s">
        <v>806</v>
      </c>
      <c r="K110">
        <v>13</v>
      </c>
      <c r="L110">
        <v>8</v>
      </c>
    </row>
    <row r="111" spans="1:12" x14ac:dyDescent="0.25">
      <c r="A111" t="s">
        <v>878</v>
      </c>
      <c r="B111">
        <v>1</v>
      </c>
      <c r="C111">
        <v>1</v>
      </c>
      <c r="D111">
        <v>12</v>
      </c>
      <c r="E111" t="s">
        <v>879</v>
      </c>
      <c r="G111" t="s">
        <v>645</v>
      </c>
      <c r="H111" t="s">
        <v>805</v>
      </c>
      <c r="I111" t="s">
        <v>806</v>
      </c>
      <c r="K111">
        <v>13</v>
      </c>
      <c r="L111">
        <v>2</v>
      </c>
    </row>
    <row r="112" spans="1:12" x14ac:dyDescent="0.25">
      <c r="A112" t="s">
        <v>925</v>
      </c>
      <c r="B112">
        <v>1</v>
      </c>
      <c r="C112">
        <v>1</v>
      </c>
      <c r="D112">
        <v>12</v>
      </c>
      <c r="E112" t="s">
        <v>926</v>
      </c>
      <c r="G112" t="s">
        <v>645</v>
      </c>
      <c r="H112" t="s">
        <v>805</v>
      </c>
      <c r="I112" t="s">
        <v>806</v>
      </c>
      <c r="K112">
        <v>7</v>
      </c>
      <c r="L112">
        <v>2</v>
      </c>
    </row>
    <row r="113" spans="1:12" x14ac:dyDescent="0.25">
      <c r="A113" t="s">
        <v>1068</v>
      </c>
      <c r="B113">
        <v>1</v>
      </c>
      <c r="C113">
        <v>1</v>
      </c>
      <c r="D113">
        <v>35</v>
      </c>
      <c r="E113" t="s">
        <v>1069</v>
      </c>
      <c r="F113" t="s">
        <v>804</v>
      </c>
      <c r="G113" t="s">
        <v>644</v>
      </c>
      <c r="H113" t="s">
        <v>805</v>
      </c>
      <c r="I113" t="s">
        <v>806</v>
      </c>
      <c r="K113">
        <v>9</v>
      </c>
      <c r="L113">
        <v>2</v>
      </c>
    </row>
    <row r="114" spans="1:12" x14ac:dyDescent="0.25">
      <c r="A114" t="s">
        <v>864</v>
      </c>
      <c r="B114">
        <v>1</v>
      </c>
      <c r="C114">
        <v>1</v>
      </c>
      <c r="D114">
        <v>12</v>
      </c>
      <c r="E114" t="s">
        <v>865</v>
      </c>
      <c r="G114" t="s">
        <v>645</v>
      </c>
      <c r="H114" t="s">
        <v>805</v>
      </c>
      <c r="I114" t="s">
        <v>806</v>
      </c>
      <c r="K114">
        <v>13</v>
      </c>
      <c r="L114">
        <v>2</v>
      </c>
    </row>
    <row r="115" spans="1:12" x14ac:dyDescent="0.25">
      <c r="A115" t="s">
        <v>1106</v>
      </c>
      <c r="B115">
        <v>1</v>
      </c>
      <c r="C115">
        <v>1</v>
      </c>
      <c r="D115">
        <v>14</v>
      </c>
      <c r="E115" t="s">
        <v>1055</v>
      </c>
      <c r="F115" t="s">
        <v>804</v>
      </c>
      <c r="G115" t="s">
        <v>675</v>
      </c>
      <c r="H115" t="s">
        <v>1107</v>
      </c>
      <c r="I115" t="s">
        <v>806</v>
      </c>
      <c r="J115" t="s">
        <v>1108</v>
      </c>
      <c r="K115">
        <v>3</v>
      </c>
      <c r="L115">
        <v>8</v>
      </c>
    </row>
    <row r="116" spans="1:12" x14ac:dyDescent="0.25">
      <c r="A116" t="s">
        <v>1054</v>
      </c>
      <c r="B116">
        <v>1</v>
      </c>
      <c r="C116">
        <v>1</v>
      </c>
      <c r="D116">
        <v>36</v>
      </c>
      <c r="E116" t="s">
        <v>1055</v>
      </c>
      <c r="F116" t="s">
        <v>804</v>
      </c>
      <c r="G116" t="s">
        <v>670</v>
      </c>
      <c r="H116" t="s">
        <v>870</v>
      </c>
      <c r="I116" t="s">
        <v>924</v>
      </c>
      <c r="K116">
        <v>5</v>
      </c>
      <c r="L116">
        <v>2</v>
      </c>
    </row>
    <row r="117" spans="1:12" x14ac:dyDescent="0.25">
      <c r="A117" t="s">
        <v>927</v>
      </c>
      <c r="B117">
        <v>1</v>
      </c>
      <c r="C117">
        <v>1</v>
      </c>
      <c r="D117">
        <v>19</v>
      </c>
      <c r="E117" t="s">
        <v>928</v>
      </c>
      <c r="G117" t="s">
        <v>657</v>
      </c>
      <c r="H117" t="s">
        <v>839</v>
      </c>
      <c r="I117" t="s">
        <v>806</v>
      </c>
      <c r="K117">
        <v>3</v>
      </c>
      <c r="L117">
        <v>2</v>
      </c>
    </row>
    <row r="118" spans="1:12" x14ac:dyDescent="0.25">
      <c r="A118" t="s">
        <v>1064</v>
      </c>
      <c r="B118">
        <v>1</v>
      </c>
      <c r="C118">
        <v>1</v>
      </c>
      <c r="D118">
        <v>12</v>
      </c>
      <c r="E118" t="s">
        <v>1065</v>
      </c>
      <c r="F118" t="s">
        <v>804</v>
      </c>
      <c r="G118" t="s">
        <v>645</v>
      </c>
      <c r="H118" t="s">
        <v>805</v>
      </c>
      <c r="I118" t="s">
        <v>806</v>
      </c>
      <c r="K118">
        <v>7</v>
      </c>
      <c r="L118">
        <v>2</v>
      </c>
    </row>
    <row r="119" spans="1:12" x14ac:dyDescent="0.25">
      <c r="A119" t="s">
        <v>1090</v>
      </c>
      <c r="B119">
        <v>1</v>
      </c>
      <c r="C119">
        <v>1</v>
      </c>
      <c r="D119">
        <v>33</v>
      </c>
      <c r="E119" t="s">
        <v>1065</v>
      </c>
      <c r="F119" t="s">
        <v>979</v>
      </c>
      <c r="G119" t="s">
        <v>647</v>
      </c>
      <c r="H119" t="s">
        <v>837</v>
      </c>
      <c r="I119" t="s">
        <v>814</v>
      </c>
      <c r="K119">
        <v>5</v>
      </c>
      <c r="L119">
        <v>2</v>
      </c>
    </row>
    <row r="120" spans="1:12" x14ac:dyDescent="0.25">
      <c r="A120" t="s">
        <v>914</v>
      </c>
      <c r="B120">
        <v>1</v>
      </c>
      <c r="C120">
        <v>1</v>
      </c>
      <c r="D120">
        <v>34</v>
      </c>
      <c r="E120" t="s">
        <v>915</v>
      </c>
      <c r="G120" t="s">
        <v>642</v>
      </c>
      <c r="H120" t="s">
        <v>805</v>
      </c>
      <c r="I120" t="s">
        <v>806</v>
      </c>
      <c r="K120">
        <v>5</v>
      </c>
      <c r="L120">
        <v>2</v>
      </c>
    </row>
    <row r="121" spans="1:12" x14ac:dyDescent="0.25">
      <c r="A121" t="s">
        <v>945</v>
      </c>
      <c r="B121">
        <v>1</v>
      </c>
      <c r="C121">
        <v>1</v>
      </c>
      <c r="D121">
        <v>11</v>
      </c>
      <c r="E121" t="s">
        <v>946</v>
      </c>
      <c r="G121" t="s">
        <v>660</v>
      </c>
      <c r="H121" t="s">
        <v>805</v>
      </c>
      <c r="I121" t="s">
        <v>806</v>
      </c>
      <c r="K121" t="e">
        <v>#N/A</v>
      </c>
      <c r="L121" t="e">
        <v>#N/A</v>
      </c>
    </row>
    <row r="122" spans="1:12" x14ac:dyDescent="0.25">
      <c r="A122" t="s">
        <v>901</v>
      </c>
      <c r="B122">
        <v>1</v>
      </c>
      <c r="C122">
        <v>1</v>
      </c>
      <c r="D122">
        <v>37</v>
      </c>
      <c r="E122" t="s">
        <v>902</v>
      </c>
      <c r="G122" t="s">
        <v>655</v>
      </c>
      <c r="H122" t="s">
        <v>805</v>
      </c>
      <c r="I122" t="s">
        <v>903</v>
      </c>
      <c r="K122">
        <v>7</v>
      </c>
      <c r="L122">
        <v>2</v>
      </c>
    </row>
    <row r="123" spans="1:12" x14ac:dyDescent="0.25">
      <c r="A123" t="s">
        <v>1122</v>
      </c>
      <c r="B123">
        <v>1</v>
      </c>
      <c r="C123">
        <v>1</v>
      </c>
      <c r="D123">
        <v>18</v>
      </c>
      <c r="E123" t="s">
        <v>902</v>
      </c>
      <c r="F123" t="s">
        <v>804</v>
      </c>
      <c r="G123" t="s">
        <v>676</v>
      </c>
      <c r="H123" t="s">
        <v>810</v>
      </c>
      <c r="I123" t="s">
        <v>806</v>
      </c>
      <c r="J123" t="s">
        <v>1108</v>
      </c>
      <c r="K123">
        <v>3</v>
      </c>
      <c r="L123">
        <v>8</v>
      </c>
    </row>
    <row r="124" spans="1:12" x14ac:dyDescent="0.25">
      <c r="A124" t="s">
        <v>965</v>
      </c>
      <c r="B124">
        <v>1</v>
      </c>
      <c r="C124">
        <v>1</v>
      </c>
      <c r="D124">
        <v>35</v>
      </c>
      <c r="E124" t="s">
        <v>966</v>
      </c>
      <c r="G124" t="s">
        <v>644</v>
      </c>
      <c r="H124" t="s">
        <v>805</v>
      </c>
      <c r="I124" t="s">
        <v>806</v>
      </c>
      <c r="K124">
        <v>7</v>
      </c>
      <c r="L124">
        <v>2</v>
      </c>
    </row>
    <row r="125" spans="1:12" x14ac:dyDescent="0.25">
      <c r="A125" t="s">
        <v>1109</v>
      </c>
      <c r="B125">
        <v>1</v>
      </c>
      <c r="C125">
        <v>1</v>
      </c>
      <c r="D125">
        <v>13</v>
      </c>
      <c r="E125" t="s">
        <v>966</v>
      </c>
      <c r="F125" t="s">
        <v>804</v>
      </c>
      <c r="G125" t="s">
        <v>676</v>
      </c>
      <c r="H125" t="s">
        <v>810</v>
      </c>
      <c r="I125" t="s">
        <v>806</v>
      </c>
      <c r="J125" t="s">
        <v>1108</v>
      </c>
      <c r="K125">
        <v>3</v>
      </c>
      <c r="L125">
        <v>8</v>
      </c>
    </row>
    <row r="126" spans="1:12" x14ac:dyDescent="0.25">
      <c r="A126" t="s">
        <v>931</v>
      </c>
      <c r="B126">
        <v>1</v>
      </c>
      <c r="C126">
        <v>1</v>
      </c>
      <c r="D126">
        <v>12</v>
      </c>
      <c r="E126" t="s">
        <v>932</v>
      </c>
      <c r="G126" t="s">
        <v>645</v>
      </c>
      <c r="H126" t="s">
        <v>805</v>
      </c>
      <c r="I126" t="s">
        <v>806</v>
      </c>
      <c r="K126">
        <v>7</v>
      </c>
      <c r="L126">
        <v>2</v>
      </c>
    </row>
    <row r="127" spans="1:12" x14ac:dyDescent="0.25">
      <c r="A127" t="s">
        <v>1091</v>
      </c>
      <c r="B127">
        <v>1</v>
      </c>
      <c r="C127">
        <v>3</v>
      </c>
      <c r="D127">
        <v>1</v>
      </c>
      <c r="E127" t="s">
        <v>885</v>
      </c>
      <c r="F127" t="s">
        <v>804</v>
      </c>
      <c r="G127" t="s">
        <v>673</v>
      </c>
      <c r="H127" t="s">
        <v>870</v>
      </c>
      <c r="I127" t="s">
        <v>1092</v>
      </c>
      <c r="K127">
        <v>3</v>
      </c>
      <c r="L127">
        <v>2</v>
      </c>
    </row>
    <row r="128" spans="1:12" x14ac:dyDescent="0.25">
      <c r="A128" t="s">
        <v>884</v>
      </c>
      <c r="B128">
        <v>1</v>
      </c>
      <c r="C128">
        <v>2</v>
      </c>
      <c r="D128">
        <v>2</v>
      </c>
      <c r="E128" t="s">
        <v>885</v>
      </c>
      <c r="G128" t="s">
        <v>651</v>
      </c>
      <c r="H128" t="s">
        <v>805</v>
      </c>
      <c r="I128" t="s">
        <v>806</v>
      </c>
      <c r="K128">
        <v>13</v>
      </c>
      <c r="L128">
        <v>8</v>
      </c>
    </row>
    <row r="129" spans="1:12" x14ac:dyDescent="0.25">
      <c r="A129" t="s">
        <v>1001</v>
      </c>
      <c r="B129">
        <v>1</v>
      </c>
      <c r="C129">
        <v>1</v>
      </c>
      <c r="D129">
        <v>16</v>
      </c>
      <c r="E129" t="s">
        <v>1002</v>
      </c>
      <c r="F129" t="s">
        <v>804</v>
      </c>
      <c r="G129" t="s">
        <v>663</v>
      </c>
      <c r="H129" t="s">
        <v>810</v>
      </c>
      <c r="I129" t="s">
        <v>806</v>
      </c>
      <c r="J129" t="s">
        <v>992</v>
      </c>
      <c r="K129">
        <v>3</v>
      </c>
      <c r="L129">
        <v>8</v>
      </c>
    </row>
    <row r="130" spans="1:12" x14ac:dyDescent="0.25">
      <c r="A130" t="s">
        <v>972</v>
      </c>
      <c r="B130">
        <v>1</v>
      </c>
      <c r="C130">
        <v>1</v>
      </c>
      <c r="D130">
        <v>16</v>
      </c>
      <c r="E130" t="s">
        <v>973</v>
      </c>
      <c r="F130" t="s">
        <v>804</v>
      </c>
      <c r="G130" t="s">
        <v>663</v>
      </c>
      <c r="H130" t="s">
        <v>810</v>
      </c>
      <c r="I130" t="s">
        <v>806</v>
      </c>
      <c r="J130" t="s">
        <v>969</v>
      </c>
      <c r="K130">
        <v>3</v>
      </c>
      <c r="L130">
        <v>2</v>
      </c>
    </row>
    <row r="131" spans="1:12" x14ac:dyDescent="0.25">
      <c r="A131" t="s">
        <v>1008</v>
      </c>
      <c r="B131">
        <v>1</v>
      </c>
      <c r="C131">
        <v>1</v>
      </c>
      <c r="D131">
        <v>20</v>
      </c>
      <c r="E131" t="s">
        <v>973</v>
      </c>
      <c r="F131" t="s">
        <v>804</v>
      </c>
      <c r="G131" t="s">
        <v>664</v>
      </c>
      <c r="H131" t="s">
        <v>810</v>
      </c>
      <c r="I131" t="s">
        <v>1009</v>
      </c>
      <c r="K131">
        <v>3</v>
      </c>
      <c r="L131">
        <v>8</v>
      </c>
    </row>
    <row r="132" spans="1:12" x14ac:dyDescent="0.25">
      <c r="A132" t="s">
        <v>976</v>
      </c>
      <c r="B132">
        <v>1</v>
      </c>
      <c r="C132">
        <v>1</v>
      </c>
      <c r="D132">
        <v>16</v>
      </c>
      <c r="E132" t="s">
        <v>977</v>
      </c>
      <c r="F132" t="s">
        <v>804</v>
      </c>
      <c r="G132" t="s">
        <v>663</v>
      </c>
      <c r="H132" t="s">
        <v>810</v>
      </c>
      <c r="I132" t="s">
        <v>806</v>
      </c>
      <c r="J132" t="s">
        <v>969</v>
      </c>
      <c r="K132">
        <v>3</v>
      </c>
      <c r="L132">
        <v>2</v>
      </c>
    </row>
    <row r="133" spans="1:12" x14ac:dyDescent="0.25">
      <c r="A133" t="s">
        <v>1110</v>
      </c>
      <c r="B133">
        <v>1</v>
      </c>
      <c r="C133">
        <v>1</v>
      </c>
      <c r="D133">
        <v>13</v>
      </c>
      <c r="E133" t="s">
        <v>1111</v>
      </c>
      <c r="F133" t="s">
        <v>804</v>
      </c>
      <c r="G133" t="s">
        <v>676</v>
      </c>
      <c r="H133" t="s">
        <v>810</v>
      </c>
      <c r="I133" t="s">
        <v>806</v>
      </c>
      <c r="J133" t="s">
        <v>1108</v>
      </c>
      <c r="K133">
        <v>3</v>
      </c>
      <c r="L133">
        <v>8</v>
      </c>
    </row>
    <row r="134" spans="1:12" x14ac:dyDescent="0.25">
      <c r="A134" t="s">
        <v>980</v>
      </c>
      <c r="B134">
        <v>1</v>
      </c>
      <c r="C134">
        <v>1</v>
      </c>
      <c r="D134">
        <v>16</v>
      </c>
      <c r="E134" t="s">
        <v>981</v>
      </c>
      <c r="F134" t="s">
        <v>804</v>
      </c>
      <c r="G134" t="s">
        <v>663</v>
      </c>
      <c r="H134" t="s">
        <v>810</v>
      </c>
      <c r="I134" t="s">
        <v>806</v>
      </c>
      <c r="J134" t="s">
        <v>969</v>
      </c>
      <c r="K134">
        <v>3</v>
      </c>
      <c r="L134">
        <v>8</v>
      </c>
    </row>
    <row r="135" spans="1:12" x14ac:dyDescent="0.25">
      <c r="A135" t="s">
        <v>986</v>
      </c>
      <c r="B135">
        <v>1</v>
      </c>
      <c r="C135">
        <v>1</v>
      </c>
      <c r="D135">
        <v>16</v>
      </c>
      <c r="E135" t="s">
        <v>987</v>
      </c>
      <c r="F135" t="s">
        <v>804</v>
      </c>
      <c r="G135" t="s">
        <v>663</v>
      </c>
      <c r="H135" t="s">
        <v>810</v>
      </c>
      <c r="I135" t="s">
        <v>806</v>
      </c>
      <c r="J135" t="s">
        <v>969</v>
      </c>
      <c r="K135">
        <v>3</v>
      </c>
      <c r="L135">
        <v>8</v>
      </c>
    </row>
    <row r="136" spans="1:12" x14ac:dyDescent="0.25">
      <c r="A136" t="s">
        <v>1013</v>
      </c>
      <c r="B136">
        <v>1</v>
      </c>
      <c r="C136">
        <v>1</v>
      </c>
      <c r="D136">
        <v>12</v>
      </c>
      <c r="E136" t="s">
        <v>1014</v>
      </c>
      <c r="F136" t="s">
        <v>804</v>
      </c>
      <c r="G136" t="s">
        <v>645</v>
      </c>
      <c r="H136" t="s">
        <v>805</v>
      </c>
      <c r="I136" t="s">
        <v>806</v>
      </c>
      <c r="K136">
        <v>13</v>
      </c>
      <c r="L136">
        <v>2</v>
      </c>
    </row>
    <row r="137" spans="1:12" x14ac:dyDescent="0.25">
      <c r="A137" t="s">
        <v>990</v>
      </c>
      <c r="B137">
        <v>1</v>
      </c>
      <c r="C137">
        <v>1</v>
      </c>
      <c r="D137">
        <v>16</v>
      </c>
      <c r="E137" t="s">
        <v>991</v>
      </c>
      <c r="F137" t="s">
        <v>804</v>
      </c>
      <c r="G137" t="s">
        <v>663</v>
      </c>
      <c r="H137" t="s">
        <v>810</v>
      </c>
      <c r="I137" t="s">
        <v>806</v>
      </c>
      <c r="J137" t="s">
        <v>992</v>
      </c>
      <c r="K137">
        <v>3</v>
      </c>
      <c r="L137">
        <v>8</v>
      </c>
    </row>
    <row r="138" spans="1:12" x14ac:dyDescent="0.25">
      <c r="A138" t="s">
        <v>1018</v>
      </c>
      <c r="B138">
        <v>1</v>
      </c>
      <c r="C138">
        <v>4</v>
      </c>
      <c r="D138">
        <v>5</v>
      </c>
      <c r="E138" t="s">
        <v>1019</v>
      </c>
      <c r="F138" t="s">
        <v>804</v>
      </c>
      <c r="G138" t="s">
        <v>639</v>
      </c>
      <c r="H138" t="s">
        <v>839</v>
      </c>
      <c r="I138" t="s">
        <v>814</v>
      </c>
      <c r="J138" t="s">
        <v>1020</v>
      </c>
      <c r="K138">
        <v>11</v>
      </c>
      <c r="L138">
        <v>8</v>
      </c>
    </row>
    <row r="139" spans="1:12" x14ac:dyDescent="0.25">
      <c r="A139" t="s">
        <v>1021</v>
      </c>
      <c r="B139">
        <v>1</v>
      </c>
      <c r="C139">
        <v>1</v>
      </c>
      <c r="D139">
        <v>38</v>
      </c>
      <c r="E139" t="s">
        <v>1022</v>
      </c>
      <c r="F139" t="s">
        <v>1023</v>
      </c>
      <c r="G139" t="s">
        <v>667</v>
      </c>
      <c r="H139" t="s">
        <v>805</v>
      </c>
      <c r="I139" t="s">
        <v>1024</v>
      </c>
      <c r="J139" t="s">
        <v>1025</v>
      </c>
      <c r="K139">
        <v>3</v>
      </c>
      <c r="L139">
        <v>8</v>
      </c>
    </row>
    <row r="140" spans="1:12" x14ac:dyDescent="0.25">
      <c r="A140" t="s">
        <v>1030</v>
      </c>
      <c r="B140">
        <v>1</v>
      </c>
      <c r="C140">
        <v>2</v>
      </c>
      <c r="D140">
        <v>2</v>
      </c>
      <c r="E140" t="s">
        <v>1031</v>
      </c>
      <c r="F140" t="s">
        <v>804</v>
      </c>
      <c r="G140" t="s">
        <v>651</v>
      </c>
      <c r="H140" t="s">
        <v>839</v>
      </c>
      <c r="I140" t="s">
        <v>814</v>
      </c>
      <c r="J140" t="s">
        <v>1032</v>
      </c>
      <c r="K140">
        <v>11</v>
      </c>
      <c r="L140">
        <v>2</v>
      </c>
    </row>
    <row r="141" spans="1:12" x14ac:dyDescent="0.25">
      <c r="A141" t="s">
        <v>1026</v>
      </c>
      <c r="B141">
        <v>1</v>
      </c>
      <c r="C141">
        <v>1</v>
      </c>
      <c r="D141">
        <v>34</v>
      </c>
      <c r="E141" t="s">
        <v>1027</v>
      </c>
      <c r="F141" t="s">
        <v>1028</v>
      </c>
      <c r="G141" t="s">
        <v>642</v>
      </c>
      <c r="H141" t="s">
        <v>810</v>
      </c>
      <c r="I141" t="s">
        <v>814</v>
      </c>
      <c r="J141" t="s">
        <v>1029</v>
      </c>
      <c r="K141">
        <v>11</v>
      </c>
      <c r="L141">
        <v>8</v>
      </c>
    </row>
    <row r="142" spans="1:12" x14ac:dyDescent="0.25">
      <c r="A142" t="s">
        <v>1125</v>
      </c>
      <c r="B142">
        <v>1</v>
      </c>
      <c r="C142">
        <v>1</v>
      </c>
      <c r="D142">
        <v>18</v>
      </c>
      <c r="E142" t="s">
        <v>1126</v>
      </c>
      <c r="F142" t="s">
        <v>804</v>
      </c>
      <c r="G142" t="s">
        <v>676</v>
      </c>
      <c r="H142" t="s">
        <v>810</v>
      </c>
      <c r="I142" t="s">
        <v>806</v>
      </c>
      <c r="K142">
        <v>3</v>
      </c>
      <c r="L142">
        <v>2</v>
      </c>
    </row>
    <row r="143" spans="1:12" x14ac:dyDescent="0.25">
      <c r="A143" t="s">
        <v>1033</v>
      </c>
      <c r="B143">
        <v>1</v>
      </c>
      <c r="C143">
        <v>1</v>
      </c>
      <c r="D143">
        <v>33</v>
      </c>
      <c r="E143" t="s">
        <v>1034</v>
      </c>
      <c r="F143" t="s">
        <v>1023</v>
      </c>
      <c r="G143" t="s">
        <v>639</v>
      </c>
      <c r="H143" t="s">
        <v>837</v>
      </c>
      <c r="I143" t="s">
        <v>814</v>
      </c>
      <c r="K143">
        <v>11</v>
      </c>
      <c r="L143">
        <v>2</v>
      </c>
    </row>
    <row r="144" spans="1:12" x14ac:dyDescent="0.25">
      <c r="A144" t="s">
        <v>1039</v>
      </c>
      <c r="B144">
        <v>1</v>
      </c>
      <c r="C144">
        <v>2</v>
      </c>
      <c r="D144">
        <v>2</v>
      </c>
      <c r="E144" t="s">
        <v>1034</v>
      </c>
      <c r="F144" t="s">
        <v>804</v>
      </c>
      <c r="G144" t="s">
        <v>651</v>
      </c>
      <c r="H144" t="s">
        <v>839</v>
      </c>
      <c r="I144" t="s">
        <v>814</v>
      </c>
      <c r="J144" t="s">
        <v>1032</v>
      </c>
      <c r="K144">
        <v>11</v>
      </c>
      <c r="L144">
        <v>2</v>
      </c>
    </row>
    <row r="145" spans="1:12" x14ac:dyDescent="0.25">
      <c r="A145" t="s">
        <v>1035</v>
      </c>
      <c r="B145">
        <v>1</v>
      </c>
      <c r="C145">
        <v>1</v>
      </c>
      <c r="D145">
        <v>34</v>
      </c>
      <c r="E145" t="s">
        <v>1036</v>
      </c>
      <c r="F145" t="s">
        <v>1037</v>
      </c>
      <c r="G145" t="s">
        <v>642</v>
      </c>
      <c r="H145" t="s">
        <v>810</v>
      </c>
      <c r="I145" t="s">
        <v>814</v>
      </c>
      <c r="J145" t="s">
        <v>1038</v>
      </c>
      <c r="K145">
        <v>3</v>
      </c>
      <c r="L145">
        <v>2</v>
      </c>
    </row>
    <row r="146" spans="1:12" x14ac:dyDescent="0.25">
      <c r="A146" t="s">
        <v>1040</v>
      </c>
      <c r="B146">
        <v>1</v>
      </c>
      <c r="C146">
        <v>1</v>
      </c>
      <c r="D146">
        <v>16</v>
      </c>
      <c r="E146" t="s">
        <v>1041</v>
      </c>
      <c r="F146" t="s">
        <v>804</v>
      </c>
      <c r="G146" t="s">
        <v>663</v>
      </c>
      <c r="H146" t="s">
        <v>810</v>
      </c>
      <c r="I146" t="s">
        <v>806</v>
      </c>
      <c r="K146">
        <v>3</v>
      </c>
      <c r="L146">
        <v>8</v>
      </c>
    </row>
    <row r="147" spans="1:12" x14ac:dyDescent="0.25">
      <c r="A147" t="s">
        <v>1044</v>
      </c>
      <c r="B147">
        <v>1</v>
      </c>
      <c r="C147">
        <v>1</v>
      </c>
      <c r="D147">
        <v>17</v>
      </c>
      <c r="E147" t="s">
        <v>1045</v>
      </c>
      <c r="F147" t="s">
        <v>804</v>
      </c>
      <c r="G147" t="s">
        <v>669</v>
      </c>
      <c r="H147" t="s">
        <v>810</v>
      </c>
      <c r="I147" t="s">
        <v>806</v>
      </c>
      <c r="J147" t="s">
        <v>1046</v>
      </c>
      <c r="K147">
        <v>3</v>
      </c>
      <c r="L147">
        <v>8</v>
      </c>
    </row>
    <row r="148" spans="1:12" x14ac:dyDescent="0.25">
      <c r="A148" t="s">
        <v>1100</v>
      </c>
      <c r="B148">
        <v>1</v>
      </c>
      <c r="C148">
        <v>1</v>
      </c>
      <c r="D148">
        <v>35</v>
      </c>
      <c r="E148" t="s">
        <v>1101</v>
      </c>
      <c r="F148" t="s">
        <v>804</v>
      </c>
      <c r="G148" t="s">
        <v>644</v>
      </c>
      <c r="H148" t="s">
        <v>810</v>
      </c>
      <c r="I148" t="s">
        <v>806</v>
      </c>
      <c r="J148" t="s">
        <v>963</v>
      </c>
      <c r="K148">
        <v>3</v>
      </c>
      <c r="L148">
        <v>8</v>
      </c>
    </row>
    <row r="149" spans="1:12" x14ac:dyDescent="0.25">
      <c r="A149" t="s">
        <v>1056</v>
      </c>
      <c r="B149">
        <v>1</v>
      </c>
      <c r="C149">
        <v>1</v>
      </c>
      <c r="D149">
        <v>16</v>
      </c>
      <c r="E149" t="s">
        <v>1057</v>
      </c>
      <c r="F149" t="s">
        <v>804</v>
      </c>
      <c r="G149" t="s">
        <v>663</v>
      </c>
      <c r="H149" t="s">
        <v>810</v>
      </c>
      <c r="I149" t="s">
        <v>806</v>
      </c>
      <c r="K149">
        <v>3</v>
      </c>
      <c r="L149">
        <v>8</v>
      </c>
    </row>
    <row r="150" spans="1:12" x14ac:dyDescent="0.25">
      <c r="A150" t="s">
        <v>1093</v>
      </c>
      <c r="B150">
        <v>1</v>
      </c>
      <c r="C150">
        <v>1</v>
      </c>
      <c r="D150">
        <v>33</v>
      </c>
      <c r="E150" t="s">
        <v>1094</v>
      </c>
      <c r="F150" t="s">
        <v>979</v>
      </c>
      <c r="G150" t="s">
        <v>650</v>
      </c>
      <c r="H150" t="s">
        <v>837</v>
      </c>
      <c r="I150" t="s">
        <v>814</v>
      </c>
      <c r="K150">
        <v>9</v>
      </c>
      <c r="L150">
        <v>2</v>
      </c>
    </row>
    <row r="151" spans="1:12" x14ac:dyDescent="0.25">
      <c r="A151" t="s">
        <v>1082</v>
      </c>
      <c r="B151">
        <v>1</v>
      </c>
      <c r="C151">
        <v>1</v>
      </c>
      <c r="D151">
        <v>35</v>
      </c>
      <c r="E151" t="s">
        <v>1083</v>
      </c>
      <c r="F151" t="s">
        <v>804</v>
      </c>
      <c r="G151" t="s">
        <v>644</v>
      </c>
      <c r="H151" t="s">
        <v>805</v>
      </c>
      <c r="I151" t="s">
        <v>806</v>
      </c>
      <c r="K151">
        <v>11</v>
      </c>
      <c r="L151">
        <v>8</v>
      </c>
    </row>
    <row r="152" spans="1:12" x14ac:dyDescent="0.25">
      <c r="A152" t="s">
        <v>1095</v>
      </c>
      <c r="B152">
        <v>1</v>
      </c>
      <c r="C152">
        <v>1</v>
      </c>
      <c r="D152">
        <v>34</v>
      </c>
      <c r="E152" t="s">
        <v>1096</v>
      </c>
      <c r="F152" t="s">
        <v>1097</v>
      </c>
      <c r="G152" t="s">
        <v>642</v>
      </c>
      <c r="H152" t="s">
        <v>805</v>
      </c>
      <c r="I152" t="s">
        <v>935</v>
      </c>
      <c r="K152">
        <v>7</v>
      </c>
      <c r="L152">
        <v>2</v>
      </c>
    </row>
    <row r="153" spans="1:12" x14ac:dyDescent="0.25">
      <c r="A153" t="s">
        <v>936</v>
      </c>
      <c r="B153">
        <v>1</v>
      </c>
      <c r="C153">
        <v>1</v>
      </c>
      <c r="D153">
        <v>35</v>
      </c>
      <c r="E153" t="s">
        <v>937</v>
      </c>
      <c r="G153" t="s">
        <v>644</v>
      </c>
      <c r="H153" t="s">
        <v>805</v>
      </c>
      <c r="I153" t="s">
        <v>806</v>
      </c>
      <c r="K153">
        <v>3</v>
      </c>
      <c r="L153">
        <v>2</v>
      </c>
    </row>
    <row r="154" spans="1:12" x14ac:dyDescent="0.25">
      <c r="A154" t="s">
        <v>1084</v>
      </c>
      <c r="B154">
        <v>1</v>
      </c>
      <c r="C154">
        <v>1</v>
      </c>
      <c r="D154">
        <v>17</v>
      </c>
      <c r="F154" t="s">
        <v>804</v>
      </c>
      <c r="G154" t="s">
        <v>669</v>
      </c>
      <c r="H154" t="s">
        <v>810</v>
      </c>
      <c r="I154" t="s">
        <v>806</v>
      </c>
      <c r="K154">
        <v>3</v>
      </c>
      <c r="L154">
        <v>8</v>
      </c>
    </row>
    <row r="155" spans="1:12" x14ac:dyDescent="0.25">
      <c r="A155" t="s">
        <v>978</v>
      </c>
      <c r="B155">
        <v>1</v>
      </c>
      <c r="C155">
        <v>2</v>
      </c>
      <c r="D155">
        <v>3</v>
      </c>
      <c r="F155" t="s">
        <v>979</v>
      </c>
      <c r="G155" t="s">
        <v>651</v>
      </c>
      <c r="H155" t="s">
        <v>805</v>
      </c>
      <c r="I155" t="s">
        <v>806</v>
      </c>
      <c r="K155">
        <v>3</v>
      </c>
      <c r="L15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F0AC-4DC6-4737-9079-136E07245C86}">
  <dimension ref="A1:C16"/>
  <sheetViews>
    <sheetView workbookViewId="0"/>
  </sheetViews>
  <sheetFormatPr baseColWidth="10" defaultRowHeight="15" x14ac:dyDescent="0.25"/>
  <cols>
    <col min="1" max="1" width="13.7109375" bestFit="1" customWidth="1"/>
  </cols>
  <sheetData>
    <row r="1" spans="1:3" x14ac:dyDescent="0.25">
      <c r="A1" t="s">
        <v>0</v>
      </c>
    </row>
    <row r="2" spans="1:3" x14ac:dyDescent="0.25">
      <c r="A2" t="s">
        <v>292</v>
      </c>
    </row>
    <row r="3" spans="1:3" x14ac:dyDescent="0.25">
      <c r="A3" t="s">
        <v>293</v>
      </c>
    </row>
    <row r="16" spans="1:3" x14ac:dyDescent="0.25">
      <c r="C16" s="2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3B48-1080-46A5-B2FE-1885CC0A7401}">
  <dimension ref="A1:I155"/>
  <sheetViews>
    <sheetView workbookViewId="0"/>
  </sheetViews>
  <sheetFormatPr baseColWidth="10" defaultRowHeight="15" x14ac:dyDescent="0.25"/>
  <cols>
    <col min="1" max="1" width="44.7109375" bestFit="1" customWidth="1"/>
    <col min="2" max="2" width="8.7109375" bestFit="1" customWidth="1"/>
    <col min="3" max="3" width="13" bestFit="1" customWidth="1"/>
    <col min="4" max="4" width="13.5703125" bestFit="1" customWidth="1"/>
    <col min="5" max="5" width="16.7109375" bestFit="1" customWidth="1"/>
    <col min="6" max="6" width="40" customWidth="1"/>
    <col min="7" max="7" width="44.7109375" bestFit="1" customWidth="1"/>
    <col min="8" max="8" width="40" customWidth="1"/>
    <col min="9" max="9" width="44.7109375" bestFit="1" customWidth="1"/>
  </cols>
  <sheetData>
    <row r="1" spans="1:9" x14ac:dyDescent="0.25">
      <c r="A1" t="s">
        <v>632</v>
      </c>
      <c r="B1" t="s">
        <v>678</v>
      </c>
      <c r="C1" t="s">
        <v>679</v>
      </c>
      <c r="D1" t="s">
        <v>630</v>
      </c>
      <c r="E1" t="s">
        <v>631</v>
      </c>
      <c r="F1" t="s">
        <v>680</v>
      </c>
      <c r="G1" t="s">
        <v>1127</v>
      </c>
      <c r="H1" t="s">
        <v>1128</v>
      </c>
      <c r="I1" t="s">
        <v>1131</v>
      </c>
    </row>
    <row r="2" spans="1:9" x14ac:dyDescent="0.25">
      <c r="A2" t="s">
        <v>633</v>
      </c>
      <c r="B2" t="str">
        <f>+MID(Tabla1118[[#This Row],[PROCESADOR]],1,5)</f>
        <v>Intel</v>
      </c>
      <c r="C2" t="str">
        <f>+MID(Tabla1118[[#This Row],[PROCESADOR]],7,7)</f>
        <v>Core i3</v>
      </c>
      <c r="D2" t="str">
        <f>+MID(Tabla1118[[#This Row],[PROCESADOR]],15,5)</f>
        <v>4010U</v>
      </c>
      <c r="E2" t="str">
        <f>+MID(Tabla1118[[#This Row],[PROCESADOR]],21,8)</f>
        <v>1.70GHz</v>
      </c>
      <c r="F2" s="3" t="str">
        <f>+_xlfn.CONCAT(Tabla1118[[#This Row],[Marca]], " ", Tabla1118[[#This Row],[Modelo]], " ", Tabla1118[[#This Row],[Generacion]], " ",Tabla1118[[#This Row],[VelocidadReloj]])</f>
        <v>Intel Core i3 4010U 1.70GHz</v>
      </c>
      <c r="G2" t="s">
        <v>633</v>
      </c>
      <c r="H2" s="3" t="str">
        <f>+IF(Tabla1118[[#This Row],[PROCESADOR]]=Tabla1118[[#This Row],[Columna2]], "Igual", "No es Igual")</f>
        <v>Igual</v>
      </c>
      <c r="I2" s="3"/>
    </row>
    <row r="3" spans="1:9" x14ac:dyDescent="0.25">
      <c r="A3" t="s">
        <v>633</v>
      </c>
      <c r="B3" t="str">
        <f>+MID(Tabla1118[[#This Row],[PROCESADOR]],1,5)</f>
        <v>Intel</v>
      </c>
      <c r="C3" t="str">
        <f>+MID(Tabla1118[[#This Row],[PROCESADOR]],7,7)</f>
        <v>Core i3</v>
      </c>
      <c r="D3" t="str">
        <f>+MID(Tabla1118[[#This Row],[PROCESADOR]],15,5)</f>
        <v>4010U</v>
      </c>
      <c r="E3" t="str">
        <f>+MID(Tabla1118[[#This Row],[PROCESADOR]],21,8)</f>
        <v>1.70GHz</v>
      </c>
      <c r="F3" s="3" t="str">
        <f>+_xlfn.CONCAT(Tabla1118[[#This Row],[Marca]], " ", Tabla1118[[#This Row],[Modelo]], " ", Tabla1118[[#This Row],[Generacion]], " ",Tabla1118[[#This Row],[VelocidadReloj]])</f>
        <v>Intel Core i3 4010U 1.70GHz</v>
      </c>
      <c r="G3" t="s">
        <v>633</v>
      </c>
      <c r="H3" s="3" t="str">
        <f>+IF(Tabla1118[[#This Row],[PROCESADOR]]=Tabla1118[[#This Row],[Columna2]], "Igual", "No es Igual")</f>
        <v>Igual</v>
      </c>
      <c r="I3" s="3"/>
    </row>
    <row r="4" spans="1:9" x14ac:dyDescent="0.25">
      <c r="A4" t="s">
        <v>633</v>
      </c>
      <c r="B4" t="str">
        <f>+MID(Tabla1118[[#This Row],[PROCESADOR]],1,5)</f>
        <v>Intel</v>
      </c>
      <c r="C4" t="str">
        <f>+MID(Tabla1118[[#This Row],[PROCESADOR]],7,7)</f>
        <v>Core i3</v>
      </c>
      <c r="D4" t="str">
        <f>+MID(Tabla1118[[#This Row],[PROCESADOR]],15,5)</f>
        <v>4010U</v>
      </c>
      <c r="E4" t="str">
        <f>+MID(Tabla1118[[#This Row],[PROCESADOR]],21,8)</f>
        <v>1.70GHz</v>
      </c>
      <c r="F4" s="3" t="str">
        <f>+_xlfn.CONCAT(Tabla1118[[#This Row],[Marca]], " ", Tabla1118[[#This Row],[Modelo]], " ", Tabla1118[[#This Row],[Generacion]], " ",Tabla1118[[#This Row],[VelocidadReloj]])</f>
        <v>Intel Core i3 4010U 1.70GHz</v>
      </c>
      <c r="G4" t="s">
        <v>633</v>
      </c>
      <c r="H4" s="3" t="str">
        <f>+IF(Tabla1118[[#This Row],[PROCESADOR]]=Tabla1118[[#This Row],[Columna2]], "Igual", "No es Igual")</f>
        <v>Igual</v>
      </c>
      <c r="I4" s="3"/>
    </row>
    <row r="5" spans="1:9" x14ac:dyDescent="0.25">
      <c r="A5" t="s">
        <v>633</v>
      </c>
      <c r="B5" s="3" t="str">
        <f>+MID(Tabla1118[[#This Row],[PROCESADOR]],1,5)</f>
        <v>Intel</v>
      </c>
      <c r="C5" t="str">
        <f>MID(Tabla1118[[#This Row],[PROCESADOR]],7,7)</f>
        <v>Core i3</v>
      </c>
      <c r="D5" t="str">
        <f>MID(Tabla1118[[#This Row],[PROCESADOR]],15,5)</f>
        <v>4010U</v>
      </c>
      <c r="E5" t="str">
        <f>+MID(Tabla1118[[#This Row],[PROCESADOR]],21,7)</f>
        <v>1.70GHz</v>
      </c>
      <c r="F5" s="3" t="str">
        <f>+_xlfn.CONCAT(Tabla1118[[#This Row],[Marca]], " ", Tabla1118[[#This Row],[Modelo]], " ", Tabla1118[[#This Row],[Generacion]], " ",Tabla1118[[#This Row],[VelocidadReloj]])</f>
        <v>Intel Core i3 4010U 1.70GHz</v>
      </c>
      <c r="G5" t="s">
        <v>633</v>
      </c>
      <c r="H5" s="3" t="str">
        <f>+IF(Tabla1118[[#This Row],[PROCESADOR]]=Tabla1118[[#This Row],[Columna2]], "Igual", "No es Igual")</f>
        <v>Igual</v>
      </c>
      <c r="I5" s="3"/>
    </row>
    <row r="6" spans="1:9" x14ac:dyDescent="0.25">
      <c r="A6" t="s">
        <v>658</v>
      </c>
      <c r="B6" t="str">
        <f>+MID(Tabla1118[[#This Row],[PROCESADOR]],1,5)</f>
        <v>Intel</v>
      </c>
      <c r="C6" t="str">
        <f>+MID(Tabla1118[[#This Row],[PROCESADOR]],7,7)</f>
        <v>Core i3</v>
      </c>
      <c r="D6" t="str">
        <f>+MID(Tabla1118[[#This Row],[PROCESADOR]],15,3)</f>
        <v>540</v>
      </c>
      <c r="E6" t="str">
        <f>+MID(Tabla1118[[#This Row],[PROCESADOR]],19,8)</f>
        <v>3.07Ghz</v>
      </c>
      <c r="F6" s="3" t="str">
        <f>+_xlfn.CONCAT(Tabla1118[[#This Row],[Marca]], " ", Tabla1118[[#This Row],[Modelo]], " ", Tabla1118[[#This Row],[Generacion]], " ",Tabla1118[[#This Row],[VelocidadReloj]])</f>
        <v>Intel Core i3 540 3.07Ghz</v>
      </c>
      <c r="G6" t="s">
        <v>658</v>
      </c>
      <c r="H6" s="3" t="str">
        <f>+IF(Tabla1118[[#This Row],[PROCESADOR]]=Tabla1118[[#This Row],[Columna2]], "Igual", "No es Igual")</f>
        <v>Igual</v>
      </c>
      <c r="I6" s="3"/>
    </row>
    <row r="7" spans="1:9" x14ac:dyDescent="0.25">
      <c r="A7" t="s">
        <v>657</v>
      </c>
      <c r="B7" t="str">
        <f>+MID(Tabla1118[[#This Row],[PROCESADOR]],1,5)</f>
        <v>Intel</v>
      </c>
      <c r="C7" t="str">
        <f>+MID(Tabla1118[[#This Row],[PROCESADOR]],7,7)</f>
        <v>Core i5</v>
      </c>
      <c r="D7" t="str">
        <f>+MID(Tabla1118[[#This Row],[PROCESADOR]],15,5)</f>
        <v>2540M</v>
      </c>
      <c r="E7" t="str">
        <f>+MID(Tabla1118[[#This Row],[PROCESADOR]],21,8)</f>
        <v>2.6 GHz</v>
      </c>
      <c r="F7" s="3" t="str">
        <f>+_xlfn.CONCAT(Tabla1118[[#This Row],[Marca]], " ", Tabla1118[[#This Row],[Modelo]], " ", Tabla1118[[#This Row],[Generacion]], " ",Tabla1118[[#This Row],[VelocidadReloj]])</f>
        <v>Intel Core i5 2540M 2.6 GHz</v>
      </c>
      <c r="G7" t="s">
        <v>657</v>
      </c>
      <c r="H7" s="3" t="str">
        <f>+IF(Tabla1118[[#This Row],[PROCESADOR]]=Tabla1118[[#This Row],[Columna2]], "Igual", "No es Igual")</f>
        <v>Igual</v>
      </c>
      <c r="I7" s="3"/>
    </row>
    <row r="8" spans="1:9" x14ac:dyDescent="0.25">
      <c r="A8" t="s">
        <v>1130</v>
      </c>
      <c r="B8" t="str">
        <f>+MID(Tabla1118[[#This Row],[PROCESADOR]],1,5)</f>
        <v>Intel</v>
      </c>
      <c r="C8" t="str">
        <f>+MID(Tabla1118[[#This Row],[PROCESADOR]],7,7)</f>
        <v>Core i5</v>
      </c>
      <c r="D8" t="str">
        <f>+MID(Tabla1118[[#This Row],[PROCESADOR]],15,5)</f>
        <v>3230M</v>
      </c>
      <c r="E8" t="str">
        <f>+MID(Tabla1118[[#This Row],[PROCESADOR]],21,8)</f>
        <v>2.60GHz</v>
      </c>
      <c r="F8" s="3" t="str">
        <f>+_xlfn.CONCAT(Tabla1118[[#This Row],[Marca]], " ", Tabla1118[[#This Row],[Modelo]], " ", Tabla1118[[#This Row],[Generacion]], " ",Tabla1118[[#This Row],[VelocidadReloj]])</f>
        <v>Intel Core i5 3230M 2.60GHz</v>
      </c>
      <c r="G8" t="s">
        <v>638</v>
      </c>
      <c r="H8" s="3" t="str">
        <f>+IF(Tabla1118[[#This Row],[PROCESADOR]]=Tabla1118[[#This Row],[Columna2]], "Igual", "No es Igual")</f>
        <v>No es Igual</v>
      </c>
      <c r="I8" s="3"/>
    </row>
    <row r="9" spans="1:9" x14ac:dyDescent="0.25">
      <c r="A9" t="s">
        <v>1132</v>
      </c>
      <c r="B9" t="str">
        <f>+MID(Tabla1118[[#This Row],[PROCESADOR]],1,5)</f>
        <v>Intel</v>
      </c>
      <c r="C9" t="str">
        <f>+MID(Tabla1118[[#This Row],[PROCESADOR]],7,7)</f>
        <v>Core i5</v>
      </c>
      <c r="D9" t="str">
        <f>+MID(Tabla1118[[#This Row],[PROCESADOR]],15,5)</f>
        <v>5000U</v>
      </c>
      <c r="E9" t="str">
        <f>+MID(Tabla1118[[#This Row],[PROCESADOR]],21,8)</f>
        <v>2.20GHz</v>
      </c>
      <c r="F9" s="3" t="str">
        <f>+_xlfn.CONCAT(Tabla1118[[#This Row],[Marca]], " ", Tabla1118[[#This Row],[Modelo]], " ", Tabla1118[[#This Row],[Generacion]], " ",Tabla1118[[#This Row],[VelocidadReloj]])</f>
        <v>Intel Core i5 5000U 2.20GHz</v>
      </c>
      <c r="G9" t="s">
        <v>635</v>
      </c>
      <c r="H9" s="3" t="str">
        <f>+IF(Tabla1118[[#This Row],[PROCESADOR]]=Tabla1118[[#This Row],[Columna2]], "Igual", "No es Igual")</f>
        <v>No es Igual</v>
      </c>
      <c r="I9" s="3"/>
    </row>
    <row r="10" spans="1:9" x14ac:dyDescent="0.25">
      <c r="A10" t="s">
        <v>636</v>
      </c>
      <c r="B10" t="str">
        <f>+MID(Tabla1118[[#This Row],[PROCESADOR]],1,5)</f>
        <v>Intel</v>
      </c>
      <c r="C10" t="str">
        <f>+MID(Tabla1118[[#This Row],[PROCESADOR]],7,7)</f>
        <v>core i7</v>
      </c>
      <c r="D10" t="str">
        <f>+MID(Tabla1118[[#This Row],[PROCESADOR]],15,6)</f>
        <v>3632QM</v>
      </c>
      <c r="E10" t="str">
        <f>+MID(Tabla1118[[#This Row],[PROCESADOR]],22,8)</f>
        <v>2.20GHz</v>
      </c>
      <c r="F10" s="3" t="str">
        <f>+_xlfn.CONCAT(Tabla1118[[#This Row],[Marca]], " ", Tabla1118[[#This Row],[Modelo]], " ", Tabla1118[[#This Row],[Generacion]], " ",Tabla1118[[#This Row],[VelocidadReloj]])</f>
        <v>Intel core i7 3632QM 2.20GHz</v>
      </c>
      <c r="G10" t="s">
        <v>636</v>
      </c>
      <c r="H10" s="3" t="str">
        <f>+IF(Tabla1118[[#This Row],[PROCESADOR]]=Tabla1118[[#This Row],[Columna2]], "Igual", "No es Igual")</f>
        <v>Igual</v>
      </c>
      <c r="I10" s="3"/>
    </row>
    <row r="11" spans="1:9" x14ac:dyDescent="0.25">
      <c r="A11" t="s">
        <v>673</v>
      </c>
      <c r="B11" t="str">
        <f>+MID(Tabla1118[[#This Row],[PROCESADOR]],1,5)</f>
        <v>Intel</v>
      </c>
      <c r="C11" t="str">
        <f>CONCATENATE(MID(Tabla1118[[#This Row],[PROCESADOR]],10,4), " ", MID(Tabla1118[[#This Row],[PROCESADOR]],20,2))</f>
        <v>Atom x5</v>
      </c>
      <c r="D11" t="str">
        <f>+MID(Tabla1118[[#This Row],[PROCESADOR]],23,5)</f>
        <v>Z8350</v>
      </c>
      <c r="E11" t="str">
        <f>+MID(Tabla1118[[#This Row],[PROCESADOR]],35,8)</f>
        <v>1.44GHz</v>
      </c>
      <c r="F11" s="3" t="str">
        <f>+_xlfn.CONCAT(Tabla1118[[#This Row],[Marca]], " ", Tabla1118[[#This Row],[Modelo]], " ", Tabla1118[[#This Row],[Generacion]], " ",Tabla1118[[#This Row],[VelocidadReloj]])</f>
        <v>Intel Atom x5 Z8350 1.44GHz</v>
      </c>
      <c r="G11" t="s">
        <v>673</v>
      </c>
      <c r="H11" s="3" t="str">
        <f>+IF(Tabla1118[[#This Row],[PROCESADOR]]=Tabla1118[[#This Row],[Columna2]], "Igual", "No es Igual")</f>
        <v>Igual</v>
      </c>
      <c r="I11" s="3"/>
    </row>
    <row r="12" spans="1:9" x14ac:dyDescent="0.25">
      <c r="A12" t="s">
        <v>681</v>
      </c>
      <c r="B12" t="str">
        <f>+MID(Tabla1118[[#This Row],[PROCESADOR]],1,5)</f>
        <v>Intel</v>
      </c>
      <c r="C12" t="str">
        <f>CONCATENATE(MID(Tabla1118[[#This Row],[PROCESADOR]],10,4), " ", MID(Tabla1118[[#This Row],[PROCESADOR]],19,2))</f>
        <v>Core i3</v>
      </c>
      <c r="D12" t="str">
        <f>+MID(Tabla1118[[#This Row],[PROCESADOR]],22,5)</f>
        <v>M 350</v>
      </c>
      <c r="E12" t="str">
        <f>+MID(Tabla1118[[#This Row],[PROCESADOR]],31,7)</f>
        <v>2.27GHz</v>
      </c>
      <c r="F12" s="3" t="str">
        <f>+_xlfn.CONCAT(Tabla1118[[#This Row],[Marca]], " ", Tabla1118[[#This Row],[Modelo]], " ", Tabla1118[[#This Row],[Generacion]], " ",Tabla1118[[#This Row],[VelocidadReloj]])</f>
        <v>Intel Core i3 M 350 2.27GHz</v>
      </c>
      <c r="G12" t="s">
        <v>662</v>
      </c>
      <c r="H12" s="3" t="str">
        <f>+IF(Tabla1118[[#This Row],[PROCESADOR]]=Tabla1118[[#This Row],[Columna2]], "Igual", "No es Igual")</f>
        <v>No es Igual</v>
      </c>
      <c r="I12" s="3"/>
    </row>
    <row r="13" spans="1:9" x14ac:dyDescent="0.25">
      <c r="A13" t="s">
        <v>639</v>
      </c>
      <c r="B13" t="str">
        <f>+MID(Tabla1118[[#This Row],[PROCESADOR]],1,5)</f>
        <v>Intel</v>
      </c>
      <c r="C13" t="str">
        <f>CONCATENATE(MID(Tabla1118[[#This Row],[PROCESADOR]],10,4), " ", MID(Tabla1118[[#This Row],[PROCESADOR]],19,2))</f>
        <v>Core i3</v>
      </c>
      <c r="D13" t="str">
        <f>MID(Tabla1118[[#This Row],[PROCESADOR]],22,5)</f>
        <v>2310M</v>
      </c>
      <c r="E13" t="str">
        <f>+MID(Tabla1118[[#This Row],[PROCESADOR]],34,7)</f>
        <v>2.10GHz</v>
      </c>
      <c r="F13" s="3" t="str">
        <f>+_xlfn.CONCAT(Tabla1118[[#This Row],[Marca]], " ", Tabla1118[[#This Row],[Modelo]], " ", Tabla1118[[#This Row],[Generacion]], " ",Tabla1118[[#This Row],[VelocidadReloj]])</f>
        <v>Intel Core i3 2310M 2.10GHz</v>
      </c>
      <c r="G13" t="s">
        <v>639</v>
      </c>
      <c r="H13" s="3" t="str">
        <f>+IF(Tabla1118[[#This Row],[PROCESADOR]]=Tabla1118[[#This Row],[Columna2]], "Igual", "No es Igual")</f>
        <v>Igual</v>
      </c>
      <c r="I13" s="3"/>
    </row>
    <row r="14" spans="1:9" x14ac:dyDescent="0.25">
      <c r="A14" t="s">
        <v>639</v>
      </c>
      <c r="B14" t="str">
        <f>+MID(Tabla1118[[#This Row],[PROCESADOR]],1,5)</f>
        <v>Intel</v>
      </c>
      <c r="C14" t="str">
        <f>CONCATENATE(MID(Tabla1118[[#This Row],[PROCESADOR]],10,4), " ", MID(Tabla1118[[#This Row],[PROCESADOR]],19,2))</f>
        <v>Core i3</v>
      </c>
      <c r="D14" t="str">
        <f>MID(Tabla1118[[#This Row],[PROCESADOR]],22,5)</f>
        <v>2310M</v>
      </c>
      <c r="E14" t="str">
        <f>+MID(Tabla1118[[#This Row],[PROCESADOR]],34,7)</f>
        <v>2.10GHz</v>
      </c>
      <c r="F14" s="3" t="str">
        <f>+_xlfn.CONCAT(Tabla1118[[#This Row],[Marca]], " ", Tabla1118[[#This Row],[Modelo]], " ", Tabla1118[[#This Row],[Generacion]], " ",Tabla1118[[#This Row],[VelocidadReloj]])</f>
        <v>Intel Core i3 2310M 2.10GHz</v>
      </c>
      <c r="G14" t="s">
        <v>639</v>
      </c>
      <c r="H14" s="3" t="str">
        <f>+IF(Tabla1118[[#This Row],[PROCESADOR]]=Tabla1118[[#This Row],[Columna2]], "Igual", "No es Igual")</f>
        <v>Igual</v>
      </c>
      <c r="I14" s="3"/>
    </row>
    <row r="15" spans="1:9" x14ac:dyDescent="0.25">
      <c r="A15" t="s">
        <v>639</v>
      </c>
      <c r="B15" t="str">
        <f>+MID(Tabla1118[[#This Row],[PROCESADOR]],1,5)</f>
        <v>Intel</v>
      </c>
      <c r="C15" t="str">
        <f>CONCATENATE(MID(Tabla1118[[#This Row],[PROCESADOR]],10,4), " ", MID(Tabla1118[[#This Row],[PROCESADOR]],19,2))</f>
        <v>Core i3</v>
      </c>
      <c r="D15" t="str">
        <f>MID(Tabla1118[[#This Row],[PROCESADOR]],22,5)</f>
        <v>2310M</v>
      </c>
      <c r="E15" t="str">
        <f>+MID(Tabla1118[[#This Row],[PROCESADOR]],34,7)</f>
        <v>2.10GHz</v>
      </c>
      <c r="F15" s="3" t="str">
        <f>+_xlfn.CONCAT(Tabla1118[[#This Row],[Marca]], " ", Tabla1118[[#This Row],[Modelo]], " ", Tabla1118[[#This Row],[Generacion]], " ",Tabla1118[[#This Row],[VelocidadReloj]])</f>
        <v>Intel Core i3 2310M 2.10GHz</v>
      </c>
      <c r="G15" t="s">
        <v>639</v>
      </c>
      <c r="H15" s="3" t="str">
        <f>+IF(Tabla1118[[#This Row],[PROCESADOR]]=Tabla1118[[#This Row],[Columna2]], "Igual", "No es Igual")</f>
        <v>Igual</v>
      </c>
      <c r="I15" s="3"/>
    </row>
    <row r="16" spans="1:9" x14ac:dyDescent="0.25">
      <c r="A16" t="s">
        <v>639</v>
      </c>
      <c r="B16" t="str">
        <f>+MID(Tabla1118[[#This Row],[PROCESADOR]],1,5)</f>
        <v>Intel</v>
      </c>
      <c r="C16" t="str">
        <f>CONCATENATE(MID(Tabla1118[[#This Row],[PROCESADOR]],10,4), " ", MID(Tabla1118[[#This Row],[PROCESADOR]],19,2))</f>
        <v>Core i3</v>
      </c>
      <c r="D16" t="str">
        <f>MID(Tabla1118[[#This Row],[PROCESADOR]],22,5)</f>
        <v>2310M</v>
      </c>
      <c r="E16" t="str">
        <f>+MID(Tabla1118[[#This Row],[PROCESADOR]],34,7)</f>
        <v>2.10GHz</v>
      </c>
      <c r="F16" s="3" t="str">
        <f>+_xlfn.CONCAT(Tabla1118[[#This Row],[Marca]], " ", Tabla1118[[#This Row],[Modelo]], " ", Tabla1118[[#This Row],[Generacion]], " ",Tabla1118[[#This Row],[VelocidadReloj]])</f>
        <v>Intel Core i3 2310M 2.10GHz</v>
      </c>
      <c r="G16" t="s">
        <v>639</v>
      </c>
      <c r="H16" s="3" t="str">
        <f>+IF(Tabla1118[[#This Row],[PROCESADOR]]=Tabla1118[[#This Row],[Columna2]], "Igual", "No es Igual")</f>
        <v>Igual</v>
      </c>
      <c r="I16" s="3"/>
    </row>
    <row r="17" spans="1:9" x14ac:dyDescent="0.25">
      <c r="A17" t="s">
        <v>639</v>
      </c>
      <c r="B17" t="str">
        <f>+MID(Tabla1118[[#This Row],[PROCESADOR]],1,5)</f>
        <v>Intel</v>
      </c>
      <c r="C17" t="str">
        <f>CONCATENATE(MID(Tabla1118[[#This Row],[PROCESADOR]],10,4), " ", MID(Tabla1118[[#This Row],[PROCESADOR]],19,2))</f>
        <v>Core i3</v>
      </c>
      <c r="D17" t="str">
        <f>MID(Tabla1118[[#This Row],[PROCESADOR]],22,5)</f>
        <v>2310M</v>
      </c>
      <c r="E17" t="str">
        <f>+MID(Tabla1118[[#This Row],[PROCESADOR]],34,7)</f>
        <v>2.10GHz</v>
      </c>
      <c r="F17" s="3" t="str">
        <f>+_xlfn.CONCAT(Tabla1118[[#This Row],[Marca]], " ", Tabla1118[[#This Row],[Modelo]], " ", Tabla1118[[#This Row],[Generacion]], " ",Tabla1118[[#This Row],[VelocidadReloj]])</f>
        <v>Intel Core i3 2310M 2.10GHz</v>
      </c>
      <c r="G17" t="s">
        <v>639</v>
      </c>
      <c r="H17" s="3" t="str">
        <f>+IF(Tabla1118[[#This Row],[PROCESADOR]]=Tabla1118[[#This Row],[Columna2]], "Igual", "No es Igual")</f>
        <v>Igual</v>
      </c>
      <c r="I17" s="3"/>
    </row>
    <row r="18" spans="1:9" x14ac:dyDescent="0.25">
      <c r="A18" t="s">
        <v>639</v>
      </c>
      <c r="B18" s="3" t="str">
        <f>+MID(Tabla1118[[#This Row],[PROCESADOR]],1,5)</f>
        <v>Intel</v>
      </c>
      <c r="C18" t="str">
        <f>CONCATENATE(MID(Tabla1118[[#This Row],[PROCESADOR]],10,4), " ", MID(Tabla1118[[#This Row],[PROCESADOR]],19,2))</f>
        <v>Core i3</v>
      </c>
      <c r="D18" t="str">
        <f>MID(Tabla1118[[#This Row],[PROCESADOR]],22,5)</f>
        <v>2310M</v>
      </c>
      <c r="E18" t="str">
        <f>+MID(Tabla1118[[#This Row],[PROCESADOR]],34,7)</f>
        <v>2.10GHz</v>
      </c>
      <c r="F18" s="3" t="str">
        <f>+_xlfn.CONCAT(Tabla1118[[#This Row],[Marca]], " ", Tabla1118[[#This Row],[Modelo]], " ", Tabla1118[[#This Row],[Generacion]], " ",Tabla1118[[#This Row],[VelocidadReloj]])</f>
        <v>Intel Core i3 2310M 2.10GHz</v>
      </c>
      <c r="G18" t="s">
        <v>639</v>
      </c>
      <c r="H18" s="3" t="str">
        <f>+IF(Tabla1118[[#This Row],[PROCESADOR]]=Tabla1118[[#This Row],[Columna2]], "Igual", "No es Igual")</f>
        <v>Igual</v>
      </c>
      <c r="I18" s="3"/>
    </row>
    <row r="19" spans="1:9" x14ac:dyDescent="0.25">
      <c r="A19" t="s">
        <v>650</v>
      </c>
      <c r="B19" t="str">
        <f>+MID(Tabla1118[[#This Row],[PROCESADOR]],1,5)</f>
        <v>Intel</v>
      </c>
      <c r="C19" t="str">
        <f>CONCATENATE(MID(Tabla1118[[#This Row],[PROCESADOR]],10,4), " ", MID(Tabla1118[[#This Row],[PROCESADOR]],19,2))</f>
        <v>Core i3</v>
      </c>
      <c r="D19" t="str">
        <f>MID(Tabla1118[[#This Row],[PROCESADOR]],22,5)</f>
        <v>2330M</v>
      </c>
      <c r="E19" t="str">
        <f>+MID(Tabla1118[[#This Row],[PROCESADOR]],34,7)</f>
        <v>2.20GHz</v>
      </c>
      <c r="F19" s="3" t="str">
        <f>+_xlfn.CONCAT(Tabla1118[[#This Row],[Marca]], " ", Tabla1118[[#This Row],[Modelo]], " ", Tabla1118[[#This Row],[Generacion]], " ",Tabla1118[[#This Row],[VelocidadReloj]])</f>
        <v>Intel Core i3 2330M 2.20GHz</v>
      </c>
      <c r="G19" t="s">
        <v>650</v>
      </c>
      <c r="H19" s="3" t="str">
        <f>+IF(Tabla1118[[#This Row],[PROCESADOR]]=Tabla1118[[#This Row],[Columna2]], "Igual", "No es Igual")</f>
        <v>Igual</v>
      </c>
      <c r="I19" s="3"/>
    </row>
    <row r="20" spans="1:9" x14ac:dyDescent="0.25">
      <c r="A20" t="s">
        <v>650</v>
      </c>
      <c r="B20" t="str">
        <f>+MID(Tabla1118[[#This Row],[PROCESADOR]],1,5)</f>
        <v>Intel</v>
      </c>
      <c r="C20" t="str">
        <f>CONCATENATE(MID(Tabla1118[[#This Row],[PROCESADOR]],10,4), " ", MID(Tabla1118[[#This Row],[PROCESADOR]],19,2))</f>
        <v>Core i3</v>
      </c>
      <c r="D20" t="str">
        <f>MID(Tabla1118[[#This Row],[PROCESADOR]],22,5)</f>
        <v>2330M</v>
      </c>
      <c r="E20" t="str">
        <f>+MID(Tabla1118[[#This Row],[PROCESADOR]],34,7)</f>
        <v>2.20GHz</v>
      </c>
      <c r="F20" s="3" t="str">
        <f>+_xlfn.CONCAT(Tabla1118[[#This Row],[Marca]], " ", Tabla1118[[#This Row],[Modelo]], " ", Tabla1118[[#This Row],[Generacion]], " ",Tabla1118[[#This Row],[VelocidadReloj]])</f>
        <v>Intel Core i3 2330M 2.20GHz</v>
      </c>
      <c r="G20" t="s">
        <v>650</v>
      </c>
      <c r="H20" s="3" t="str">
        <f>+IF(Tabla1118[[#This Row],[PROCESADOR]]=Tabla1118[[#This Row],[Columna2]], "Igual", "No es Igual")</f>
        <v>Igual</v>
      </c>
      <c r="I20" s="3"/>
    </row>
    <row r="21" spans="1:9" x14ac:dyDescent="0.25">
      <c r="A21" t="s">
        <v>660</v>
      </c>
      <c r="B21" t="str">
        <f>+MID(Tabla1118[[#This Row],[PROCESADOR]],1,5)</f>
        <v>Intel</v>
      </c>
      <c r="C21" t="str">
        <f>CONCATENATE(MID(Tabla1118[[#This Row],[PROCESADOR]],10,4), " ", MID(Tabla1118[[#This Row],[PROCESADOR]],19,2))</f>
        <v>Core i3</v>
      </c>
      <c r="D21" t="str">
        <f>MID(Tabla1118[[#This Row],[PROCESADOR]],22,5)</f>
        <v>3217U</v>
      </c>
      <c r="E21" t="str">
        <f>+MID(Tabla1118[[#This Row],[PROCESADOR]],34,7)</f>
        <v>1.80GHz</v>
      </c>
      <c r="F21" s="3" t="str">
        <f>+_xlfn.CONCAT(Tabla1118[[#This Row],[Marca]], " ", Tabla1118[[#This Row],[Modelo]], " ", Tabla1118[[#This Row],[Generacion]], " ",Tabla1118[[#This Row],[VelocidadReloj]])</f>
        <v>Intel Core i3 3217U 1.80GHz</v>
      </c>
      <c r="G21" t="s">
        <v>660</v>
      </c>
      <c r="H21" s="3" t="str">
        <f>+IF(Tabla1118[[#This Row],[PROCESADOR]]=Tabla1118[[#This Row],[Columna2]], "Igual", "No es Igual")</f>
        <v>Igual</v>
      </c>
      <c r="I21" s="3"/>
    </row>
    <row r="22" spans="1:9" x14ac:dyDescent="0.25">
      <c r="A22" t="s">
        <v>660</v>
      </c>
      <c r="B22" t="str">
        <f>+MID(Tabla1118[[#This Row],[PROCESADOR]],1,5)</f>
        <v>Intel</v>
      </c>
      <c r="C22" t="str">
        <f>CONCATENATE(MID(Tabla1118[[#This Row],[PROCESADOR]],10,4), " ", MID(Tabla1118[[#This Row],[PROCESADOR]],19,2))</f>
        <v>Core i3</v>
      </c>
      <c r="D22" t="str">
        <f>MID(Tabla1118[[#This Row],[PROCESADOR]],22,5)</f>
        <v>3217U</v>
      </c>
      <c r="E22" t="str">
        <f>+MID(Tabla1118[[#This Row],[PROCESADOR]],34,7)</f>
        <v>1.80GHz</v>
      </c>
      <c r="F22" s="3" t="str">
        <f>+_xlfn.CONCAT(Tabla1118[[#This Row],[Marca]], " ", Tabla1118[[#This Row],[Modelo]], " ", Tabla1118[[#This Row],[Generacion]], " ",Tabla1118[[#This Row],[VelocidadReloj]])</f>
        <v>Intel Core i3 3217U 1.80GHz</v>
      </c>
      <c r="G22" t="s">
        <v>660</v>
      </c>
      <c r="H22" s="3" t="str">
        <f>+IF(Tabla1118[[#This Row],[PROCESADOR]]=Tabla1118[[#This Row],[Columna2]], "Igual", "No es Igual")</f>
        <v>Igual</v>
      </c>
      <c r="I22" s="3"/>
    </row>
    <row r="23" spans="1:9" x14ac:dyDescent="0.25">
      <c r="A23" t="s">
        <v>644</v>
      </c>
      <c r="B23" t="str">
        <f>+MID(Tabla1118[[#This Row],[PROCESADOR]],1,5)</f>
        <v>Intel</v>
      </c>
      <c r="C23" t="str">
        <f>CONCATENATE(MID(Tabla1118[[#This Row],[PROCESADOR]],10,4), " ", MID(Tabla1118[[#This Row],[PROCESADOR]],19,2))</f>
        <v>Core i3</v>
      </c>
      <c r="D23" t="str">
        <f>MID(Tabla1118[[#This Row],[PROCESADOR]],22,5)</f>
        <v>4010U</v>
      </c>
      <c r="E23" t="str">
        <f>+MID(Tabla1118[[#This Row],[PROCESADOR]],34,7)</f>
        <v>1.70GHz</v>
      </c>
      <c r="F23" s="3" t="str">
        <f>+_xlfn.CONCAT(Tabla1118[[#This Row],[Marca]], " ", Tabla1118[[#This Row],[Modelo]], " ", Tabla1118[[#This Row],[Generacion]], " ",Tabla1118[[#This Row],[VelocidadReloj]])</f>
        <v>Intel Core i3 4010U 1.70GHz</v>
      </c>
      <c r="G23" t="s">
        <v>644</v>
      </c>
      <c r="H23" s="3" t="str">
        <f>+IF(Tabla1118[[#This Row],[PROCESADOR]]=Tabla1118[[#This Row],[Columna2]], "Igual", "No es Igual")</f>
        <v>Igual</v>
      </c>
      <c r="I23" s="3"/>
    </row>
    <row r="24" spans="1:9" x14ac:dyDescent="0.25">
      <c r="A24" t="s">
        <v>644</v>
      </c>
      <c r="B24" t="str">
        <f>+MID(Tabla1118[[#This Row],[PROCESADOR]],1,5)</f>
        <v>Intel</v>
      </c>
      <c r="C24" t="str">
        <f>CONCATENATE(MID(Tabla1118[[#This Row],[PROCESADOR]],10,4), " ", MID(Tabla1118[[#This Row],[PROCESADOR]],19,2))</f>
        <v>Core i3</v>
      </c>
      <c r="D24" t="str">
        <f>MID(Tabla1118[[#This Row],[PROCESADOR]],22,5)</f>
        <v>4010U</v>
      </c>
      <c r="E24" t="str">
        <f>+MID(Tabla1118[[#This Row],[PROCESADOR]],34,7)</f>
        <v>1.70GHz</v>
      </c>
      <c r="F24" s="3" t="str">
        <f>+_xlfn.CONCAT(Tabla1118[[#This Row],[Marca]], " ", Tabla1118[[#This Row],[Modelo]], " ", Tabla1118[[#This Row],[Generacion]], " ",Tabla1118[[#This Row],[VelocidadReloj]])</f>
        <v>Intel Core i3 4010U 1.70GHz</v>
      </c>
      <c r="G24" t="s">
        <v>644</v>
      </c>
      <c r="H24" s="3" t="str">
        <f>+IF(Tabla1118[[#This Row],[PROCESADOR]]=Tabla1118[[#This Row],[Columna2]], "Igual", "No es Igual")</f>
        <v>Igual</v>
      </c>
      <c r="I24" s="3"/>
    </row>
    <row r="25" spans="1:9" x14ac:dyDescent="0.25">
      <c r="A25" t="s">
        <v>644</v>
      </c>
      <c r="B25" t="str">
        <f>+MID(Tabla1118[[#This Row],[PROCESADOR]],1,5)</f>
        <v>Intel</v>
      </c>
      <c r="C25" t="str">
        <f>CONCATENATE(MID(Tabla1118[[#This Row],[PROCESADOR]],10,4), " ", MID(Tabla1118[[#This Row],[PROCESADOR]],19,2))</f>
        <v>Core i3</v>
      </c>
      <c r="D25" t="str">
        <f>MID(Tabla1118[[#This Row],[PROCESADOR]],22,5)</f>
        <v>4010U</v>
      </c>
      <c r="E25" t="str">
        <f>+MID(Tabla1118[[#This Row],[PROCESADOR]],34,7)</f>
        <v>1.70GHz</v>
      </c>
      <c r="F25" s="3" t="str">
        <f>+_xlfn.CONCAT(Tabla1118[[#This Row],[Marca]], " ", Tabla1118[[#This Row],[Modelo]], " ", Tabla1118[[#This Row],[Generacion]], " ",Tabla1118[[#This Row],[VelocidadReloj]])</f>
        <v>Intel Core i3 4010U 1.70GHz</v>
      </c>
      <c r="G25" t="s">
        <v>644</v>
      </c>
      <c r="H25" s="3" t="str">
        <f>+IF(Tabla1118[[#This Row],[PROCESADOR]]=Tabla1118[[#This Row],[Columna2]], "Igual", "No es Igual")</f>
        <v>Igual</v>
      </c>
      <c r="I25" s="3"/>
    </row>
    <row r="26" spans="1:9" x14ac:dyDescent="0.25">
      <c r="A26" t="s">
        <v>644</v>
      </c>
      <c r="B26" t="str">
        <f>+MID(Tabla1118[[#This Row],[PROCESADOR]],1,5)</f>
        <v>Intel</v>
      </c>
      <c r="C26" t="str">
        <f>CONCATENATE(MID(Tabla1118[[#This Row],[PROCESADOR]],10,4), " ", MID(Tabla1118[[#This Row],[PROCESADOR]],19,2))</f>
        <v>Core i3</v>
      </c>
      <c r="D26" t="str">
        <f>MID(Tabla1118[[#This Row],[PROCESADOR]],22,5)</f>
        <v>4010U</v>
      </c>
      <c r="E26" t="str">
        <f>+MID(Tabla1118[[#This Row],[PROCESADOR]],34,7)</f>
        <v>1.70GHz</v>
      </c>
      <c r="F26" s="3" t="str">
        <f>+_xlfn.CONCAT(Tabla1118[[#This Row],[Marca]], " ", Tabla1118[[#This Row],[Modelo]], " ", Tabla1118[[#This Row],[Generacion]], " ",Tabla1118[[#This Row],[VelocidadReloj]])</f>
        <v>Intel Core i3 4010U 1.70GHz</v>
      </c>
      <c r="G26" t="s">
        <v>644</v>
      </c>
      <c r="H26" s="3" t="str">
        <f>+IF(Tabla1118[[#This Row],[PROCESADOR]]=Tabla1118[[#This Row],[Columna2]], "Igual", "No es Igual")</f>
        <v>Igual</v>
      </c>
      <c r="I26" s="3"/>
    </row>
    <row r="27" spans="1:9" x14ac:dyDescent="0.25">
      <c r="A27" t="s">
        <v>644</v>
      </c>
      <c r="B27" t="str">
        <f>+MID(Tabla1118[[#This Row],[PROCESADOR]],1,5)</f>
        <v>Intel</v>
      </c>
      <c r="C27" t="str">
        <f>CONCATENATE(MID(Tabla1118[[#This Row],[PROCESADOR]],10,4), " ", MID(Tabla1118[[#This Row],[PROCESADOR]],19,2))</f>
        <v>Core i3</v>
      </c>
      <c r="D27" t="str">
        <f>MID(Tabla1118[[#This Row],[PROCESADOR]],22,5)</f>
        <v>4010U</v>
      </c>
      <c r="E27" t="str">
        <f>+MID(Tabla1118[[#This Row],[PROCESADOR]],34,7)</f>
        <v>1.70GHz</v>
      </c>
      <c r="F27" s="3" t="str">
        <f>+_xlfn.CONCAT(Tabla1118[[#This Row],[Marca]], " ", Tabla1118[[#This Row],[Modelo]], " ", Tabla1118[[#This Row],[Generacion]], " ",Tabla1118[[#This Row],[VelocidadReloj]])</f>
        <v>Intel Core i3 4010U 1.70GHz</v>
      </c>
      <c r="G27" t="s">
        <v>644</v>
      </c>
      <c r="H27" s="3" t="str">
        <f>+IF(Tabla1118[[#This Row],[PROCESADOR]]=Tabla1118[[#This Row],[Columna2]], "Igual", "No es Igual")</f>
        <v>Igual</v>
      </c>
      <c r="I27" s="3"/>
    </row>
    <row r="28" spans="1:9" x14ac:dyDescent="0.25">
      <c r="A28" t="s">
        <v>644</v>
      </c>
      <c r="B28" t="str">
        <f>+MID(Tabla1118[[#This Row],[PROCESADOR]],1,5)</f>
        <v>Intel</v>
      </c>
      <c r="C28" t="str">
        <f>CONCATENATE(MID(Tabla1118[[#This Row],[PROCESADOR]],10,4), " ", MID(Tabla1118[[#This Row],[PROCESADOR]],19,2))</f>
        <v>Core i3</v>
      </c>
      <c r="D28" t="str">
        <f>MID(Tabla1118[[#This Row],[PROCESADOR]],22,5)</f>
        <v>4010U</v>
      </c>
      <c r="E28" t="str">
        <f>+MID(Tabla1118[[#This Row],[PROCESADOR]],34,7)</f>
        <v>1.70GHz</v>
      </c>
      <c r="F28" s="3" t="str">
        <f>+_xlfn.CONCAT(Tabla1118[[#This Row],[Marca]], " ", Tabla1118[[#This Row],[Modelo]], " ", Tabla1118[[#This Row],[Generacion]], " ",Tabla1118[[#This Row],[VelocidadReloj]])</f>
        <v>Intel Core i3 4010U 1.70GHz</v>
      </c>
      <c r="G28" t="s">
        <v>644</v>
      </c>
      <c r="H28" s="3" t="str">
        <f>+IF(Tabla1118[[#This Row],[PROCESADOR]]=Tabla1118[[#This Row],[Columna2]], "Igual", "No es Igual")</f>
        <v>Igual</v>
      </c>
      <c r="I28" s="3"/>
    </row>
    <row r="29" spans="1:9" x14ac:dyDescent="0.25">
      <c r="A29" t="s">
        <v>644</v>
      </c>
      <c r="B29" t="str">
        <f>+MID(Tabla1118[[#This Row],[PROCESADOR]],1,5)</f>
        <v>Intel</v>
      </c>
      <c r="C29" t="str">
        <f>CONCATENATE(MID(Tabla1118[[#This Row],[PROCESADOR]],10,4), " ", MID(Tabla1118[[#This Row],[PROCESADOR]],19,2))</f>
        <v>Core i3</v>
      </c>
      <c r="D29" t="str">
        <f>MID(Tabla1118[[#This Row],[PROCESADOR]],22,5)</f>
        <v>4010U</v>
      </c>
      <c r="E29" t="str">
        <f>+MID(Tabla1118[[#This Row],[PROCESADOR]],34,7)</f>
        <v>1.70GHz</v>
      </c>
      <c r="F29" s="3" t="str">
        <f>+_xlfn.CONCAT(Tabla1118[[#This Row],[Marca]], " ", Tabla1118[[#This Row],[Modelo]], " ", Tabla1118[[#This Row],[Generacion]], " ",Tabla1118[[#This Row],[VelocidadReloj]])</f>
        <v>Intel Core i3 4010U 1.70GHz</v>
      </c>
      <c r="G29" t="s">
        <v>644</v>
      </c>
      <c r="H29" s="3" t="str">
        <f>+IF(Tabla1118[[#This Row],[PROCESADOR]]=Tabla1118[[#This Row],[Columna2]], "Igual", "No es Igual")</f>
        <v>Igual</v>
      </c>
      <c r="I29" s="3"/>
    </row>
    <row r="30" spans="1:9" x14ac:dyDescent="0.25">
      <c r="A30" t="s">
        <v>644</v>
      </c>
      <c r="B30" t="str">
        <f>+MID(Tabla1118[[#This Row],[PROCESADOR]],1,5)</f>
        <v>Intel</v>
      </c>
      <c r="C30" t="str">
        <f>CONCATENATE(MID(Tabla1118[[#This Row],[PROCESADOR]],10,4), " ", MID(Tabla1118[[#This Row],[PROCESADOR]],19,2))</f>
        <v>Core i3</v>
      </c>
      <c r="D30" t="str">
        <f>MID(Tabla1118[[#This Row],[PROCESADOR]],22,5)</f>
        <v>4010U</v>
      </c>
      <c r="E30" t="str">
        <f>+MID(Tabla1118[[#This Row],[PROCESADOR]],34,7)</f>
        <v>1.70GHz</v>
      </c>
      <c r="F30" s="3" t="str">
        <f>+_xlfn.CONCAT(Tabla1118[[#This Row],[Marca]], " ", Tabla1118[[#This Row],[Modelo]], " ", Tabla1118[[#This Row],[Generacion]], " ",Tabla1118[[#This Row],[VelocidadReloj]])</f>
        <v>Intel Core i3 4010U 1.70GHz</v>
      </c>
      <c r="G30" t="s">
        <v>644</v>
      </c>
      <c r="H30" s="3" t="str">
        <f>+IF(Tabla1118[[#This Row],[PROCESADOR]]=Tabla1118[[#This Row],[Columna2]], "Igual", "No es Igual")</f>
        <v>Igual</v>
      </c>
      <c r="I30" s="3"/>
    </row>
    <row r="31" spans="1:9" x14ac:dyDescent="0.25">
      <c r="A31" t="s">
        <v>644</v>
      </c>
      <c r="B31" t="str">
        <f>+MID(Tabla1118[[#This Row],[PROCESADOR]],1,5)</f>
        <v>Intel</v>
      </c>
      <c r="C31" t="str">
        <f>CONCATENATE(MID(Tabla1118[[#This Row],[PROCESADOR]],10,4), " ", MID(Tabla1118[[#This Row],[PROCESADOR]],19,2))</f>
        <v>Core i3</v>
      </c>
      <c r="D31" t="str">
        <f>MID(Tabla1118[[#This Row],[PROCESADOR]],22,5)</f>
        <v>4010U</v>
      </c>
      <c r="E31" t="str">
        <f>+MID(Tabla1118[[#This Row],[PROCESADOR]],34,7)</f>
        <v>1.70GHz</v>
      </c>
      <c r="F31" s="3" t="str">
        <f>+_xlfn.CONCAT(Tabla1118[[#This Row],[Marca]], " ", Tabla1118[[#This Row],[Modelo]], " ", Tabla1118[[#This Row],[Generacion]], " ",Tabla1118[[#This Row],[VelocidadReloj]])</f>
        <v>Intel Core i3 4010U 1.70GHz</v>
      </c>
      <c r="G31" t="s">
        <v>644</v>
      </c>
      <c r="H31" s="3" t="str">
        <f>+IF(Tabla1118[[#This Row],[PROCESADOR]]=Tabla1118[[#This Row],[Columna2]], "Igual", "No es Igual")</f>
        <v>Igual</v>
      </c>
      <c r="I31" s="3"/>
    </row>
    <row r="32" spans="1:9" x14ac:dyDescent="0.25">
      <c r="A32" t="s">
        <v>644</v>
      </c>
      <c r="B32" t="str">
        <f>+MID(Tabla1118[[#This Row],[PROCESADOR]],1,5)</f>
        <v>Intel</v>
      </c>
      <c r="C32" t="str">
        <f>CONCATENATE(MID(Tabla1118[[#This Row],[PROCESADOR]],10,4), " ", MID(Tabla1118[[#This Row],[PROCESADOR]],19,2))</f>
        <v>Core i3</v>
      </c>
      <c r="D32" t="str">
        <f>MID(Tabla1118[[#This Row],[PROCESADOR]],22,5)</f>
        <v>4010U</v>
      </c>
      <c r="E32" t="str">
        <f>+MID(Tabla1118[[#This Row],[PROCESADOR]],34,7)</f>
        <v>1.70GHz</v>
      </c>
      <c r="F32" s="3" t="str">
        <f>+_xlfn.CONCAT(Tabla1118[[#This Row],[Marca]], " ", Tabla1118[[#This Row],[Modelo]], " ", Tabla1118[[#This Row],[Generacion]], " ",Tabla1118[[#This Row],[VelocidadReloj]])</f>
        <v>Intel Core i3 4010U 1.70GHz</v>
      </c>
      <c r="G32" t="s">
        <v>644</v>
      </c>
      <c r="H32" s="3" t="str">
        <f>+IF(Tabla1118[[#This Row],[PROCESADOR]]=Tabla1118[[#This Row],[Columna2]], "Igual", "No es Igual")</f>
        <v>Igual</v>
      </c>
      <c r="I32" s="3"/>
    </row>
    <row r="33" spans="1:9" x14ac:dyDescent="0.25">
      <c r="A33" t="s">
        <v>644</v>
      </c>
      <c r="B33" t="str">
        <f>+MID(Tabla1118[[#This Row],[PROCESADOR]],1,5)</f>
        <v>Intel</v>
      </c>
      <c r="C33" t="str">
        <f>CONCATENATE(MID(Tabla1118[[#This Row],[PROCESADOR]],10,4), " ", MID(Tabla1118[[#This Row],[PROCESADOR]],19,2))</f>
        <v>Core i3</v>
      </c>
      <c r="D33" t="str">
        <f>MID(Tabla1118[[#This Row],[PROCESADOR]],22,5)</f>
        <v>4010U</v>
      </c>
      <c r="E33" t="str">
        <f>+MID(Tabla1118[[#This Row],[PROCESADOR]],34,7)</f>
        <v>1.70GHz</v>
      </c>
      <c r="F33" s="3" t="str">
        <f>+_xlfn.CONCAT(Tabla1118[[#This Row],[Marca]], " ", Tabla1118[[#This Row],[Modelo]], " ", Tabla1118[[#This Row],[Generacion]], " ",Tabla1118[[#This Row],[VelocidadReloj]])</f>
        <v>Intel Core i3 4010U 1.70GHz</v>
      </c>
      <c r="G33" t="s">
        <v>644</v>
      </c>
      <c r="H33" s="3" t="str">
        <f>+IF(Tabla1118[[#This Row],[PROCESADOR]]=Tabla1118[[#This Row],[Columna2]], "Igual", "No es Igual")</f>
        <v>Igual</v>
      </c>
      <c r="I33" s="3"/>
    </row>
    <row r="34" spans="1:9" x14ac:dyDescent="0.25">
      <c r="A34" t="s">
        <v>644</v>
      </c>
      <c r="B34" t="str">
        <f>+MID(Tabla1118[[#This Row],[PROCESADOR]],1,5)</f>
        <v>Intel</v>
      </c>
      <c r="C34" t="str">
        <f>CONCATENATE(MID(Tabla1118[[#This Row],[PROCESADOR]],10,4), " ", MID(Tabla1118[[#This Row],[PROCESADOR]],19,2))</f>
        <v>Core i3</v>
      </c>
      <c r="D34" t="str">
        <f>MID(Tabla1118[[#This Row],[PROCESADOR]],22,5)</f>
        <v>4010U</v>
      </c>
      <c r="E34" t="str">
        <f>+MID(Tabla1118[[#This Row],[PROCESADOR]],34,7)</f>
        <v>1.70GHz</v>
      </c>
      <c r="F34" s="3" t="str">
        <f>+_xlfn.CONCAT(Tabla1118[[#This Row],[Marca]], " ", Tabla1118[[#This Row],[Modelo]], " ", Tabla1118[[#This Row],[Generacion]], " ",Tabla1118[[#This Row],[VelocidadReloj]])</f>
        <v>Intel Core i3 4010U 1.70GHz</v>
      </c>
      <c r="G34" t="s">
        <v>644</v>
      </c>
      <c r="H34" s="3" t="str">
        <f>+IF(Tabla1118[[#This Row],[PROCESADOR]]=Tabla1118[[#This Row],[Columna2]], "Igual", "No es Igual")</f>
        <v>Igual</v>
      </c>
      <c r="I34" s="3"/>
    </row>
    <row r="35" spans="1:9" x14ac:dyDescent="0.25">
      <c r="A35" t="s">
        <v>644</v>
      </c>
      <c r="B35" t="str">
        <f>+MID(Tabla1118[[#This Row],[PROCESADOR]],1,5)</f>
        <v>Intel</v>
      </c>
      <c r="C35" t="str">
        <f>CONCATENATE(MID(Tabla1118[[#This Row],[PROCESADOR]],10,4), " ", MID(Tabla1118[[#This Row],[PROCESADOR]],19,2))</f>
        <v>Core i3</v>
      </c>
      <c r="D35" t="str">
        <f>MID(Tabla1118[[#This Row],[PROCESADOR]],22,5)</f>
        <v>4010U</v>
      </c>
      <c r="E35" t="str">
        <f>+MID(Tabla1118[[#This Row],[PROCESADOR]],34,7)</f>
        <v>1.70GHz</v>
      </c>
      <c r="F35" s="3" t="str">
        <f>+_xlfn.CONCAT(Tabla1118[[#This Row],[Marca]], " ", Tabla1118[[#This Row],[Modelo]], " ", Tabla1118[[#This Row],[Generacion]], " ",Tabla1118[[#This Row],[VelocidadReloj]])</f>
        <v>Intel Core i3 4010U 1.70GHz</v>
      </c>
      <c r="G35" t="s">
        <v>644</v>
      </c>
      <c r="H35" s="3" t="str">
        <f>+IF(Tabla1118[[#This Row],[PROCESADOR]]=Tabla1118[[#This Row],[Columna2]], "Igual", "No es Igual")</f>
        <v>Igual</v>
      </c>
      <c r="I35" s="3"/>
    </row>
    <row r="36" spans="1:9" x14ac:dyDescent="0.25">
      <c r="A36" t="s">
        <v>644</v>
      </c>
      <c r="B36" t="str">
        <f>+MID(Tabla1118[[#This Row],[PROCESADOR]],1,5)</f>
        <v>Intel</v>
      </c>
      <c r="C36" t="str">
        <f>CONCATENATE(MID(Tabla1118[[#This Row],[PROCESADOR]],10,4), " ", MID(Tabla1118[[#This Row],[PROCESADOR]],19,2))</f>
        <v>Core i3</v>
      </c>
      <c r="D36" t="str">
        <f>MID(Tabla1118[[#This Row],[PROCESADOR]],22,5)</f>
        <v>4010U</v>
      </c>
      <c r="E36" t="str">
        <f>+MID(Tabla1118[[#This Row],[PROCESADOR]],34,7)</f>
        <v>1.70GHz</v>
      </c>
      <c r="F36" s="3" t="str">
        <f>+_xlfn.CONCAT(Tabla1118[[#This Row],[Marca]], " ", Tabla1118[[#This Row],[Modelo]], " ", Tabla1118[[#This Row],[Generacion]], " ",Tabla1118[[#This Row],[VelocidadReloj]])</f>
        <v>Intel Core i3 4010U 1.70GHz</v>
      </c>
      <c r="G36" t="s">
        <v>644</v>
      </c>
      <c r="H36" s="3" t="str">
        <f>+IF(Tabla1118[[#This Row],[PROCESADOR]]=Tabla1118[[#This Row],[Columna2]], "Igual", "No es Igual")</f>
        <v>Igual</v>
      </c>
      <c r="I36" s="3"/>
    </row>
    <row r="37" spans="1:9" x14ac:dyDescent="0.25">
      <c r="A37" t="s">
        <v>644</v>
      </c>
      <c r="B37" t="str">
        <f>+MID(Tabla1118[[#This Row],[PROCESADOR]],1,5)</f>
        <v>Intel</v>
      </c>
      <c r="C37" t="str">
        <f>CONCATENATE(MID(Tabla1118[[#This Row],[PROCESADOR]],10,4), " ", MID(Tabla1118[[#This Row],[PROCESADOR]],19,2))</f>
        <v>Core i3</v>
      </c>
      <c r="D37" t="str">
        <f>MID(Tabla1118[[#This Row],[PROCESADOR]],22,5)</f>
        <v>4010U</v>
      </c>
      <c r="E37" t="str">
        <f>+MID(Tabla1118[[#This Row],[PROCESADOR]],34,7)</f>
        <v>1.70GHz</v>
      </c>
      <c r="F37" s="3" t="str">
        <f>+_xlfn.CONCAT(Tabla1118[[#This Row],[Marca]], " ", Tabla1118[[#This Row],[Modelo]], " ", Tabla1118[[#This Row],[Generacion]], " ",Tabla1118[[#This Row],[VelocidadReloj]])</f>
        <v>Intel Core i3 4010U 1.70GHz</v>
      </c>
      <c r="G37" t="s">
        <v>644</v>
      </c>
      <c r="H37" s="3" t="str">
        <f>+IF(Tabla1118[[#This Row],[PROCESADOR]]=Tabla1118[[#This Row],[Columna2]], "Igual", "No es Igual")</f>
        <v>Igual</v>
      </c>
      <c r="I37" s="3"/>
    </row>
    <row r="38" spans="1:9" x14ac:dyDescent="0.25">
      <c r="A38" t="s">
        <v>644</v>
      </c>
      <c r="B38" t="str">
        <f>+MID(Tabla1118[[#This Row],[PROCESADOR]],1,5)</f>
        <v>Intel</v>
      </c>
      <c r="C38" t="str">
        <f>CONCATENATE(MID(Tabla1118[[#This Row],[PROCESADOR]],10,4), " ", MID(Tabla1118[[#This Row],[PROCESADOR]],19,2))</f>
        <v>Core i3</v>
      </c>
      <c r="D38" t="str">
        <f>MID(Tabla1118[[#This Row],[PROCESADOR]],22,5)</f>
        <v>4010U</v>
      </c>
      <c r="E38" t="str">
        <f>+MID(Tabla1118[[#This Row],[PROCESADOR]],34,7)</f>
        <v>1.70GHz</v>
      </c>
      <c r="F38" s="3" t="str">
        <f>+_xlfn.CONCAT(Tabla1118[[#This Row],[Marca]], " ", Tabla1118[[#This Row],[Modelo]], " ", Tabla1118[[#This Row],[Generacion]], " ",Tabla1118[[#This Row],[VelocidadReloj]])</f>
        <v>Intel Core i3 4010U 1.70GHz</v>
      </c>
      <c r="G38" t="s">
        <v>644</v>
      </c>
      <c r="H38" s="3" t="str">
        <f>+IF(Tabla1118[[#This Row],[PROCESADOR]]=Tabla1118[[#This Row],[Columna2]], "Igual", "No es Igual")</f>
        <v>Igual</v>
      </c>
      <c r="I38" s="3"/>
    </row>
    <row r="39" spans="1:9" x14ac:dyDescent="0.25">
      <c r="A39" t="s">
        <v>644</v>
      </c>
      <c r="B39" t="str">
        <f>+MID(Tabla1118[[#This Row],[PROCESADOR]],1,5)</f>
        <v>Intel</v>
      </c>
      <c r="C39" t="str">
        <f>CONCATENATE(MID(Tabla1118[[#This Row],[PROCESADOR]],10,4), " ", MID(Tabla1118[[#This Row],[PROCESADOR]],19,2))</f>
        <v>Core i3</v>
      </c>
      <c r="D39" t="str">
        <f>MID(Tabla1118[[#This Row],[PROCESADOR]],22,5)</f>
        <v>4010U</v>
      </c>
      <c r="E39" t="str">
        <f>+MID(Tabla1118[[#This Row],[PROCESADOR]],34,7)</f>
        <v>1.70GHz</v>
      </c>
      <c r="F39" s="3" t="str">
        <f>+_xlfn.CONCAT(Tabla1118[[#This Row],[Marca]], " ", Tabla1118[[#This Row],[Modelo]], " ", Tabla1118[[#This Row],[Generacion]], " ",Tabla1118[[#This Row],[VelocidadReloj]])</f>
        <v>Intel Core i3 4010U 1.70GHz</v>
      </c>
      <c r="G39" t="s">
        <v>644</v>
      </c>
      <c r="H39" s="3" t="str">
        <f>+IF(Tabla1118[[#This Row],[PROCESADOR]]=Tabla1118[[#This Row],[Columna2]], "Igual", "No es Igual")</f>
        <v>Igual</v>
      </c>
      <c r="I39" s="3"/>
    </row>
    <row r="40" spans="1:9" x14ac:dyDescent="0.25">
      <c r="A40" t="s">
        <v>644</v>
      </c>
      <c r="B40" t="str">
        <f>+MID(Tabla1118[[#This Row],[PROCESADOR]],1,5)</f>
        <v>Intel</v>
      </c>
      <c r="C40" t="str">
        <f>CONCATENATE(MID(Tabla1118[[#This Row],[PROCESADOR]],10,4), " ", MID(Tabla1118[[#This Row],[PROCESADOR]],19,2))</f>
        <v>Core i3</v>
      </c>
      <c r="D40" t="str">
        <f>MID(Tabla1118[[#This Row],[PROCESADOR]],22,5)</f>
        <v>4010U</v>
      </c>
      <c r="E40" t="str">
        <f>+MID(Tabla1118[[#This Row],[PROCESADOR]],34,7)</f>
        <v>1.70GHz</v>
      </c>
      <c r="F40" s="3" t="str">
        <f>+_xlfn.CONCAT(Tabla1118[[#This Row],[Marca]], " ", Tabla1118[[#This Row],[Modelo]], " ", Tabla1118[[#This Row],[Generacion]], " ",Tabla1118[[#This Row],[VelocidadReloj]])</f>
        <v>Intel Core i3 4010U 1.70GHz</v>
      </c>
      <c r="G40" t="s">
        <v>644</v>
      </c>
      <c r="H40" s="3" t="str">
        <f>+IF(Tabla1118[[#This Row],[PROCESADOR]]=Tabla1118[[#This Row],[Columna2]], "Igual", "No es Igual")</f>
        <v>Igual</v>
      </c>
      <c r="I40" s="3"/>
    </row>
    <row r="41" spans="1:9" x14ac:dyDescent="0.25">
      <c r="A41" t="s">
        <v>644</v>
      </c>
      <c r="B41" t="str">
        <f>+MID(Tabla1118[[#This Row],[PROCESADOR]],1,5)</f>
        <v>Intel</v>
      </c>
      <c r="C41" t="str">
        <f>CONCATENATE(MID(Tabla1118[[#This Row],[PROCESADOR]],10,4), " ", MID(Tabla1118[[#This Row],[PROCESADOR]],19,2))</f>
        <v>Core i3</v>
      </c>
      <c r="D41" t="str">
        <f>MID(Tabla1118[[#This Row],[PROCESADOR]],22,5)</f>
        <v>4010U</v>
      </c>
      <c r="E41" t="str">
        <f>+MID(Tabla1118[[#This Row],[PROCESADOR]],34,7)</f>
        <v>1.70GHz</v>
      </c>
      <c r="F41" s="3" t="str">
        <f>+_xlfn.CONCAT(Tabla1118[[#This Row],[Marca]], " ", Tabla1118[[#This Row],[Modelo]], " ", Tabla1118[[#This Row],[Generacion]], " ",Tabla1118[[#This Row],[VelocidadReloj]])</f>
        <v>Intel Core i3 4010U 1.70GHz</v>
      </c>
      <c r="G41" t="s">
        <v>644</v>
      </c>
      <c r="H41" s="3" t="str">
        <f>+IF(Tabla1118[[#This Row],[PROCESADOR]]=Tabla1118[[#This Row],[Columna2]], "Igual", "No es Igual")</f>
        <v>Igual</v>
      </c>
      <c r="I41" s="3"/>
    </row>
    <row r="42" spans="1:9" x14ac:dyDescent="0.25">
      <c r="A42" t="s">
        <v>644</v>
      </c>
      <c r="B42" t="str">
        <f>+MID(Tabla1118[[#This Row],[PROCESADOR]],1,5)</f>
        <v>Intel</v>
      </c>
      <c r="C42" t="str">
        <f>CONCATENATE(MID(Tabla1118[[#This Row],[PROCESADOR]],10,4), " ", MID(Tabla1118[[#This Row],[PROCESADOR]],19,2))</f>
        <v>Core i3</v>
      </c>
      <c r="D42" t="str">
        <f>MID(Tabla1118[[#This Row],[PROCESADOR]],22,5)</f>
        <v>4010U</v>
      </c>
      <c r="E42" t="str">
        <f>+MID(Tabla1118[[#This Row],[PROCESADOR]],34,7)</f>
        <v>1.70GHz</v>
      </c>
      <c r="F42" s="3" t="str">
        <f>+_xlfn.CONCAT(Tabla1118[[#This Row],[Marca]], " ", Tabla1118[[#This Row],[Modelo]], " ", Tabla1118[[#This Row],[Generacion]], " ",Tabla1118[[#This Row],[VelocidadReloj]])</f>
        <v>Intel Core i3 4010U 1.70GHz</v>
      </c>
      <c r="G42" t="s">
        <v>644</v>
      </c>
      <c r="H42" s="3" t="str">
        <f>+IF(Tabla1118[[#This Row],[PROCESADOR]]=Tabla1118[[#This Row],[Columna2]], "Igual", "No es Igual")</f>
        <v>Igual</v>
      </c>
      <c r="I42" s="3"/>
    </row>
    <row r="43" spans="1:9" x14ac:dyDescent="0.25">
      <c r="A43" t="s">
        <v>644</v>
      </c>
      <c r="B43" t="str">
        <f>+MID(Tabla1118[[#This Row],[PROCESADOR]],1,5)</f>
        <v>Intel</v>
      </c>
      <c r="C43" t="str">
        <f>CONCATENATE(MID(Tabla1118[[#This Row],[PROCESADOR]],10,4), " ", MID(Tabla1118[[#This Row],[PROCESADOR]],19,2))</f>
        <v>Core i3</v>
      </c>
      <c r="D43" t="str">
        <f>MID(Tabla1118[[#This Row],[PROCESADOR]],22,5)</f>
        <v>4010U</v>
      </c>
      <c r="E43" t="str">
        <f>+MID(Tabla1118[[#This Row],[PROCESADOR]],34,7)</f>
        <v>1.70GHz</v>
      </c>
      <c r="F43" s="3" t="str">
        <f>+_xlfn.CONCAT(Tabla1118[[#This Row],[Marca]], " ", Tabla1118[[#This Row],[Modelo]], " ", Tabla1118[[#This Row],[Generacion]], " ",Tabla1118[[#This Row],[VelocidadReloj]])</f>
        <v>Intel Core i3 4010U 1.70GHz</v>
      </c>
      <c r="G43" t="s">
        <v>644</v>
      </c>
      <c r="H43" s="3" t="str">
        <f>+IF(Tabla1118[[#This Row],[PROCESADOR]]=Tabla1118[[#This Row],[Columna2]], "Igual", "No es Igual")</f>
        <v>Igual</v>
      </c>
      <c r="I43" s="3"/>
    </row>
    <row r="44" spans="1:9" x14ac:dyDescent="0.25">
      <c r="A44" t="s">
        <v>644</v>
      </c>
      <c r="B44" t="str">
        <f>+MID(Tabla1118[[#This Row],[PROCESADOR]],1,5)</f>
        <v>Intel</v>
      </c>
      <c r="C44" t="str">
        <f>CONCATENATE(MID(Tabla1118[[#This Row],[PROCESADOR]],10,4), " ", MID(Tabla1118[[#This Row],[PROCESADOR]],19,2))</f>
        <v>Core i3</v>
      </c>
      <c r="D44" t="str">
        <f>MID(Tabla1118[[#This Row],[PROCESADOR]],22,5)</f>
        <v>4010U</v>
      </c>
      <c r="E44" t="str">
        <f>+MID(Tabla1118[[#This Row],[PROCESADOR]],34,7)</f>
        <v>1.70GHz</v>
      </c>
      <c r="F44" s="3" t="str">
        <f>+_xlfn.CONCAT(Tabla1118[[#This Row],[Marca]], " ", Tabla1118[[#This Row],[Modelo]], " ", Tabla1118[[#This Row],[Generacion]], " ",Tabla1118[[#This Row],[VelocidadReloj]])</f>
        <v>Intel Core i3 4010U 1.70GHz</v>
      </c>
      <c r="G44" t="s">
        <v>644</v>
      </c>
      <c r="H44" s="3" t="str">
        <f>+IF(Tabla1118[[#This Row],[PROCESADOR]]=Tabla1118[[#This Row],[Columna2]], "Igual", "No es Igual")</f>
        <v>Igual</v>
      </c>
      <c r="I44" s="3"/>
    </row>
    <row r="45" spans="1:9" x14ac:dyDescent="0.25">
      <c r="A45" t="s">
        <v>644</v>
      </c>
      <c r="B45" s="3" t="str">
        <f>+MID(Tabla1118[[#This Row],[PROCESADOR]],1,5)</f>
        <v>Intel</v>
      </c>
      <c r="C45" t="str">
        <f>CONCATENATE(MID(Tabla1118[[#This Row],[PROCESADOR]],10,4), " ", MID(Tabla1118[[#This Row],[PROCESADOR]],19,2))</f>
        <v>Core i3</v>
      </c>
      <c r="D45" t="str">
        <f>MID(Tabla1118[[#This Row],[PROCESADOR]],22,5)</f>
        <v>4010U</v>
      </c>
      <c r="E45" t="str">
        <f>+MID(Tabla1118[[#This Row],[PROCESADOR]],34,7)</f>
        <v>1.70GHz</v>
      </c>
      <c r="F45" s="3" t="str">
        <f>+_xlfn.CONCAT(Tabla1118[[#This Row],[Marca]], " ", Tabla1118[[#This Row],[Modelo]], " ", Tabla1118[[#This Row],[Generacion]], " ",Tabla1118[[#This Row],[VelocidadReloj]])</f>
        <v>Intel Core i3 4010U 1.70GHz</v>
      </c>
      <c r="G45" t="s">
        <v>644</v>
      </c>
      <c r="H45" s="3" t="str">
        <f>+IF(Tabla1118[[#This Row],[PROCESADOR]]=Tabla1118[[#This Row],[Columna2]], "Igual", "No es Igual")</f>
        <v>Igual</v>
      </c>
      <c r="I45" s="3"/>
    </row>
    <row r="46" spans="1:9" x14ac:dyDescent="0.25">
      <c r="A46" t="s">
        <v>646</v>
      </c>
      <c r="B46" t="str">
        <f>+MID(Tabla1118[[#This Row],[PROCESADOR]],1,5)</f>
        <v>Intel</v>
      </c>
      <c r="C46" t="str">
        <f>CONCATENATE(MID(Tabla1118[[#This Row],[PROCESADOR]],10,4), " ", MID(Tabla1118[[#This Row],[PROCESADOR]],19,2))</f>
        <v>Core i3</v>
      </c>
      <c r="D46" t="str">
        <f>MID(Tabla1118[[#This Row],[PROCESADOR]],22,5)</f>
        <v>4030U</v>
      </c>
      <c r="E46" t="str">
        <f>+MID(Tabla1118[[#This Row],[PROCESADOR]],34,7)</f>
        <v>1.90GHz</v>
      </c>
      <c r="F46" s="3" t="str">
        <f>+_xlfn.CONCAT(Tabla1118[[#This Row],[Marca]], " ", Tabla1118[[#This Row],[Modelo]], " ", Tabla1118[[#This Row],[Generacion]], " ",Tabla1118[[#This Row],[VelocidadReloj]])</f>
        <v>Intel Core i3 4030U 1.90GHz</v>
      </c>
      <c r="G46" t="s">
        <v>646</v>
      </c>
      <c r="H46" s="3" t="str">
        <f>+IF(Tabla1118[[#This Row],[PROCESADOR]]=Tabla1118[[#This Row],[Columna2]], "Igual", "No es Igual")</f>
        <v>Igual</v>
      </c>
      <c r="I46" s="3"/>
    </row>
    <row r="47" spans="1:9" x14ac:dyDescent="0.25">
      <c r="A47" t="s">
        <v>634</v>
      </c>
      <c r="B47" t="str">
        <f>+MID(Tabla1118[[#This Row],[PROCESADOR]],1,5)</f>
        <v>Intel</v>
      </c>
      <c r="C47" t="str">
        <f>CONCATENATE(MID(Tabla1118[[#This Row],[PROCESADOR]],10,4), " ", MID(Tabla1118[[#This Row],[PROCESADOR]],19,2))</f>
        <v>Core i3</v>
      </c>
      <c r="D47" t="str">
        <f>MID(Tabla1118[[#This Row],[PROCESADOR]],22,5)</f>
        <v>5010U</v>
      </c>
      <c r="E47" t="str">
        <f>+MID(Tabla1118[[#This Row],[PROCESADOR]],34,7)</f>
        <v>2.10GHz</v>
      </c>
      <c r="F47" s="3" t="str">
        <f>+_xlfn.CONCAT(Tabla1118[[#This Row],[Marca]], " ", Tabla1118[[#This Row],[Modelo]], " ", Tabla1118[[#This Row],[Generacion]], " ",Tabla1118[[#This Row],[VelocidadReloj]])</f>
        <v>Intel Core i3 5010U 2.10GHz</v>
      </c>
      <c r="G47" t="s">
        <v>634</v>
      </c>
      <c r="H47" s="3" t="str">
        <f>+IF(Tabla1118[[#This Row],[PROCESADOR]]=Tabla1118[[#This Row],[Columna2]], "Igual", "No es Igual")</f>
        <v>Igual</v>
      </c>
      <c r="I47" s="3"/>
    </row>
    <row r="48" spans="1:9" x14ac:dyDescent="0.25">
      <c r="A48" t="s">
        <v>652</v>
      </c>
      <c r="B48" t="str">
        <f>+MID(Tabla1118[[#This Row],[PROCESADOR]],1,5)</f>
        <v>Intel</v>
      </c>
      <c r="C48" t="str">
        <f>CONCATENATE(MID(Tabla1118[[#This Row],[PROCESADOR]],10,4), " ", MID(Tabla1118[[#This Row],[PROCESADOR]],19,2))</f>
        <v>Core i5</v>
      </c>
      <c r="D48" t="str">
        <f>MID(Tabla1118[[#This Row],[PROCESADOR]],22,5)</f>
        <v xml:space="preserve">2400 </v>
      </c>
      <c r="E48" t="str">
        <f>+MID(Tabla1118[[#This Row],[PROCESADOR]],33,7)</f>
        <v>3.10GHz</v>
      </c>
      <c r="F48" s="3" t="str">
        <f>+_xlfn.CONCAT(Tabla1118[[#This Row],[Marca]], " ", Tabla1118[[#This Row],[Modelo]], " ", Tabla1118[[#This Row],[Generacion]], " ",Tabla1118[[#This Row],[VelocidadReloj]])</f>
        <v>Intel Core i5 2400  3.10GHz</v>
      </c>
      <c r="G48" t="s">
        <v>652</v>
      </c>
      <c r="H48" s="3" t="str">
        <f>+IF(Tabla1118[[#This Row],[PROCESADOR]]=Tabla1118[[#This Row],[Columna2]], "Igual", "No es Igual")</f>
        <v>Igual</v>
      </c>
      <c r="I48" s="3"/>
    </row>
    <row r="49" spans="1:9" x14ac:dyDescent="0.25">
      <c r="A49" t="s">
        <v>652</v>
      </c>
      <c r="B49" t="str">
        <f>+MID(Tabla1118[[#This Row],[PROCESADOR]],1,5)</f>
        <v>Intel</v>
      </c>
      <c r="C49" t="str">
        <f>CONCATENATE(MID(Tabla1118[[#This Row],[PROCESADOR]],10,4), " ", MID(Tabla1118[[#This Row],[PROCESADOR]],19,2))</f>
        <v>Core i5</v>
      </c>
      <c r="D49" t="str">
        <f>MID(Tabla1118[[#This Row],[PROCESADOR]],22,5)</f>
        <v xml:space="preserve">2400 </v>
      </c>
      <c r="E49" t="str">
        <f>+MID(Tabla1118[[#This Row],[PROCESADOR]],33,7)</f>
        <v>3.10GHz</v>
      </c>
      <c r="F49" s="3" t="str">
        <f>+_xlfn.CONCAT(Tabla1118[[#This Row],[Marca]], " ", Tabla1118[[#This Row],[Modelo]], " ", Tabla1118[[#This Row],[Generacion]], " ",Tabla1118[[#This Row],[VelocidadReloj]])</f>
        <v>Intel Core i5 2400  3.10GHz</v>
      </c>
      <c r="G49" t="s">
        <v>652</v>
      </c>
      <c r="H49" s="3" t="str">
        <f>+IF(Tabla1118[[#This Row],[PROCESADOR]]=Tabla1118[[#This Row],[Columna2]], "Igual", "No es Igual")</f>
        <v>Igual</v>
      </c>
      <c r="I49" s="3"/>
    </row>
    <row r="50" spans="1:9" x14ac:dyDescent="0.25">
      <c r="A50" t="s">
        <v>652</v>
      </c>
      <c r="B50" t="str">
        <f>+MID(Tabla1118[[#This Row],[PROCESADOR]],1,5)</f>
        <v>Intel</v>
      </c>
      <c r="C50" t="str">
        <f>CONCATENATE(MID(Tabla1118[[#This Row],[PROCESADOR]],10,4), " ", MID(Tabla1118[[#This Row],[PROCESADOR]],19,2))</f>
        <v>Core i5</v>
      </c>
      <c r="D50" t="str">
        <f>MID(Tabla1118[[#This Row],[PROCESADOR]],22,5)</f>
        <v xml:space="preserve">2400 </v>
      </c>
      <c r="E50" t="str">
        <f>+MID(Tabla1118[[#This Row],[PROCESADOR]],33,7)</f>
        <v>3.10GHz</v>
      </c>
      <c r="F50" s="3" t="str">
        <f>+_xlfn.CONCAT(Tabla1118[[#This Row],[Marca]], " ", Tabla1118[[#This Row],[Modelo]], " ", Tabla1118[[#This Row],[Generacion]], " ",Tabla1118[[#This Row],[VelocidadReloj]])</f>
        <v>Intel Core i5 2400  3.10GHz</v>
      </c>
      <c r="G50" t="s">
        <v>652</v>
      </c>
      <c r="H50" s="3" t="str">
        <f>+IF(Tabla1118[[#This Row],[PROCESADOR]]=Tabla1118[[#This Row],[Columna2]], "Igual", "No es Igual")</f>
        <v>Igual</v>
      </c>
      <c r="I50" s="3"/>
    </row>
    <row r="51" spans="1:9" x14ac:dyDescent="0.25">
      <c r="A51" t="s">
        <v>652</v>
      </c>
      <c r="B51" t="str">
        <f>+MID(Tabla1118[[#This Row],[PROCESADOR]],1,5)</f>
        <v>Intel</v>
      </c>
      <c r="C51" t="str">
        <f>CONCATENATE(MID(Tabla1118[[#This Row],[PROCESADOR]],10,4), " ", MID(Tabla1118[[#This Row],[PROCESADOR]],19,2))</f>
        <v>Core i5</v>
      </c>
      <c r="D51" t="str">
        <f>MID(Tabla1118[[#This Row],[PROCESADOR]],22,5)</f>
        <v xml:space="preserve">2400 </v>
      </c>
      <c r="E51" t="str">
        <f>+MID(Tabla1118[[#This Row],[PROCESADOR]],33,7)</f>
        <v>3.10GHz</v>
      </c>
      <c r="F51" s="3" t="str">
        <f>+_xlfn.CONCAT(Tabla1118[[#This Row],[Marca]], " ", Tabla1118[[#This Row],[Modelo]], " ", Tabla1118[[#This Row],[Generacion]], " ",Tabla1118[[#This Row],[VelocidadReloj]])</f>
        <v>Intel Core i5 2400  3.10GHz</v>
      </c>
      <c r="G51" t="s">
        <v>652</v>
      </c>
      <c r="H51" s="3" t="str">
        <f>+IF(Tabla1118[[#This Row],[PROCESADOR]]=Tabla1118[[#This Row],[Columna2]], "Igual", "No es Igual")</f>
        <v>Igual</v>
      </c>
      <c r="I51" s="3"/>
    </row>
    <row r="52" spans="1:9" x14ac:dyDescent="0.25">
      <c r="A52" t="s">
        <v>652</v>
      </c>
      <c r="B52" t="str">
        <f>+MID(Tabla1118[[#This Row],[PROCESADOR]],1,5)</f>
        <v>Intel</v>
      </c>
      <c r="C52" t="str">
        <f>CONCATENATE(MID(Tabla1118[[#This Row],[PROCESADOR]],10,4), " ", MID(Tabla1118[[#This Row],[PROCESADOR]],19,2))</f>
        <v>Core i5</v>
      </c>
      <c r="D52" t="str">
        <f>MID(Tabla1118[[#This Row],[PROCESADOR]],22,5)</f>
        <v xml:space="preserve">2400 </v>
      </c>
      <c r="E52" t="str">
        <f>+MID(Tabla1118[[#This Row],[PROCESADOR]],33,7)</f>
        <v>3.10GHz</v>
      </c>
      <c r="F52" s="3" t="str">
        <f>+_xlfn.CONCAT(Tabla1118[[#This Row],[Marca]], " ", Tabla1118[[#This Row],[Modelo]], " ", Tabla1118[[#This Row],[Generacion]], " ",Tabla1118[[#This Row],[VelocidadReloj]])</f>
        <v>Intel Core i5 2400  3.10GHz</v>
      </c>
      <c r="G52" t="s">
        <v>652</v>
      </c>
      <c r="H52" s="3" t="str">
        <f>+IF(Tabla1118[[#This Row],[PROCESADOR]]=Tabla1118[[#This Row],[Columna2]], "Igual", "No es Igual")</f>
        <v>Igual</v>
      </c>
      <c r="I52" s="3"/>
    </row>
    <row r="53" spans="1:9" x14ac:dyDescent="0.25">
      <c r="A53" t="s">
        <v>641</v>
      </c>
      <c r="B53" t="str">
        <f>+MID(Tabla1118[[#This Row],[PROCESADOR]],1,5)</f>
        <v>Intel</v>
      </c>
      <c r="C53" t="str">
        <f>CONCATENATE(MID(Tabla1118[[#This Row],[PROCESADOR]],10,4), " ", MID(Tabla1118[[#This Row],[PROCESADOR]],19,2))</f>
        <v>Core i5</v>
      </c>
      <c r="D53" t="str">
        <f>MID(Tabla1118[[#This Row],[PROCESADOR]],22,5)</f>
        <v>2430M</v>
      </c>
      <c r="E53" t="str">
        <f>+MID(Tabla1118[[#This Row],[PROCESADOR]],34,7)</f>
        <v>2.40GHz</v>
      </c>
      <c r="F53" s="3" t="str">
        <f>+_xlfn.CONCAT(Tabla1118[[#This Row],[Marca]], " ", Tabla1118[[#This Row],[Modelo]], " ", Tabla1118[[#This Row],[Generacion]], " ",Tabla1118[[#This Row],[VelocidadReloj]])</f>
        <v>Intel Core i5 2430M 2.40GHz</v>
      </c>
      <c r="G53" t="s">
        <v>641</v>
      </c>
      <c r="H53" s="3" t="str">
        <f>+IF(Tabla1118[[#This Row],[PROCESADOR]]=Tabla1118[[#This Row],[Columna2]], "Igual", "No es Igual")</f>
        <v>Igual</v>
      </c>
      <c r="I53" s="3"/>
    </row>
    <row r="54" spans="1:9" x14ac:dyDescent="0.25">
      <c r="A54" t="s">
        <v>641</v>
      </c>
      <c r="B54" t="str">
        <f>+MID(Tabla1118[[#This Row],[PROCESADOR]],1,5)</f>
        <v>Intel</v>
      </c>
      <c r="C54" t="str">
        <f>CONCATENATE(MID(Tabla1118[[#This Row],[PROCESADOR]],10,4), " ", MID(Tabla1118[[#This Row],[PROCESADOR]],19,2))</f>
        <v>Core i5</v>
      </c>
      <c r="D54" t="str">
        <f>MID(Tabla1118[[#This Row],[PROCESADOR]],22,5)</f>
        <v>2430M</v>
      </c>
      <c r="E54" t="str">
        <f>+MID(Tabla1118[[#This Row],[PROCESADOR]],34,7)</f>
        <v>2.40GHz</v>
      </c>
      <c r="F54" s="3" t="str">
        <f>+_xlfn.CONCAT(Tabla1118[[#This Row],[Marca]], " ", Tabla1118[[#This Row],[Modelo]], " ", Tabla1118[[#This Row],[Generacion]], " ",Tabla1118[[#This Row],[VelocidadReloj]])</f>
        <v>Intel Core i5 2430M 2.40GHz</v>
      </c>
      <c r="G54" t="s">
        <v>641</v>
      </c>
      <c r="H54" s="3" t="str">
        <f>+IF(Tabla1118[[#This Row],[PROCESADOR]]=Tabla1118[[#This Row],[Columna2]], "Igual", "No es Igual")</f>
        <v>Igual</v>
      </c>
      <c r="I54" s="3"/>
    </row>
    <row r="55" spans="1:9" x14ac:dyDescent="0.25">
      <c r="A55" t="s">
        <v>640</v>
      </c>
      <c r="B55" t="str">
        <f>+MID(Tabla1118[[#This Row],[PROCESADOR]],1,5)</f>
        <v>Intel</v>
      </c>
      <c r="C55" t="str">
        <f>CONCATENATE(MID(Tabla1118[[#This Row],[PROCESADOR]],10,4), " ", MID(Tabla1118[[#This Row],[PROCESADOR]],19,2))</f>
        <v>Core i5</v>
      </c>
      <c r="D55" t="str">
        <f>MID(Tabla1118[[#This Row],[PROCESADOR]],22,5)</f>
        <v>2450M</v>
      </c>
      <c r="E55" t="str">
        <f>+MID(Tabla1118[[#This Row],[PROCESADOR]],34,7)</f>
        <v>2.50GHz</v>
      </c>
      <c r="F55" s="3" t="str">
        <f>+_xlfn.CONCAT(Tabla1118[[#This Row],[Marca]], " ", Tabla1118[[#This Row],[Modelo]], " ", Tabla1118[[#This Row],[Generacion]], " ",Tabla1118[[#This Row],[VelocidadReloj]])</f>
        <v>Intel Core i5 2450M 2.50GHz</v>
      </c>
      <c r="G55" t="s">
        <v>640</v>
      </c>
      <c r="H55" s="3" t="str">
        <f>+IF(Tabla1118[[#This Row],[PROCESADOR]]=Tabla1118[[#This Row],[Columna2]], "Igual", "No es Igual")</f>
        <v>Igual</v>
      </c>
      <c r="I55" s="3"/>
    </row>
    <row r="56" spans="1:9" x14ac:dyDescent="0.25">
      <c r="A56" t="s">
        <v>655</v>
      </c>
      <c r="B56" t="str">
        <f>+MID(Tabla1118[[#This Row],[PROCESADOR]],1,5)</f>
        <v>Intel</v>
      </c>
      <c r="C56" t="str">
        <f>CONCATENATE(MID(Tabla1118[[#This Row],[PROCESADOR]],10,4), " ", MID(Tabla1118[[#This Row],[PROCESADOR]],19,2))</f>
        <v>Core i5</v>
      </c>
      <c r="D56" t="str">
        <f>MID(Tabla1118[[#This Row],[PROCESADOR]],22,5)</f>
        <v>2467M</v>
      </c>
      <c r="E56" t="str">
        <f>+MID(Tabla1118[[#This Row],[PROCESADOR]],34,7)</f>
        <v>1.60GHz</v>
      </c>
      <c r="F56" s="3" t="str">
        <f>+_xlfn.CONCAT(Tabla1118[[#This Row],[Marca]], " ", Tabla1118[[#This Row],[Modelo]], " ", Tabla1118[[#This Row],[Generacion]], " ",Tabla1118[[#This Row],[VelocidadReloj]])</f>
        <v>Intel Core i5 2467M 1.60GHz</v>
      </c>
      <c r="G56" t="s">
        <v>655</v>
      </c>
      <c r="H56" s="3" t="str">
        <f>+IF(Tabla1118[[#This Row],[PROCESADOR]]=Tabla1118[[#This Row],[Columna2]], "Igual", "No es Igual")</f>
        <v>Igual</v>
      </c>
      <c r="I56" s="3"/>
    </row>
    <row r="57" spans="1:9" x14ac:dyDescent="0.25">
      <c r="A57" t="s">
        <v>642</v>
      </c>
      <c r="B57" t="str">
        <f>+MID(Tabla1118[[#This Row],[PROCESADOR]],1,5)</f>
        <v>Intel</v>
      </c>
      <c r="C57" t="str">
        <f>CONCATENATE(MID(Tabla1118[[#This Row],[PROCESADOR]],10,4), " ", MID(Tabla1118[[#This Row],[PROCESADOR]],19,2))</f>
        <v>Core i5</v>
      </c>
      <c r="D57" t="str">
        <f>MID(Tabla1118[[#This Row],[PROCESADOR]],22,5)</f>
        <v>3210M</v>
      </c>
      <c r="E57" t="str">
        <f>+MID(Tabla1118[[#This Row],[PROCESADOR]],34,7)</f>
        <v>2.50GHz</v>
      </c>
      <c r="F57" s="3" t="str">
        <f>+_xlfn.CONCAT(Tabla1118[[#This Row],[Marca]], " ", Tabla1118[[#This Row],[Modelo]], " ", Tabla1118[[#This Row],[Generacion]], " ",Tabla1118[[#This Row],[VelocidadReloj]])</f>
        <v>Intel Core i5 3210M 2.50GHz</v>
      </c>
      <c r="G57" t="s">
        <v>642</v>
      </c>
      <c r="H57" s="3" t="str">
        <f>+IF(Tabla1118[[#This Row],[PROCESADOR]]=Tabla1118[[#This Row],[Columna2]], "Igual", "No es Igual")</f>
        <v>Igual</v>
      </c>
      <c r="I57" s="3"/>
    </row>
    <row r="58" spans="1:9" x14ac:dyDescent="0.25">
      <c r="A58" t="s">
        <v>642</v>
      </c>
      <c r="B58" t="str">
        <f>+MID(Tabla1118[[#This Row],[PROCESADOR]],1,5)</f>
        <v>Intel</v>
      </c>
      <c r="C58" t="str">
        <f>CONCATENATE(MID(Tabla1118[[#This Row],[PROCESADOR]],10,4), " ", MID(Tabla1118[[#This Row],[PROCESADOR]],19,2))</f>
        <v>Core i5</v>
      </c>
      <c r="D58" t="str">
        <f>MID(Tabla1118[[#This Row],[PROCESADOR]],22,5)</f>
        <v>3210M</v>
      </c>
      <c r="E58" t="str">
        <f>+MID(Tabla1118[[#This Row],[PROCESADOR]],34,7)</f>
        <v>2.50GHz</v>
      </c>
      <c r="F58" s="3" t="str">
        <f>+_xlfn.CONCAT(Tabla1118[[#This Row],[Marca]], " ", Tabla1118[[#This Row],[Modelo]], " ", Tabla1118[[#This Row],[Generacion]], " ",Tabla1118[[#This Row],[VelocidadReloj]])</f>
        <v>Intel Core i5 3210M 2.50GHz</v>
      </c>
      <c r="G58" t="s">
        <v>642</v>
      </c>
      <c r="H58" s="3" t="str">
        <f>+IF(Tabla1118[[#This Row],[PROCESADOR]]=Tabla1118[[#This Row],[Columna2]], "Igual", "No es Igual")</f>
        <v>Igual</v>
      </c>
      <c r="I58" s="3"/>
    </row>
    <row r="59" spans="1:9" x14ac:dyDescent="0.25">
      <c r="A59" t="s">
        <v>642</v>
      </c>
      <c r="B59" t="str">
        <f>+MID(Tabla1118[[#This Row],[PROCESADOR]],1,5)</f>
        <v>Intel</v>
      </c>
      <c r="C59" t="str">
        <f>CONCATENATE(MID(Tabla1118[[#This Row],[PROCESADOR]],10,4), " ", MID(Tabla1118[[#This Row],[PROCESADOR]],19,2))</f>
        <v>Core i5</v>
      </c>
      <c r="D59" t="str">
        <f>MID(Tabla1118[[#This Row],[PROCESADOR]],22,5)</f>
        <v>3210M</v>
      </c>
      <c r="E59" t="str">
        <f>+MID(Tabla1118[[#This Row],[PROCESADOR]],34,7)</f>
        <v>2.50GHz</v>
      </c>
      <c r="F59" s="3" t="str">
        <f>+_xlfn.CONCAT(Tabla1118[[#This Row],[Marca]], " ", Tabla1118[[#This Row],[Modelo]], " ", Tabla1118[[#This Row],[Generacion]], " ",Tabla1118[[#This Row],[VelocidadReloj]])</f>
        <v>Intel Core i5 3210M 2.50GHz</v>
      </c>
      <c r="G59" t="s">
        <v>642</v>
      </c>
      <c r="H59" s="3" t="str">
        <f>+IF(Tabla1118[[#This Row],[PROCESADOR]]=Tabla1118[[#This Row],[Columna2]], "Igual", "No es Igual")</f>
        <v>Igual</v>
      </c>
      <c r="I59" s="3"/>
    </row>
    <row r="60" spans="1:9" x14ac:dyDescent="0.25">
      <c r="A60" t="s">
        <v>642</v>
      </c>
      <c r="B60" t="str">
        <f>+MID(Tabla1118[[#This Row],[PROCESADOR]],1,5)</f>
        <v>Intel</v>
      </c>
      <c r="C60" t="str">
        <f>CONCATENATE(MID(Tabla1118[[#This Row],[PROCESADOR]],10,4), " ", MID(Tabla1118[[#This Row],[PROCESADOR]],19,2))</f>
        <v>Core i5</v>
      </c>
      <c r="D60" t="str">
        <f>MID(Tabla1118[[#This Row],[PROCESADOR]],22,5)</f>
        <v>3210M</v>
      </c>
      <c r="E60" t="str">
        <f>+MID(Tabla1118[[#This Row],[PROCESADOR]],34,7)</f>
        <v>2.50GHz</v>
      </c>
      <c r="F60" s="3" t="str">
        <f>+_xlfn.CONCAT(Tabla1118[[#This Row],[Marca]], " ", Tabla1118[[#This Row],[Modelo]], " ", Tabla1118[[#This Row],[Generacion]], " ",Tabla1118[[#This Row],[VelocidadReloj]])</f>
        <v>Intel Core i5 3210M 2.50GHz</v>
      </c>
      <c r="G60" t="s">
        <v>642</v>
      </c>
      <c r="H60" s="3" t="str">
        <f>+IF(Tabla1118[[#This Row],[PROCESADOR]]=Tabla1118[[#This Row],[Columna2]], "Igual", "No es Igual")</f>
        <v>Igual</v>
      </c>
      <c r="I60" s="3"/>
    </row>
    <row r="61" spans="1:9" x14ac:dyDescent="0.25">
      <c r="A61" t="s">
        <v>642</v>
      </c>
      <c r="B61" t="str">
        <f>+MID(Tabla1118[[#This Row],[PROCESADOR]],1,5)</f>
        <v>Intel</v>
      </c>
      <c r="C61" t="str">
        <f>CONCATENATE(MID(Tabla1118[[#This Row],[PROCESADOR]],10,4), " ", MID(Tabla1118[[#This Row],[PROCESADOR]],19,2))</f>
        <v>Core i5</v>
      </c>
      <c r="D61" t="str">
        <f>MID(Tabla1118[[#This Row],[PROCESADOR]],22,5)</f>
        <v>3210M</v>
      </c>
      <c r="E61" t="str">
        <f>+MID(Tabla1118[[#This Row],[PROCESADOR]],34,7)</f>
        <v>2.50GHz</v>
      </c>
      <c r="F61" s="3" t="str">
        <f>+_xlfn.CONCAT(Tabla1118[[#This Row],[Marca]], " ", Tabla1118[[#This Row],[Modelo]], " ", Tabla1118[[#This Row],[Generacion]], " ",Tabla1118[[#This Row],[VelocidadReloj]])</f>
        <v>Intel Core i5 3210M 2.50GHz</v>
      </c>
      <c r="G61" t="s">
        <v>642</v>
      </c>
      <c r="H61" s="3" t="str">
        <f>+IF(Tabla1118[[#This Row],[PROCESADOR]]=Tabla1118[[#This Row],[Columna2]], "Igual", "No es Igual")</f>
        <v>Igual</v>
      </c>
      <c r="I61" s="3"/>
    </row>
    <row r="62" spans="1:9" x14ac:dyDescent="0.25">
      <c r="A62" t="s">
        <v>642</v>
      </c>
      <c r="B62" t="str">
        <f>+MID(Tabla1118[[#This Row],[PROCESADOR]],1,5)</f>
        <v>Intel</v>
      </c>
      <c r="C62" t="str">
        <f>CONCATENATE(MID(Tabla1118[[#This Row],[PROCESADOR]],10,4), " ", MID(Tabla1118[[#This Row],[PROCESADOR]],19,2))</f>
        <v>Core i5</v>
      </c>
      <c r="D62" t="str">
        <f>MID(Tabla1118[[#This Row],[PROCESADOR]],22,5)</f>
        <v>3210M</v>
      </c>
      <c r="E62" t="str">
        <f>+MID(Tabla1118[[#This Row],[PROCESADOR]],34,7)</f>
        <v>2.50GHz</v>
      </c>
      <c r="F62" s="3" t="str">
        <f>+_xlfn.CONCAT(Tabla1118[[#This Row],[Marca]], " ", Tabla1118[[#This Row],[Modelo]], " ", Tabla1118[[#This Row],[Generacion]], " ",Tabla1118[[#This Row],[VelocidadReloj]])</f>
        <v>Intel Core i5 3210M 2.50GHz</v>
      </c>
      <c r="G62" t="s">
        <v>642</v>
      </c>
      <c r="H62" s="3" t="str">
        <f>+IF(Tabla1118[[#This Row],[PROCESADOR]]=Tabla1118[[#This Row],[Columna2]], "Igual", "No es Igual")</f>
        <v>Igual</v>
      </c>
      <c r="I62" s="3"/>
    </row>
    <row r="63" spans="1:9" x14ac:dyDescent="0.25">
      <c r="A63" t="s">
        <v>642</v>
      </c>
      <c r="B63" t="str">
        <f>+MID(Tabla1118[[#This Row],[PROCESADOR]],1,5)</f>
        <v>Intel</v>
      </c>
      <c r="C63" t="str">
        <f>CONCATENATE(MID(Tabla1118[[#This Row],[PROCESADOR]],10,4), " ", MID(Tabla1118[[#This Row],[PROCESADOR]],19,2))</f>
        <v>Core i5</v>
      </c>
      <c r="D63" t="str">
        <f>MID(Tabla1118[[#This Row],[PROCESADOR]],22,5)</f>
        <v>3210M</v>
      </c>
      <c r="E63" t="str">
        <f>+MID(Tabla1118[[#This Row],[PROCESADOR]],34,7)</f>
        <v>2.50GHz</v>
      </c>
      <c r="F63" s="3" t="str">
        <f>+_xlfn.CONCAT(Tabla1118[[#This Row],[Marca]], " ", Tabla1118[[#This Row],[Modelo]], " ", Tabla1118[[#This Row],[Generacion]], " ",Tabla1118[[#This Row],[VelocidadReloj]])</f>
        <v>Intel Core i5 3210M 2.50GHz</v>
      </c>
      <c r="G63" t="s">
        <v>642</v>
      </c>
      <c r="H63" s="3" t="str">
        <f>+IF(Tabla1118[[#This Row],[PROCESADOR]]=Tabla1118[[#This Row],[Columna2]], "Igual", "No es Igual")</f>
        <v>Igual</v>
      </c>
      <c r="I63" s="3"/>
    </row>
    <row r="64" spans="1:9" x14ac:dyDescent="0.25">
      <c r="A64" t="s">
        <v>642</v>
      </c>
      <c r="B64" t="str">
        <f>+MID(Tabla1118[[#This Row],[PROCESADOR]],1,5)</f>
        <v>Intel</v>
      </c>
      <c r="C64" t="str">
        <f>CONCATENATE(MID(Tabla1118[[#This Row],[PROCESADOR]],10,4), " ", MID(Tabla1118[[#This Row],[PROCESADOR]],19,2))</f>
        <v>Core i5</v>
      </c>
      <c r="D64" t="str">
        <f>MID(Tabla1118[[#This Row],[PROCESADOR]],22,5)</f>
        <v>3210M</v>
      </c>
      <c r="E64" t="str">
        <f>+MID(Tabla1118[[#This Row],[PROCESADOR]],34,7)</f>
        <v>2.50GHz</v>
      </c>
      <c r="F64" s="3" t="str">
        <f>+_xlfn.CONCAT(Tabla1118[[#This Row],[Marca]], " ", Tabla1118[[#This Row],[Modelo]], " ", Tabla1118[[#This Row],[Generacion]], " ",Tabla1118[[#This Row],[VelocidadReloj]])</f>
        <v>Intel Core i5 3210M 2.50GHz</v>
      </c>
      <c r="G64" t="s">
        <v>642</v>
      </c>
      <c r="H64" s="3" t="str">
        <f>+IF(Tabla1118[[#This Row],[PROCESADOR]]=Tabla1118[[#This Row],[Columna2]], "Igual", "No es Igual")</f>
        <v>Igual</v>
      </c>
      <c r="I64" s="3"/>
    </row>
    <row r="65" spans="1:9" x14ac:dyDescent="0.25">
      <c r="A65" t="s">
        <v>642</v>
      </c>
      <c r="B65" t="str">
        <f>+MID(Tabla1118[[#This Row],[PROCESADOR]],1,5)</f>
        <v>Intel</v>
      </c>
      <c r="C65" t="str">
        <f>CONCATENATE(MID(Tabla1118[[#This Row],[PROCESADOR]],10,4), " ", MID(Tabla1118[[#This Row],[PROCESADOR]],19,2))</f>
        <v>Core i5</v>
      </c>
      <c r="D65" t="str">
        <f>MID(Tabla1118[[#This Row],[PROCESADOR]],22,5)</f>
        <v>3210M</v>
      </c>
      <c r="E65" t="str">
        <f>+MID(Tabla1118[[#This Row],[PROCESADOR]],34,7)</f>
        <v>2.50GHz</v>
      </c>
      <c r="F65" s="3" t="str">
        <f>+_xlfn.CONCAT(Tabla1118[[#This Row],[Marca]], " ", Tabla1118[[#This Row],[Modelo]], " ", Tabla1118[[#This Row],[Generacion]], " ",Tabla1118[[#This Row],[VelocidadReloj]])</f>
        <v>Intel Core i5 3210M 2.50GHz</v>
      </c>
      <c r="G65" t="s">
        <v>642</v>
      </c>
      <c r="H65" s="3" t="str">
        <f>+IF(Tabla1118[[#This Row],[PROCESADOR]]=Tabla1118[[#This Row],[Columna2]], "Igual", "No es Igual")</f>
        <v>Igual</v>
      </c>
      <c r="I65" s="3"/>
    </row>
    <row r="66" spans="1:9" x14ac:dyDescent="0.25">
      <c r="A66" t="s">
        <v>642</v>
      </c>
      <c r="B66" t="str">
        <f>+MID(Tabla1118[[#This Row],[PROCESADOR]],1,5)</f>
        <v>Intel</v>
      </c>
      <c r="C66" t="str">
        <f>CONCATENATE(MID(Tabla1118[[#This Row],[PROCESADOR]],10,4), " ", MID(Tabla1118[[#This Row],[PROCESADOR]],19,2))</f>
        <v>Core i5</v>
      </c>
      <c r="D66" t="str">
        <f>MID(Tabla1118[[#This Row],[PROCESADOR]],22,5)</f>
        <v>3210M</v>
      </c>
      <c r="E66" t="str">
        <f>+MID(Tabla1118[[#This Row],[PROCESADOR]],34,7)</f>
        <v>2.50GHz</v>
      </c>
      <c r="F66" s="3" t="str">
        <f>+_xlfn.CONCAT(Tabla1118[[#This Row],[Marca]], " ", Tabla1118[[#This Row],[Modelo]], " ", Tabla1118[[#This Row],[Generacion]], " ",Tabla1118[[#This Row],[VelocidadReloj]])</f>
        <v>Intel Core i5 3210M 2.50GHz</v>
      </c>
      <c r="G66" t="s">
        <v>642</v>
      </c>
      <c r="H66" s="3" t="str">
        <f>+IF(Tabla1118[[#This Row],[PROCESADOR]]=Tabla1118[[#This Row],[Columna2]], "Igual", "No es Igual")</f>
        <v>Igual</v>
      </c>
      <c r="I66" s="3"/>
    </row>
    <row r="67" spans="1:9" x14ac:dyDescent="0.25">
      <c r="A67" t="s">
        <v>642</v>
      </c>
      <c r="B67" t="str">
        <f>+MID(Tabla1118[[#This Row],[PROCESADOR]],1,5)</f>
        <v>Intel</v>
      </c>
      <c r="C67" t="str">
        <f>CONCATENATE(MID(Tabla1118[[#This Row],[PROCESADOR]],10,4), " ", MID(Tabla1118[[#This Row],[PROCESADOR]],19,2))</f>
        <v>Core i5</v>
      </c>
      <c r="D67" t="str">
        <f>MID(Tabla1118[[#This Row],[PROCESADOR]],22,5)</f>
        <v>3210M</v>
      </c>
      <c r="E67" t="str">
        <f>+MID(Tabla1118[[#This Row],[PROCESADOR]],34,7)</f>
        <v>2.50GHz</v>
      </c>
      <c r="F67" s="3" t="str">
        <f>+_xlfn.CONCAT(Tabla1118[[#This Row],[Marca]], " ", Tabla1118[[#This Row],[Modelo]], " ", Tabla1118[[#This Row],[Generacion]], " ",Tabla1118[[#This Row],[VelocidadReloj]])</f>
        <v>Intel Core i5 3210M 2.50GHz</v>
      </c>
      <c r="G67" t="s">
        <v>642</v>
      </c>
      <c r="H67" s="3" t="str">
        <f>+IF(Tabla1118[[#This Row],[PROCESADOR]]=Tabla1118[[#This Row],[Columna2]], "Igual", "No es Igual")</f>
        <v>Igual</v>
      </c>
      <c r="I67" s="3"/>
    </row>
    <row r="68" spans="1:9" x14ac:dyDescent="0.25">
      <c r="A68" t="s">
        <v>661</v>
      </c>
      <c r="B68" t="str">
        <f>+MID(Tabla1118[[#This Row],[PROCESADOR]],1,5)</f>
        <v>Intel</v>
      </c>
      <c r="C68" t="str">
        <f>CONCATENATE(MID(Tabla1118[[#This Row],[PROCESADOR]],10,4), " ", MID(Tabla1118[[#This Row],[PROCESADOR]],19,2))</f>
        <v>Core i5</v>
      </c>
      <c r="D68" t="str">
        <f>MID(Tabla1118[[#This Row],[PROCESADOR]],22,5)</f>
        <v>3230M</v>
      </c>
      <c r="E68" t="str">
        <f>+MID(Tabla1118[[#This Row],[PROCESADOR]],34,7)</f>
        <v>2.60GHz</v>
      </c>
      <c r="F68" s="3" t="str">
        <f>+_xlfn.CONCAT(Tabla1118[[#This Row],[Marca]], " ", Tabla1118[[#This Row],[Modelo]], " ", Tabla1118[[#This Row],[Generacion]], " ",Tabla1118[[#This Row],[VelocidadReloj]])</f>
        <v>Intel Core i5 3230M 2.60GHz</v>
      </c>
      <c r="G68" t="s">
        <v>661</v>
      </c>
      <c r="H68" s="3" t="str">
        <f>+IF(Tabla1118[[#This Row],[PROCESADOR]]=Tabla1118[[#This Row],[Columna2]], "Igual", "No es Igual")</f>
        <v>Igual</v>
      </c>
      <c r="I68" s="3"/>
    </row>
    <row r="69" spans="1:9" x14ac:dyDescent="0.25">
      <c r="A69" t="s">
        <v>667</v>
      </c>
      <c r="B69" t="str">
        <f>+MID(Tabla1118[[#This Row],[PROCESADOR]],1,5)</f>
        <v>Intel</v>
      </c>
      <c r="C69" t="str">
        <f>CONCATENATE(MID(Tabla1118[[#This Row],[PROCESADOR]],10,4), " ", MID(Tabla1118[[#This Row],[PROCESADOR]],19,2))</f>
        <v>Core i5</v>
      </c>
      <c r="D69" t="str">
        <f>MID(Tabla1118[[#This Row],[PROCESADOR]],22,5)</f>
        <v>3337U</v>
      </c>
      <c r="E69" t="str">
        <f>+MID(Tabla1118[[#This Row],[PROCESADOR]],34,7)</f>
        <v>1.80GHz</v>
      </c>
      <c r="F69" s="3" t="str">
        <f>+_xlfn.CONCAT(Tabla1118[[#This Row],[Marca]], " ", Tabla1118[[#This Row],[Modelo]], " ", Tabla1118[[#This Row],[Generacion]], " ",Tabla1118[[#This Row],[VelocidadReloj]])</f>
        <v>Intel Core i5 3337U 1.80GHz</v>
      </c>
      <c r="G69" t="s">
        <v>667</v>
      </c>
      <c r="H69" s="3" t="str">
        <f>+IF(Tabla1118[[#This Row],[PROCESADOR]]=Tabla1118[[#This Row],[Columna2]], "Igual", "No es Igual")</f>
        <v>Igual</v>
      </c>
      <c r="I69" s="3"/>
    </row>
    <row r="70" spans="1:9" x14ac:dyDescent="0.25">
      <c r="A70" t="s">
        <v>637</v>
      </c>
      <c r="B70" t="str">
        <f>+MID(Tabla1118[[#This Row],[PROCESADOR]],1,5)</f>
        <v>Intel</v>
      </c>
      <c r="C70" t="str">
        <f>CONCATENATE(MID(Tabla1118[[#This Row],[PROCESADOR]],10,4), " ", MID(Tabla1118[[#This Row],[PROCESADOR]],19,2))</f>
        <v>Core i5</v>
      </c>
      <c r="D70" t="str">
        <f>MID(Tabla1118[[#This Row],[PROCESADOR]],22,5)</f>
        <v xml:space="preserve">3470 </v>
      </c>
      <c r="E70" t="str">
        <f>+MID(Tabla1118[[#This Row],[PROCESADOR]],33,8)</f>
        <v>3.20GHz</v>
      </c>
      <c r="F70" s="3" t="str">
        <f>+_xlfn.CONCAT(Tabla1118[[#This Row],[Marca]], " ", Tabla1118[[#This Row],[Modelo]], " ", Tabla1118[[#This Row],[Generacion]], " ",Tabla1118[[#This Row],[VelocidadReloj]])</f>
        <v>Intel Core i5 3470  3.20GHz</v>
      </c>
      <c r="G70" t="s">
        <v>637</v>
      </c>
      <c r="H70" s="3" t="str">
        <f>+IF(Tabla1118[[#This Row],[PROCESADOR]]=Tabla1118[[#This Row],[Columna2]], "Igual", "No es Igual")</f>
        <v>Igual</v>
      </c>
      <c r="I70" s="3"/>
    </row>
    <row r="71" spans="1:9" x14ac:dyDescent="0.25">
      <c r="A71" t="s">
        <v>637</v>
      </c>
      <c r="B71" t="str">
        <f>+MID(Tabla1118[[#This Row],[PROCESADOR]],1,5)</f>
        <v>Intel</v>
      </c>
      <c r="C71" t="str">
        <f>CONCATENATE(MID(Tabla1118[[#This Row],[PROCESADOR]],10,4), " ", MID(Tabla1118[[#This Row],[PROCESADOR]],19,2))</f>
        <v>Core i5</v>
      </c>
      <c r="D71" t="str">
        <f>MID(Tabla1118[[#This Row],[PROCESADOR]],22,5)</f>
        <v xml:space="preserve">3470 </v>
      </c>
      <c r="E71" t="str">
        <f>+MID(Tabla1118[[#This Row],[PROCESADOR]],33,8)</f>
        <v>3.20GHz</v>
      </c>
      <c r="F71" s="3" t="str">
        <f>+_xlfn.CONCAT(Tabla1118[[#This Row],[Marca]], " ", Tabla1118[[#This Row],[Modelo]], " ", Tabla1118[[#This Row],[Generacion]], " ",Tabla1118[[#This Row],[VelocidadReloj]])</f>
        <v>Intel Core i5 3470  3.20GHz</v>
      </c>
      <c r="G71" t="s">
        <v>637</v>
      </c>
      <c r="H71" s="3" t="str">
        <f>+IF(Tabla1118[[#This Row],[PROCESADOR]]=Tabla1118[[#This Row],[Columna2]], "Igual", "No es Igual")</f>
        <v>Igual</v>
      </c>
      <c r="I71" s="3"/>
    </row>
    <row r="72" spans="1:9" x14ac:dyDescent="0.25">
      <c r="A72" t="s">
        <v>637</v>
      </c>
      <c r="B72" t="str">
        <f>+MID(Tabla1118[[#This Row],[PROCESADOR]],1,5)</f>
        <v>Intel</v>
      </c>
      <c r="C72" t="str">
        <f>CONCATENATE(MID(Tabla1118[[#This Row],[PROCESADOR]],10,4), " ", MID(Tabla1118[[#This Row],[PROCESADOR]],19,2))</f>
        <v>Core i5</v>
      </c>
      <c r="D72" t="str">
        <f>MID(Tabla1118[[#This Row],[PROCESADOR]],22,5)</f>
        <v xml:space="preserve">3470 </v>
      </c>
      <c r="E72" t="str">
        <f>+MID(Tabla1118[[#This Row],[PROCESADOR]],33,8)</f>
        <v>3.20GHz</v>
      </c>
      <c r="F72" s="3" t="str">
        <f>+_xlfn.CONCAT(Tabla1118[[#This Row],[Marca]], " ", Tabla1118[[#This Row],[Modelo]], " ", Tabla1118[[#This Row],[Generacion]], " ",Tabla1118[[#This Row],[VelocidadReloj]])</f>
        <v>Intel Core i5 3470  3.20GHz</v>
      </c>
      <c r="G72" t="s">
        <v>637</v>
      </c>
      <c r="H72" s="3" t="str">
        <f>+IF(Tabla1118[[#This Row],[PROCESADOR]]=Tabla1118[[#This Row],[Columna2]], "Igual", "No es Igual")</f>
        <v>Igual</v>
      </c>
      <c r="I72" s="3"/>
    </row>
    <row r="73" spans="1:9" x14ac:dyDescent="0.25">
      <c r="A73" t="s">
        <v>637</v>
      </c>
      <c r="B73" t="str">
        <f>+MID(Tabla1118[[#This Row],[PROCESADOR]],1,5)</f>
        <v>Intel</v>
      </c>
      <c r="C73" t="str">
        <f>CONCATENATE(MID(Tabla1118[[#This Row],[PROCESADOR]],10,4), " ", MID(Tabla1118[[#This Row],[PROCESADOR]],19,2))</f>
        <v>Core i5</v>
      </c>
      <c r="D73" t="str">
        <f>MID(Tabla1118[[#This Row],[PROCESADOR]],22,5)</f>
        <v xml:space="preserve">3470 </v>
      </c>
      <c r="E73" t="str">
        <f>+MID(Tabla1118[[#This Row],[PROCESADOR]],33,8)</f>
        <v>3.20GHz</v>
      </c>
      <c r="F73" s="3" t="str">
        <f>+_xlfn.CONCAT(Tabla1118[[#This Row],[Marca]], " ", Tabla1118[[#This Row],[Modelo]], " ", Tabla1118[[#This Row],[Generacion]], " ",Tabla1118[[#This Row],[VelocidadReloj]])</f>
        <v>Intel Core i5 3470  3.20GHz</v>
      </c>
      <c r="G73" t="s">
        <v>637</v>
      </c>
      <c r="H73" s="3" t="str">
        <f>+IF(Tabla1118[[#This Row],[PROCESADOR]]=Tabla1118[[#This Row],[Columna2]], "Igual", "No es Igual")</f>
        <v>Igual</v>
      </c>
      <c r="I73" s="3"/>
    </row>
    <row r="74" spans="1:9" x14ac:dyDescent="0.25">
      <c r="A74" t="s">
        <v>637</v>
      </c>
      <c r="B74" t="str">
        <f>+MID(Tabla1118[[#This Row],[PROCESADOR]],1,5)</f>
        <v>Intel</v>
      </c>
      <c r="C74" t="str">
        <f>CONCATENATE(MID(Tabla1118[[#This Row],[PROCESADOR]],10,4), " ", MID(Tabla1118[[#This Row],[PROCESADOR]],19,2))</f>
        <v>Core i5</v>
      </c>
      <c r="D74" t="str">
        <f>MID(Tabla1118[[#This Row],[PROCESADOR]],22,5)</f>
        <v xml:space="preserve">3470 </v>
      </c>
      <c r="E74" t="str">
        <f>+MID(Tabla1118[[#This Row],[PROCESADOR]],33,8)</f>
        <v>3.20GHz</v>
      </c>
      <c r="F74" s="3" t="str">
        <f>+_xlfn.CONCAT(Tabla1118[[#This Row],[Marca]], " ", Tabla1118[[#This Row],[Modelo]], " ", Tabla1118[[#This Row],[Generacion]], " ",Tabla1118[[#This Row],[VelocidadReloj]])</f>
        <v>Intel Core i5 3470  3.20GHz</v>
      </c>
      <c r="G74" t="s">
        <v>637</v>
      </c>
      <c r="H74" s="3" t="str">
        <f>+IF(Tabla1118[[#This Row],[PROCESADOR]]=Tabla1118[[#This Row],[Columna2]], "Igual", "No es Igual")</f>
        <v>Igual</v>
      </c>
      <c r="I74" s="3"/>
    </row>
    <row r="75" spans="1:9" x14ac:dyDescent="0.25">
      <c r="A75" t="s">
        <v>637</v>
      </c>
      <c r="B75" t="str">
        <f>+MID(Tabla1118[[#This Row],[PROCESADOR]],1,5)</f>
        <v>Intel</v>
      </c>
      <c r="C75" t="str">
        <f>CONCATENATE(MID(Tabla1118[[#This Row],[PROCESADOR]],10,4), " ", MID(Tabla1118[[#This Row],[PROCESADOR]],19,2))</f>
        <v>Core i5</v>
      </c>
      <c r="D75" t="str">
        <f>MID(Tabla1118[[#This Row],[PROCESADOR]],22,5)</f>
        <v xml:space="preserve">3470 </v>
      </c>
      <c r="E75" t="str">
        <f>+MID(Tabla1118[[#This Row],[PROCESADOR]],33,8)</f>
        <v>3.20GHz</v>
      </c>
      <c r="F75" s="3" t="str">
        <f>+_xlfn.CONCAT(Tabla1118[[#This Row],[Marca]], " ", Tabla1118[[#This Row],[Modelo]], " ", Tabla1118[[#This Row],[Generacion]], " ",Tabla1118[[#This Row],[VelocidadReloj]])</f>
        <v>Intel Core i5 3470  3.20GHz</v>
      </c>
      <c r="G75" t="s">
        <v>637</v>
      </c>
      <c r="H75" s="3" t="str">
        <f>+IF(Tabla1118[[#This Row],[PROCESADOR]]=Tabla1118[[#This Row],[Columna2]], "Igual", "No es Igual")</f>
        <v>Igual</v>
      </c>
      <c r="I75" s="3"/>
    </row>
    <row r="76" spans="1:9" x14ac:dyDescent="0.25">
      <c r="A76" t="s">
        <v>637</v>
      </c>
      <c r="B76" t="str">
        <f>+MID(Tabla1118[[#This Row],[PROCESADOR]],1,5)</f>
        <v>Intel</v>
      </c>
      <c r="C76" t="str">
        <f>CONCATENATE(MID(Tabla1118[[#This Row],[PROCESADOR]],10,4), " ", MID(Tabla1118[[#This Row],[PROCESADOR]],19,2))</f>
        <v>Core i5</v>
      </c>
      <c r="D76" t="str">
        <f>MID(Tabla1118[[#This Row],[PROCESADOR]],22,5)</f>
        <v xml:space="preserve">3470 </v>
      </c>
      <c r="E76" t="str">
        <f>+MID(Tabla1118[[#This Row],[PROCESADOR]],33,8)</f>
        <v>3.20GHz</v>
      </c>
      <c r="F76" s="3" t="str">
        <f>+_xlfn.CONCAT(Tabla1118[[#This Row],[Marca]], " ", Tabla1118[[#This Row],[Modelo]], " ", Tabla1118[[#This Row],[Generacion]], " ",Tabla1118[[#This Row],[VelocidadReloj]])</f>
        <v>Intel Core i5 3470  3.20GHz</v>
      </c>
      <c r="G76" t="s">
        <v>637</v>
      </c>
      <c r="H76" s="3" t="str">
        <f>+IF(Tabla1118[[#This Row],[PROCESADOR]]=Tabla1118[[#This Row],[Columna2]], "Igual", "No es Igual")</f>
        <v>Igual</v>
      </c>
      <c r="I76" s="3"/>
    </row>
    <row r="77" spans="1:9" x14ac:dyDescent="0.25">
      <c r="A77" t="s">
        <v>637</v>
      </c>
      <c r="B77" t="str">
        <f>+MID(Tabla1118[[#This Row],[PROCESADOR]],1,5)</f>
        <v>Intel</v>
      </c>
      <c r="C77" t="str">
        <f>CONCATENATE(MID(Tabla1118[[#This Row],[PROCESADOR]],10,4), " ", MID(Tabla1118[[#This Row],[PROCESADOR]],19,2))</f>
        <v>Core i5</v>
      </c>
      <c r="D77" t="str">
        <f>MID(Tabla1118[[#This Row],[PROCESADOR]],22,5)</f>
        <v xml:space="preserve">3470 </v>
      </c>
      <c r="E77" t="str">
        <f>+MID(Tabla1118[[#This Row],[PROCESADOR]],33,8)</f>
        <v>3.20GHz</v>
      </c>
      <c r="F77" s="3" t="str">
        <f>+_xlfn.CONCAT(Tabla1118[[#This Row],[Marca]], " ", Tabla1118[[#This Row],[Modelo]], " ", Tabla1118[[#This Row],[Generacion]], " ",Tabla1118[[#This Row],[VelocidadReloj]])</f>
        <v>Intel Core i5 3470  3.20GHz</v>
      </c>
      <c r="G77" t="s">
        <v>637</v>
      </c>
      <c r="H77" s="3" t="str">
        <f>+IF(Tabla1118[[#This Row],[PROCESADOR]]=Tabla1118[[#This Row],[Columna2]], "Igual", "No es Igual")</f>
        <v>Igual</v>
      </c>
      <c r="I77" s="3"/>
    </row>
    <row r="78" spans="1:9" x14ac:dyDescent="0.25">
      <c r="A78" t="s">
        <v>637</v>
      </c>
      <c r="B78" t="str">
        <f>+MID(Tabla1118[[#This Row],[PROCESADOR]],1,5)</f>
        <v>Intel</v>
      </c>
      <c r="C78" t="str">
        <f>CONCATENATE(MID(Tabla1118[[#This Row],[PROCESADOR]],10,4), " ", MID(Tabla1118[[#This Row],[PROCESADOR]],19,2))</f>
        <v>Core i5</v>
      </c>
      <c r="D78" t="str">
        <f>MID(Tabla1118[[#This Row],[PROCESADOR]],22,5)</f>
        <v xml:space="preserve">3470 </v>
      </c>
      <c r="E78" t="str">
        <f>+MID(Tabla1118[[#This Row],[PROCESADOR]],33,8)</f>
        <v>3.20GHz</v>
      </c>
      <c r="F78" s="3" t="str">
        <f>+_xlfn.CONCAT(Tabla1118[[#This Row],[Marca]], " ", Tabla1118[[#This Row],[Modelo]], " ", Tabla1118[[#This Row],[Generacion]], " ",Tabla1118[[#This Row],[VelocidadReloj]])</f>
        <v>Intel Core i5 3470  3.20GHz</v>
      </c>
      <c r="G78" t="s">
        <v>637</v>
      </c>
      <c r="H78" s="3" t="str">
        <f>+IF(Tabla1118[[#This Row],[PROCESADOR]]=Tabla1118[[#This Row],[Columna2]], "Igual", "No es Igual")</f>
        <v>Igual</v>
      </c>
      <c r="I78" s="3"/>
    </row>
    <row r="79" spans="1:9" x14ac:dyDescent="0.25">
      <c r="A79" t="s">
        <v>637</v>
      </c>
      <c r="B79" s="3" t="str">
        <f>+MID(Tabla1118[[#This Row],[PROCESADOR]],1,5)</f>
        <v>Intel</v>
      </c>
      <c r="C79" t="str">
        <f>CONCATENATE(MID(Tabla1118[[#This Row],[PROCESADOR]],10,4), " ", MID(Tabla1118[[#This Row],[PROCESADOR]],19,2))</f>
        <v>Core i5</v>
      </c>
      <c r="D79" t="str">
        <f>MID(Tabla1118[[#This Row],[PROCESADOR]],22,5)</f>
        <v xml:space="preserve">3470 </v>
      </c>
      <c r="E79" t="str">
        <f>+MID(Tabla1118[[#This Row],[PROCESADOR]],33,7)</f>
        <v>3.20GHz</v>
      </c>
      <c r="F79" s="3" t="str">
        <f>+_xlfn.CONCAT(Tabla1118[[#This Row],[Marca]], " ", Tabla1118[[#This Row],[Modelo]], " ", Tabla1118[[#This Row],[Generacion]], " ",Tabla1118[[#This Row],[VelocidadReloj]])</f>
        <v>Intel Core i5 3470  3.20GHz</v>
      </c>
      <c r="G79" t="s">
        <v>637</v>
      </c>
      <c r="H79" s="3" t="str">
        <f>+IF(Tabla1118[[#This Row],[PROCESADOR]]=Tabla1118[[#This Row],[Columna2]], "Igual", "No es Igual")</f>
        <v>Igual</v>
      </c>
      <c r="I79" s="3"/>
    </row>
    <row r="80" spans="1:9" x14ac:dyDescent="0.25">
      <c r="A80" t="s">
        <v>637</v>
      </c>
      <c r="B80" s="3" t="str">
        <f>+MID(Tabla1118[[#This Row],[PROCESADOR]],1,5)</f>
        <v>Intel</v>
      </c>
      <c r="C80" t="str">
        <f>CONCATENATE(MID(Tabla1118[[#This Row],[PROCESADOR]],10,4), " ", MID(Tabla1118[[#This Row],[PROCESADOR]],19,2))</f>
        <v>Core i5</v>
      </c>
      <c r="D80" t="str">
        <f>MID(Tabla1118[[#This Row],[PROCESADOR]],22,5)</f>
        <v xml:space="preserve">3470 </v>
      </c>
      <c r="E80" t="str">
        <f>+MID(Tabla1118[[#This Row],[PROCESADOR]],33,7)</f>
        <v>3.20GHz</v>
      </c>
      <c r="F80" s="3" t="str">
        <f>+_xlfn.CONCAT(Tabla1118[[#This Row],[Marca]], " ", Tabla1118[[#This Row],[Modelo]], " ", Tabla1118[[#This Row],[Generacion]], " ",Tabla1118[[#This Row],[VelocidadReloj]])</f>
        <v>Intel Core i5 3470  3.20GHz</v>
      </c>
      <c r="G80" t="s">
        <v>637</v>
      </c>
      <c r="H80" s="3" t="str">
        <f>+IF(Tabla1118[[#This Row],[PROCESADOR]]=Tabla1118[[#This Row],[Columna2]], "Igual", "No es Igual")</f>
        <v>Igual</v>
      </c>
      <c r="I80" s="3"/>
    </row>
    <row r="81" spans="1:9" x14ac:dyDescent="0.25">
      <c r="A81" t="s">
        <v>672</v>
      </c>
      <c r="B81" t="str">
        <f>+MID(Tabla1118[[#This Row],[PROCESADOR]],1,5)</f>
        <v>Intel</v>
      </c>
      <c r="C81" t="str">
        <f>CONCATENATE(MID(Tabla1118[[#This Row],[PROCESADOR]],10,4), " ", MID(Tabla1118[[#This Row],[PROCESADOR]],19,2))</f>
        <v>Core i5</v>
      </c>
      <c r="D81" t="str">
        <f>MID(Tabla1118[[#This Row],[PROCESADOR]],22,5)</f>
        <v xml:space="preserve">3550 </v>
      </c>
      <c r="E81" t="str">
        <f>+MID(Tabla1118[[#This Row],[PROCESADOR]],33,8)</f>
        <v>3.30GHz</v>
      </c>
      <c r="F81" s="3" t="str">
        <f>+_xlfn.CONCAT(Tabla1118[[#This Row],[Marca]], " ", Tabla1118[[#This Row],[Modelo]], " ", Tabla1118[[#This Row],[Generacion]], " ",Tabla1118[[#This Row],[VelocidadReloj]])</f>
        <v>Intel Core i5 3550  3.30GHz</v>
      </c>
      <c r="G81" t="s">
        <v>672</v>
      </c>
      <c r="H81" s="3" t="str">
        <f>+IF(Tabla1118[[#This Row],[PROCESADOR]]=Tabla1118[[#This Row],[Columna2]], "Igual", "No es Igual")</f>
        <v>Igual</v>
      </c>
      <c r="I81" s="3"/>
    </row>
    <row r="82" spans="1:9" x14ac:dyDescent="0.25">
      <c r="A82" t="s">
        <v>643</v>
      </c>
      <c r="B82" t="str">
        <f>+MID(Tabla1118[[#This Row],[PROCESADOR]],1,5)</f>
        <v>Intel</v>
      </c>
      <c r="C82" t="str">
        <f>CONCATENATE(MID(Tabla1118[[#This Row],[PROCESADOR]],10,4), " ", MID(Tabla1118[[#This Row],[PROCESADOR]],19,2))</f>
        <v>Core i5</v>
      </c>
      <c r="D82" t="str">
        <f>MID(Tabla1118[[#This Row],[PROCESADOR]],22,5)</f>
        <v>4570S</v>
      </c>
      <c r="E82" t="str">
        <f>+MID(Tabla1118[[#This Row],[PROCESADOR]],34,7)</f>
        <v>2.90GHz</v>
      </c>
      <c r="F82" s="3" t="str">
        <f>+_xlfn.CONCAT(Tabla1118[[#This Row],[Marca]], " ", Tabla1118[[#This Row],[Modelo]], " ", Tabla1118[[#This Row],[Generacion]], " ",Tabla1118[[#This Row],[VelocidadReloj]])</f>
        <v>Intel Core i5 4570S 2.90GHz</v>
      </c>
      <c r="G82" t="s">
        <v>643</v>
      </c>
      <c r="H82" s="3" t="str">
        <f>+IF(Tabla1118[[#This Row],[PROCESADOR]]=Tabla1118[[#This Row],[Columna2]], "Igual", "No es Igual")</f>
        <v>Igual</v>
      </c>
      <c r="I82" s="3"/>
    </row>
    <row r="83" spans="1:9" x14ac:dyDescent="0.25">
      <c r="A83" t="s">
        <v>643</v>
      </c>
      <c r="B83" t="str">
        <f>+MID(Tabla1118[[#This Row],[PROCESADOR]],1,5)</f>
        <v>Intel</v>
      </c>
      <c r="C83" t="str">
        <f>CONCATENATE(MID(Tabla1118[[#This Row],[PROCESADOR]],10,4), " ", MID(Tabla1118[[#This Row],[PROCESADOR]],19,2))</f>
        <v>Core i5</v>
      </c>
      <c r="D83" t="str">
        <f>MID(Tabla1118[[#This Row],[PROCESADOR]],22,5)</f>
        <v>4570S</v>
      </c>
      <c r="E83" t="str">
        <f>+MID(Tabla1118[[#This Row],[PROCESADOR]],34,7)</f>
        <v>2.90GHz</v>
      </c>
      <c r="F83" s="3" t="str">
        <f>+_xlfn.CONCAT(Tabla1118[[#This Row],[Marca]], " ", Tabla1118[[#This Row],[Modelo]], " ", Tabla1118[[#This Row],[Generacion]], " ",Tabla1118[[#This Row],[VelocidadReloj]])</f>
        <v>Intel Core i5 4570S 2.90GHz</v>
      </c>
      <c r="G83" t="s">
        <v>643</v>
      </c>
      <c r="H83" s="3" t="str">
        <f>+IF(Tabla1118[[#This Row],[PROCESADOR]]=Tabla1118[[#This Row],[Columna2]], "Igual", "No es Igual")</f>
        <v>Igual</v>
      </c>
      <c r="I83" s="3"/>
    </row>
    <row r="84" spans="1:9" x14ac:dyDescent="0.25">
      <c r="A84" t="s">
        <v>656</v>
      </c>
      <c r="B84" t="str">
        <f>+MID(Tabla1118[[#This Row],[PROCESADOR]],1,5)</f>
        <v>Intel</v>
      </c>
      <c r="C84" t="str">
        <f>CONCATENATE(MID(Tabla1118[[#This Row],[PROCESADOR]],10,4), " ", MID(Tabla1118[[#This Row],[PROCESADOR]],19,2))</f>
        <v>Core i5</v>
      </c>
      <c r="D84" t="str">
        <f>MID(Tabla1118[[#This Row],[PROCESADOR]],22,5)</f>
        <v xml:space="preserve">4590 </v>
      </c>
      <c r="E84" t="str">
        <f>+MID(Tabla1118[[#This Row],[PROCESADOR]],33,7)</f>
        <v>3.30GHz</v>
      </c>
      <c r="F84" s="3" t="str">
        <f>+_xlfn.CONCAT(Tabla1118[[#This Row],[Marca]], " ", Tabla1118[[#This Row],[Modelo]], " ", Tabla1118[[#This Row],[Generacion]], " ",Tabla1118[[#This Row],[VelocidadReloj]])</f>
        <v>Intel Core i5 4590  3.30GHz</v>
      </c>
      <c r="G84" t="s">
        <v>656</v>
      </c>
      <c r="H84" s="3" t="str">
        <f>+IF(Tabla1118[[#This Row],[PROCESADOR]]=Tabla1118[[#This Row],[Columna2]], "Igual", "No es Igual")</f>
        <v>Igual</v>
      </c>
      <c r="I84" s="3"/>
    </row>
    <row r="85" spans="1:9" x14ac:dyDescent="0.25">
      <c r="A85" t="s">
        <v>671</v>
      </c>
      <c r="B85" t="str">
        <f>+MID(Tabla1118[[#This Row],[PROCESADOR]],1,5)</f>
        <v>Intel</v>
      </c>
      <c r="C85" t="str">
        <f>CONCATENATE(MID(Tabla1118[[#This Row],[PROCESADOR]],10,4), " ", MID(Tabla1118[[#This Row],[PROCESADOR]],19,2))</f>
        <v>Core i5</v>
      </c>
      <c r="D85" t="str">
        <f>MID(Tabla1118[[#This Row],[PROCESADOR]],22,5)</f>
        <v>4590S</v>
      </c>
      <c r="E85" t="str">
        <f>+MID(Tabla1118[[#This Row],[PROCESADOR]],34,7)</f>
        <v>3.00GHz</v>
      </c>
      <c r="F85" s="3" t="str">
        <f>+_xlfn.CONCAT(Tabla1118[[#This Row],[Marca]], " ", Tabla1118[[#This Row],[Modelo]], " ", Tabla1118[[#This Row],[Generacion]], " ",Tabla1118[[#This Row],[VelocidadReloj]])</f>
        <v>Intel Core i5 4590S 3.00GHz</v>
      </c>
      <c r="G85" t="s">
        <v>671</v>
      </c>
      <c r="H85" s="3" t="str">
        <f>+IF(Tabla1118[[#This Row],[PROCESADOR]]=Tabla1118[[#This Row],[Columna2]], "Igual", "No es Igual")</f>
        <v>Igual</v>
      </c>
      <c r="I85" s="3"/>
    </row>
    <row r="86" spans="1:9" x14ac:dyDescent="0.25">
      <c r="A86" t="s">
        <v>686</v>
      </c>
      <c r="B86" s="3" t="str">
        <f>+MID(Tabla1118[[#This Row],[PROCESADOR]],1,5)</f>
        <v>Intel</v>
      </c>
      <c r="C86" t="str">
        <f>CONCATENATE(MID(Tabla1118[[#This Row],[PROCESADOR]],10,4), " ", MID(Tabla1118[[#This Row],[PROCESADOR]],19,2))</f>
        <v>Core i5</v>
      </c>
      <c r="D86" t="str">
        <f>MID(Tabla1118[[#This Row],[PROCESADOR]],22,5)</f>
        <v>5000U</v>
      </c>
      <c r="E86" t="str">
        <f>+MID(Tabla1118[[#This Row],[PROCESADOR]],28,7)</f>
        <v>2.20GHz</v>
      </c>
      <c r="F86" s="3" t="str">
        <f>+_xlfn.CONCAT(Tabla1118[[#This Row],[Marca]], " ", Tabla1118[[#This Row],[Modelo]], " ", Tabla1118[[#This Row],[Generacion]], " ",Tabla1118[[#This Row],[VelocidadReloj]])</f>
        <v>Intel Core i5 5000U 2.20GHz</v>
      </c>
      <c r="G86" t="s">
        <v>677</v>
      </c>
      <c r="H86" s="3" t="str">
        <f>+IF(Tabla1118[[#This Row],[PROCESADOR]]=Tabla1118[[#This Row],[Columna2]], "Igual", "No es Igual")</f>
        <v>No es Igual</v>
      </c>
      <c r="I86" s="3"/>
    </row>
    <row r="87" spans="1:9" x14ac:dyDescent="0.25">
      <c r="A87" t="s">
        <v>645</v>
      </c>
      <c r="B87" t="str">
        <f>+MID(Tabla1118[[#This Row],[PROCESADOR]],1,5)</f>
        <v>Intel</v>
      </c>
      <c r="C87" t="str">
        <f>CONCATENATE(MID(Tabla1118[[#This Row],[PROCESADOR]],10,4), " ", MID(Tabla1118[[#This Row],[PROCESADOR]],19,2))</f>
        <v>Core i5</v>
      </c>
      <c r="D87" t="str">
        <f>MID(Tabla1118[[#This Row],[PROCESADOR]],22,5)</f>
        <v>5200U</v>
      </c>
      <c r="E87" t="str">
        <f>+MID(Tabla1118[[#This Row],[PROCESADOR]],34,7)</f>
        <v>2.20GHz</v>
      </c>
      <c r="F87" s="3" t="str">
        <f>+_xlfn.CONCAT(Tabla1118[[#This Row],[Marca]], " ", Tabla1118[[#This Row],[Modelo]], " ", Tabla1118[[#This Row],[Generacion]], " ",Tabla1118[[#This Row],[VelocidadReloj]])</f>
        <v>Intel Core i5 5200U 2.20GHz</v>
      </c>
      <c r="G87" t="s">
        <v>645</v>
      </c>
      <c r="H87" s="3" t="str">
        <f>+IF(Tabla1118[[#This Row],[PROCESADOR]]=Tabla1118[[#This Row],[Columna2]], "Igual", "No es Igual")</f>
        <v>Igual</v>
      </c>
      <c r="I87" s="3"/>
    </row>
    <row r="88" spans="1:9" x14ac:dyDescent="0.25">
      <c r="A88" t="s">
        <v>645</v>
      </c>
      <c r="B88" t="str">
        <f>+MID(Tabla1118[[#This Row],[PROCESADOR]],1,5)</f>
        <v>Intel</v>
      </c>
      <c r="C88" t="str">
        <f>CONCATENATE(MID(Tabla1118[[#This Row],[PROCESADOR]],10,4), " ", MID(Tabla1118[[#This Row],[PROCESADOR]],19,2))</f>
        <v>Core i5</v>
      </c>
      <c r="D88" t="str">
        <f>MID(Tabla1118[[#This Row],[PROCESADOR]],22,5)</f>
        <v>5200U</v>
      </c>
      <c r="E88" t="str">
        <f>+MID(Tabla1118[[#This Row],[PROCESADOR]],34,7)</f>
        <v>2.20GHz</v>
      </c>
      <c r="F88" s="3" t="str">
        <f>+_xlfn.CONCAT(Tabla1118[[#This Row],[Marca]], " ", Tabla1118[[#This Row],[Modelo]], " ", Tabla1118[[#This Row],[Generacion]], " ",Tabla1118[[#This Row],[VelocidadReloj]])</f>
        <v>Intel Core i5 5200U 2.20GHz</v>
      </c>
      <c r="G88" t="s">
        <v>645</v>
      </c>
      <c r="H88" s="3" t="str">
        <f>+IF(Tabla1118[[#This Row],[PROCESADOR]]=Tabla1118[[#This Row],[Columna2]], "Igual", "No es Igual")</f>
        <v>Igual</v>
      </c>
      <c r="I88" s="3"/>
    </row>
    <row r="89" spans="1:9" x14ac:dyDescent="0.25">
      <c r="A89" t="s">
        <v>645</v>
      </c>
      <c r="B89" t="str">
        <f>+MID(Tabla1118[[#This Row],[PROCESADOR]],1,5)</f>
        <v>Intel</v>
      </c>
      <c r="C89" t="str">
        <f>CONCATENATE(MID(Tabla1118[[#This Row],[PROCESADOR]],10,4), " ", MID(Tabla1118[[#This Row],[PROCESADOR]],19,2))</f>
        <v>Core i5</v>
      </c>
      <c r="D89" t="str">
        <f>MID(Tabla1118[[#This Row],[PROCESADOR]],22,5)</f>
        <v>5200U</v>
      </c>
      <c r="E89" t="str">
        <f>+MID(Tabla1118[[#This Row],[PROCESADOR]],34,7)</f>
        <v>2.20GHz</v>
      </c>
      <c r="F89" s="3" t="str">
        <f>+_xlfn.CONCAT(Tabla1118[[#This Row],[Marca]], " ", Tabla1118[[#This Row],[Modelo]], " ", Tabla1118[[#This Row],[Generacion]], " ",Tabla1118[[#This Row],[VelocidadReloj]])</f>
        <v>Intel Core i5 5200U 2.20GHz</v>
      </c>
      <c r="G89" t="s">
        <v>645</v>
      </c>
      <c r="H89" s="3" t="str">
        <f>+IF(Tabla1118[[#This Row],[PROCESADOR]]=Tabla1118[[#This Row],[Columna2]], "Igual", "No es Igual")</f>
        <v>Igual</v>
      </c>
      <c r="I89" s="3"/>
    </row>
    <row r="90" spans="1:9" x14ac:dyDescent="0.25">
      <c r="A90" t="s">
        <v>645</v>
      </c>
      <c r="B90" t="str">
        <f>+MID(Tabla1118[[#This Row],[PROCESADOR]],1,5)</f>
        <v>Intel</v>
      </c>
      <c r="C90" t="str">
        <f>CONCATENATE(MID(Tabla1118[[#This Row],[PROCESADOR]],10,4), " ", MID(Tabla1118[[#This Row],[PROCESADOR]],19,2))</f>
        <v>Core i5</v>
      </c>
      <c r="D90" t="str">
        <f>MID(Tabla1118[[#This Row],[PROCESADOR]],22,5)</f>
        <v>5200U</v>
      </c>
      <c r="E90" t="str">
        <f>+MID(Tabla1118[[#This Row],[PROCESADOR]],34,7)</f>
        <v>2.20GHz</v>
      </c>
      <c r="F90" s="3" t="str">
        <f>+_xlfn.CONCAT(Tabla1118[[#This Row],[Marca]], " ", Tabla1118[[#This Row],[Modelo]], " ", Tabla1118[[#This Row],[Generacion]], " ",Tabla1118[[#This Row],[VelocidadReloj]])</f>
        <v>Intel Core i5 5200U 2.20GHz</v>
      </c>
      <c r="G90" t="s">
        <v>645</v>
      </c>
      <c r="H90" s="3" t="str">
        <f>+IF(Tabla1118[[#This Row],[PROCESADOR]]=Tabla1118[[#This Row],[Columna2]], "Igual", "No es Igual")</f>
        <v>Igual</v>
      </c>
      <c r="I90" s="3"/>
    </row>
    <row r="91" spans="1:9" x14ac:dyDescent="0.25">
      <c r="A91" t="s">
        <v>645</v>
      </c>
      <c r="B91" t="str">
        <f>+MID(Tabla1118[[#This Row],[PROCESADOR]],1,5)</f>
        <v>Intel</v>
      </c>
      <c r="C91" t="str">
        <f>CONCATENATE(MID(Tabla1118[[#This Row],[PROCESADOR]],10,4), " ", MID(Tabla1118[[#This Row],[PROCESADOR]],19,2))</f>
        <v>Core i5</v>
      </c>
      <c r="D91" t="str">
        <f>MID(Tabla1118[[#This Row],[PROCESADOR]],22,5)</f>
        <v>5200U</v>
      </c>
      <c r="E91" t="str">
        <f>+MID(Tabla1118[[#This Row],[PROCESADOR]],34,7)</f>
        <v>2.20GHz</v>
      </c>
      <c r="F91" s="3" t="str">
        <f>+_xlfn.CONCAT(Tabla1118[[#This Row],[Marca]], " ", Tabla1118[[#This Row],[Modelo]], " ", Tabla1118[[#This Row],[Generacion]], " ",Tabla1118[[#This Row],[VelocidadReloj]])</f>
        <v>Intel Core i5 5200U 2.20GHz</v>
      </c>
      <c r="G91" t="s">
        <v>645</v>
      </c>
      <c r="H91" s="3" t="str">
        <f>+IF(Tabla1118[[#This Row],[PROCESADOR]]=Tabla1118[[#This Row],[Columna2]], "Igual", "No es Igual")</f>
        <v>Igual</v>
      </c>
      <c r="I91" s="3"/>
    </row>
    <row r="92" spans="1:9" x14ac:dyDescent="0.25">
      <c r="A92" t="s">
        <v>645</v>
      </c>
      <c r="B92" t="str">
        <f>+MID(Tabla1118[[#This Row],[PROCESADOR]],1,5)</f>
        <v>Intel</v>
      </c>
      <c r="C92" t="str">
        <f>CONCATENATE(MID(Tabla1118[[#This Row],[PROCESADOR]],10,4), " ", MID(Tabla1118[[#This Row],[PROCESADOR]],19,2))</f>
        <v>Core i5</v>
      </c>
      <c r="D92" t="str">
        <f>MID(Tabla1118[[#This Row],[PROCESADOR]],22,5)</f>
        <v>5200U</v>
      </c>
      <c r="E92" t="str">
        <f>+MID(Tabla1118[[#This Row],[PROCESADOR]],34,7)</f>
        <v>2.20GHz</v>
      </c>
      <c r="F92" s="3" t="str">
        <f>+_xlfn.CONCAT(Tabla1118[[#This Row],[Marca]], " ", Tabla1118[[#This Row],[Modelo]], " ", Tabla1118[[#This Row],[Generacion]], " ",Tabla1118[[#This Row],[VelocidadReloj]])</f>
        <v>Intel Core i5 5200U 2.20GHz</v>
      </c>
      <c r="G92" t="s">
        <v>645</v>
      </c>
      <c r="H92" s="3" t="str">
        <f>+IF(Tabla1118[[#This Row],[PROCESADOR]]=Tabla1118[[#This Row],[Columna2]], "Igual", "No es Igual")</f>
        <v>Igual</v>
      </c>
      <c r="I92" s="3"/>
    </row>
    <row r="93" spans="1:9" x14ac:dyDescent="0.25">
      <c r="A93" t="s">
        <v>645</v>
      </c>
      <c r="B93" t="str">
        <f>+MID(Tabla1118[[#This Row],[PROCESADOR]],1,5)</f>
        <v>Intel</v>
      </c>
      <c r="C93" t="str">
        <f>CONCATENATE(MID(Tabla1118[[#This Row],[PROCESADOR]],10,4), " ", MID(Tabla1118[[#This Row],[PROCESADOR]],19,2))</f>
        <v>Core i5</v>
      </c>
      <c r="D93" t="str">
        <f>MID(Tabla1118[[#This Row],[PROCESADOR]],22,5)</f>
        <v>5200U</v>
      </c>
      <c r="E93" t="str">
        <f>+MID(Tabla1118[[#This Row],[PROCESADOR]],34,7)</f>
        <v>2.20GHz</v>
      </c>
      <c r="F93" s="3" t="str">
        <f>+_xlfn.CONCAT(Tabla1118[[#This Row],[Marca]], " ", Tabla1118[[#This Row],[Modelo]], " ", Tabla1118[[#This Row],[Generacion]], " ",Tabla1118[[#This Row],[VelocidadReloj]])</f>
        <v>Intel Core i5 5200U 2.20GHz</v>
      </c>
      <c r="G93" t="s">
        <v>645</v>
      </c>
      <c r="H93" s="3" t="str">
        <f>+IF(Tabla1118[[#This Row],[PROCESADOR]]=Tabla1118[[#This Row],[Columna2]], "Igual", "No es Igual")</f>
        <v>Igual</v>
      </c>
      <c r="I93" s="3"/>
    </row>
    <row r="94" spans="1:9" x14ac:dyDescent="0.25">
      <c r="A94" t="s">
        <v>645</v>
      </c>
      <c r="B94" t="str">
        <f>+MID(Tabla1118[[#This Row],[PROCESADOR]],1,5)</f>
        <v>Intel</v>
      </c>
      <c r="C94" t="str">
        <f>CONCATENATE(MID(Tabla1118[[#This Row],[PROCESADOR]],10,4), " ", MID(Tabla1118[[#This Row],[PROCESADOR]],19,2))</f>
        <v>Core i5</v>
      </c>
      <c r="D94" t="str">
        <f>MID(Tabla1118[[#This Row],[PROCESADOR]],22,5)</f>
        <v>5200U</v>
      </c>
      <c r="E94" t="str">
        <f>+MID(Tabla1118[[#This Row],[PROCESADOR]],34,7)</f>
        <v>2.20GHz</v>
      </c>
      <c r="F94" s="3" t="str">
        <f>+_xlfn.CONCAT(Tabla1118[[#This Row],[Marca]], " ", Tabla1118[[#This Row],[Modelo]], " ", Tabla1118[[#This Row],[Generacion]], " ",Tabla1118[[#This Row],[VelocidadReloj]])</f>
        <v>Intel Core i5 5200U 2.20GHz</v>
      </c>
      <c r="G94" t="s">
        <v>645</v>
      </c>
      <c r="H94" s="3" t="str">
        <f>+IF(Tabla1118[[#This Row],[PROCESADOR]]=Tabla1118[[#This Row],[Columna2]], "Igual", "No es Igual")</f>
        <v>Igual</v>
      </c>
      <c r="I94" s="3"/>
    </row>
    <row r="95" spans="1:9" x14ac:dyDescent="0.25">
      <c r="A95" t="s">
        <v>645</v>
      </c>
      <c r="B95" t="str">
        <f>+MID(Tabla1118[[#This Row],[PROCESADOR]],1,5)</f>
        <v>Intel</v>
      </c>
      <c r="C95" t="str">
        <f>CONCATENATE(MID(Tabla1118[[#This Row],[PROCESADOR]],10,4), " ", MID(Tabla1118[[#This Row],[PROCESADOR]],19,2))</f>
        <v>Core i5</v>
      </c>
      <c r="D95" t="str">
        <f>MID(Tabla1118[[#This Row],[PROCESADOR]],22,5)</f>
        <v>5200U</v>
      </c>
      <c r="E95" t="str">
        <f>+MID(Tabla1118[[#This Row],[PROCESADOR]],34,7)</f>
        <v>2.20GHz</v>
      </c>
      <c r="F95" s="3" t="str">
        <f>+_xlfn.CONCAT(Tabla1118[[#This Row],[Marca]], " ", Tabla1118[[#This Row],[Modelo]], " ", Tabla1118[[#This Row],[Generacion]], " ",Tabla1118[[#This Row],[VelocidadReloj]])</f>
        <v>Intel Core i5 5200U 2.20GHz</v>
      </c>
      <c r="G95" t="s">
        <v>645</v>
      </c>
      <c r="H95" s="3" t="str">
        <f>+IF(Tabla1118[[#This Row],[PROCESADOR]]=Tabla1118[[#This Row],[Columna2]], "Igual", "No es Igual")</f>
        <v>Igual</v>
      </c>
      <c r="I95" s="3"/>
    </row>
    <row r="96" spans="1:9" x14ac:dyDescent="0.25">
      <c r="A96" t="s">
        <v>645</v>
      </c>
      <c r="B96" t="str">
        <f>+MID(Tabla1118[[#This Row],[PROCESADOR]],1,5)</f>
        <v>Intel</v>
      </c>
      <c r="C96" t="str">
        <f>CONCATENATE(MID(Tabla1118[[#This Row],[PROCESADOR]],10,4), " ", MID(Tabla1118[[#This Row],[PROCESADOR]],19,2))</f>
        <v>Core i5</v>
      </c>
      <c r="D96" t="str">
        <f>MID(Tabla1118[[#This Row],[PROCESADOR]],22,5)</f>
        <v>5200U</v>
      </c>
      <c r="E96" t="str">
        <f>+MID(Tabla1118[[#This Row],[PROCESADOR]],34,7)</f>
        <v>2.20GHz</v>
      </c>
      <c r="F96" s="3" t="str">
        <f>+_xlfn.CONCAT(Tabla1118[[#This Row],[Marca]], " ", Tabla1118[[#This Row],[Modelo]], " ", Tabla1118[[#This Row],[Generacion]], " ",Tabla1118[[#This Row],[VelocidadReloj]])</f>
        <v>Intel Core i5 5200U 2.20GHz</v>
      </c>
      <c r="G96" t="s">
        <v>645</v>
      </c>
      <c r="H96" s="3" t="str">
        <f>+IF(Tabla1118[[#This Row],[PROCESADOR]]=Tabla1118[[#This Row],[Columna2]], "Igual", "No es Igual")</f>
        <v>Igual</v>
      </c>
      <c r="I96" s="3"/>
    </row>
    <row r="97" spans="1:9" x14ac:dyDescent="0.25">
      <c r="A97" t="s">
        <v>645</v>
      </c>
      <c r="B97" t="str">
        <f>+MID(Tabla1118[[#This Row],[PROCESADOR]],1,5)</f>
        <v>Intel</v>
      </c>
      <c r="C97" t="str">
        <f>CONCATENATE(MID(Tabla1118[[#This Row],[PROCESADOR]],10,4), " ", MID(Tabla1118[[#This Row],[PROCESADOR]],19,2))</f>
        <v>Core i5</v>
      </c>
      <c r="D97" t="str">
        <f>MID(Tabla1118[[#This Row],[PROCESADOR]],22,5)</f>
        <v>5200U</v>
      </c>
      <c r="E97" t="str">
        <f>+MID(Tabla1118[[#This Row],[PROCESADOR]],34,7)</f>
        <v>2.20GHz</v>
      </c>
      <c r="F97" s="3" t="str">
        <f>+_xlfn.CONCAT(Tabla1118[[#This Row],[Marca]], " ", Tabla1118[[#This Row],[Modelo]], " ", Tabla1118[[#This Row],[Generacion]], " ",Tabla1118[[#This Row],[VelocidadReloj]])</f>
        <v>Intel Core i5 5200U 2.20GHz</v>
      </c>
      <c r="G97" t="s">
        <v>645</v>
      </c>
      <c r="H97" s="3" t="str">
        <f>+IF(Tabla1118[[#This Row],[PROCESADOR]]=Tabla1118[[#This Row],[Columna2]], "Igual", "No es Igual")</f>
        <v>Igual</v>
      </c>
      <c r="I97" s="3"/>
    </row>
    <row r="98" spans="1:9" x14ac:dyDescent="0.25">
      <c r="A98" t="s">
        <v>645</v>
      </c>
      <c r="B98" t="str">
        <f>+MID(Tabla1118[[#This Row],[PROCESADOR]],1,5)</f>
        <v>Intel</v>
      </c>
      <c r="C98" t="str">
        <f>CONCATENATE(MID(Tabla1118[[#This Row],[PROCESADOR]],10,4), " ", MID(Tabla1118[[#This Row],[PROCESADOR]],19,2))</f>
        <v>Core i5</v>
      </c>
      <c r="D98" t="str">
        <f>MID(Tabla1118[[#This Row],[PROCESADOR]],22,5)</f>
        <v>5200U</v>
      </c>
      <c r="E98" t="str">
        <f>+MID(Tabla1118[[#This Row],[PROCESADOR]],34,7)</f>
        <v>2.20GHz</v>
      </c>
      <c r="F98" s="3" t="str">
        <f>+_xlfn.CONCAT(Tabla1118[[#This Row],[Marca]], " ", Tabla1118[[#This Row],[Modelo]], " ", Tabla1118[[#This Row],[Generacion]], " ",Tabla1118[[#This Row],[VelocidadReloj]])</f>
        <v>Intel Core i5 5200U 2.20GHz</v>
      </c>
      <c r="G98" t="s">
        <v>645</v>
      </c>
      <c r="H98" s="3" t="str">
        <f>+IF(Tabla1118[[#This Row],[PROCESADOR]]=Tabla1118[[#This Row],[Columna2]], "Igual", "No es Igual")</f>
        <v>Igual</v>
      </c>
      <c r="I98" s="3"/>
    </row>
    <row r="99" spans="1:9" x14ac:dyDescent="0.25">
      <c r="A99" t="s">
        <v>645</v>
      </c>
      <c r="B99" t="str">
        <f>+MID(Tabla1118[[#This Row],[PROCESADOR]],1,5)</f>
        <v>Intel</v>
      </c>
      <c r="C99" t="str">
        <f>CONCATENATE(MID(Tabla1118[[#This Row],[PROCESADOR]],10,4), " ", MID(Tabla1118[[#This Row],[PROCESADOR]],19,2))</f>
        <v>Core i5</v>
      </c>
      <c r="D99" t="str">
        <f>MID(Tabla1118[[#This Row],[PROCESADOR]],22,5)</f>
        <v>5200U</v>
      </c>
      <c r="E99" t="str">
        <f>+MID(Tabla1118[[#This Row],[PROCESADOR]],34,7)</f>
        <v>2.20GHz</v>
      </c>
      <c r="F99" s="3" t="str">
        <f>+_xlfn.CONCAT(Tabla1118[[#This Row],[Marca]], " ", Tabla1118[[#This Row],[Modelo]], " ", Tabla1118[[#This Row],[Generacion]], " ",Tabla1118[[#This Row],[VelocidadReloj]])</f>
        <v>Intel Core i5 5200U 2.20GHz</v>
      </c>
      <c r="G99" t="s">
        <v>645</v>
      </c>
      <c r="H99" s="3" t="str">
        <f>+IF(Tabla1118[[#This Row],[PROCESADOR]]=Tabla1118[[#This Row],[Columna2]], "Igual", "No es Igual")</f>
        <v>Igual</v>
      </c>
      <c r="I99" s="3"/>
    </row>
    <row r="100" spans="1:9" x14ac:dyDescent="0.25">
      <c r="A100" t="s">
        <v>663</v>
      </c>
      <c r="B100" t="str">
        <f>+MID(Tabla1118[[#This Row],[PROCESADOR]],1,5)</f>
        <v>Intel</v>
      </c>
      <c r="C100" t="str">
        <f>CONCATENATE(MID(Tabla1118[[#This Row],[PROCESADOR]],10,4), " ", MID(Tabla1118[[#This Row],[PROCESADOR]],19,2))</f>
        <v>Core i5</v>
      </c>
      <c r="D100" t="str">
        <f>MID(Tabla1118[[#This Row],[PROCESADOR]],22,5)</f>
        <v>5300U</v>
      </c>
      <c r="E100" t="str">
        <f>+MID(Tabla1118[[#This Row],[PROCESADOR]],34,7)</f>
        <v>2.30GHz</v>
      </c>
      <c r="F100" s="3" t="str">
        <f>+_xlfn.CONCAT(Tabla1118[[#This Row],[Marca]], " ", Tabla1118[[#This Row],[Modelo]], " ", Tabla1118[[#This Row],[Generacion]], " ",Tabla1118[[#This Row],[VelocidadReloj]])</f>
        <v>Intel Core i5 5300U 2.30GHz</v>
      </c>
      <c r="G100" t="s">
        <v>663</v>
      </c>
      <c r="H100" s="3" t="str">
        <f>+IF(Tabla1118[[#This Row],[PROCESADOR]]=Tabla1118[[#This Row],[Columna2]], "Igual", "No es Igual")</f>
        <v>Igual</v>
      </c>
      <c r="I100" s="3"/>
    </row>
    <row r="101" spans="1:9" x14ac:dyDescent="0.25">
      <c r="A101" t="s">
        <v>663</v>
      </c>
      <c r="B101" t="str">
        <f>+MID(Tabla1118[[#This Row],[PROCESADOR]],1,5)</f>
        <v>Intel</v>
      </c>
      <c r="C101" t="str">
        <f>CONCATENATE(MID(Tabla1118[[#This Row],[PROCESADOR]],10,4), " ", MID(Tabla1118[[#This Row],[PROCESADOR]],19,2))</f>
        <v>Core i5</v>
      </c>
      <c r="D101" t="str">
        <f>MID(Tabla1118[[#This Row],[PROCESADOR]],22,5)</f>
        <v>5300U</v>
      </c>
      <c r="E101" t="str">
        <f>+MID(Tabla1118[[#This Row],[PROCESADOR]],34,7)</f>
        <v>2.30GHz</v>
      </c>
      <c r="F101" s="3" t="str">
        <f>+_xlfn.CONCAT(Tabla1118[[#This Row],[Marca]], " ", Tabla1118[[#This Row],[Modelo]], " ", Tabla1118[[#This Row],[Generacion]], " ",Tabla1118[[#This Row],[VelocidadReloj]])</f>
        <v>Intel Core i5 5300U 2.30GHz</v>
      </c>
      <c r="G101" t="s">
        <v>663</v>
      </c>
      <c r="H101" s="3" t="str">
        <f>+IF(Tabla1118[[#This Row],[PROCESADOR]]=Tabla1118[[#This Row],[Columna2]], "Igual", "No es Igual")</f>
        <v>Igual</v>
      </c>
      <c r="I101" s="3"/>
    </row>
    <row r="102" spans="1:9" x14ac:dyDescent="0.25">
      <c r="A102" t="s">
        <v>663</v>
      </c>
      <c r="B102" t="str">
        <f>+MID(Tabla1118[[#This Row],[PROCESADOR]],1,5)</f>
        <v>Intel</v>
      </c>
      <c r="C102" t="str">
        <f>CONCATENATE(MID(Tabla1118[[#This Row],[PROCESADOR]],10,4), " ", MID(Tabla1118[[#This Row],[PROCESADOR]],19,2))</f>
        <v>Core i5</v>
      </c>
      <c r="D102" t="str">
        <f>MID(Tabla1118[[#This Row],[PROCESADOR]],22,5)</f>
        <v>5300U</v>
      </c>
      <c r="E102" t="str">
        <f>+MID(Tabla1118[[#This Row],[PROCESADOR]],34,7)</f>
        <v>2.30GHz</v>
      </c>
      <c r="F102" s="3" t="str">
        <f>+_xlfn.CONCAT(Tabla1118[[#This Row],[Marca]], " ", Tabla1118[[#This Row],[Modelo]], " ", Tabla1118[[#This Row],[Generacion]], " ",Tabla1118[[#This Row],[VelocidadReloj]])</f>
        <v>Intel Core i5 5300U 2.30GHz</v>
      </c>
      <c r="G102" t="s">
        <v>663</v>
      </c>
      <c r="H102" s="3" t="str">
        <f>+IF(Tabla1118[[#This Row],[PROCESADOR]]=Tabla1118[[#This Row],[Columna2]], "Igual", "No es Igual")</f>
        <v>Igual</v>
      </c>
      <c r="I102" s="3"/>
    </row>
    <row r="103" spans="1:9" x14ac:dyDescent="0.25">
      <c r="A103" t="s">
        <v>663</v>
      </c>
      <c r="B103" t="str">
        <f>+MID(Tabla1118[[#This Row],[PROCESADOR]],1,5)</f>
        <v>Intel</v>
      </c>
      <c r="C103" t="str">
        <f>CONCATENATE(MID(Tabla1118[[#This Row],[PROCESADOR]],10,4), " ", MID(Tabla1118[[#This Row],[PROCESADOR]],19,2))</f>
        <v>Core i5</v>
      </c>
      <c r="D103" t="str">
        <f>MID(Tabla1118[[#This Row],[PROCESADOR]],22,5)</f>
        <v>5300U</v>
      </c>
      <c r="E103" t="str">
        <f>+MID(Tabla1118[[#This Row],[PROCESADOR]],34,7)</f>
        <v>2.30GHz</v>
      </c>
      <c r="F103" s="3" t="str">
        <f>+_xlfn.CONCAT(Tabla1118[[#This Row],[Marca]], " ", Tabla1118[[#This Row],[Modelo]], " ", Tabla1118[[#This Row],[Generacion]], " ",Tabla1118[[#This Row],[VelocidadReloj]])</f>
        <v>Intel Core i5 5300U 2.30GHz</v>
      </c>
      <c r="G103" t="s">
        <v>663</v>
      </c>
      <c r="H103" s="3" t="str">
        <f>+IF(Tabla1118[[#This Row],[PROCESADOR]]=Tabla1118[[#This Row],[Columna2]], "Igual", "No es Igual")</f>
        <v>Igual</v>
      </c>
      <c r="I103" s="3"/>
    </row>
    <row r="104" spans="1:9" x14ac:dyDescent="0.25">
      <c r="A104" t="s">
        <v>663</v>
      </c>
      <c r="B104" t="str">
        <f>+MID(Tabla1118[[#This Row],[PROCESADOR]],1,5)</f>
        <v>Intel</v>
      </c>
      <c r="C104" t="str">
        <f>CONCATENATE(MID(Tabla1118[[#This Row],[PROCESADOR]],10,4), " ", MID(Tabla1118[[#This Row],[PROCESADOR]],19,2))</f>
        <v>Core i5</v>
      </c>
      <c r="D104" t="str">
        <f>MID(Tabla1118[[#This Row],[PROCESADOR]],22,5)</f>
        <v>5300U</v>
      </c>
      <c r="E104" t="str">
        <f>+MID(Tabla1118[[#This Row],[PROCESADOR]],34,7)</f>
        <v>2.30GHz</v>
      </c>
      <c r="F104" s="3" t="str">
        <f>+_xlfn.CONCAT(Tabla1118[[#This Row],[Marca]], " ", Tabla1118[[#This Row],[Modelo]], " ", Tabla1118[[#This Row],[Generacion]], " ",Tabla1118[[#This Row],[VelocidadReloj]])</f>
        <v>Intel Core i5 5300U 2.30GHz</v>
      </c>
      <c r="G104" t="s">
        <v>663</v>
      </c>
      <c r="H104" s="3" t="str">
        <f>+IF(Tabla1118[[#This Row],[PROCESADOR]]=Tabla1118[[#This Row],[Columna2]], "Igual", "No es Igual")</f>
        <v>Igual</v>
      </c>
      <c r="I104" s="3"/>
    </row>
    <row r="105" spans="1:9" x14ac:dyDescent="0.25">
      <c r="A105" t="s">
        <v>663</v>
      </c>
      <c r="B105" t="str">
        <f>+MID(Tabla1118[[#This Row],[PROCESADOR]],1,5)</f>
        <v>Intel</v>
      </c>
      <c r="C105" t="str">
        <f>CONCATENATE(MID(Tabla1118[[#This Row],[PROCESADOR]],10,4), " ", MID(Tabla1118[[#This Row],[PROCESADOR]],19,2))</f>
        <v>Core i5</v>
      </c>
      <c r="D105" t="str">
        <f>MID(Tabla1118[[#This Row],[PROCESADOR]],22,5)</f>
        <v>5300U</v>
      </c>
      <c r="E105" t="str">
        <f>+MID(Tabla1118[[#This Row],[PROCESADOR]],34,7)</f>
        <v>2.30GHz</v>
      </c>
      <c r="F105" s="3" t="str">
        <f>+_xlfn.CONCAT(Tabla1118[[#This Row],[Marca]], " ", Tabla1118[[#This Row],[Modelo]], " ", Tabla1118[[#This Row],[Generacion]], " ",Tabla1118[[#This Row],[VelocidadReloj]])</f>
        <v>Intel Core i5 5300U 2.30GHz</v>
      </c>
      <c r="G105" t="s">
        <v>663</v>
      </c>
      <c r="H105" s="3" t="str">
        <f>+IF(Tabla1118[[#This Row],[PROCESADOR]]=Tabla1118[[#This Row],[Columna2]], "Igual", "No es Igual")</f>
        <v>Igual</v>
      </c>
      <c r="I105" s="3"/>
    </row>
    <row r="106" spans="1:9" x14ac:dyDescent="0.25">
      <c r="A106" t="s">
        <v>663</v>
      </c>
      <c r="B106" t="str">
        <f>+MID(Tabla1118[[#This Row],[PROCESADOR]],1,5)</f>
        <v>Intel</v>
      </c>
      <c r="C106" t="str">
        <f>CONCATENATE(MID(Tabla1118[[#This Row],[PROCESADOR]],10,4), " ", MID(Tabla1118[[#This Row],[PROCESADOR]],19,2))</f>
        <v>Core i5</v>
      </c>
      <c r="D106" t="str">
        <f>MID(Tabla1118[[#This Row],[PROCESADOR]],22,5)</f>
        <v>5300U</v>
      </c>
      <c r="E106" t="str">
        <f>+MID(Tabla1118[[#This Row],[PROCESADOR]],34,7)</f>
        <v>2.30GHz</v>
      </c>
      <c r="F106" s="3" t="str">
        <f>+_xlfn.CONCAT(Tabla1118[[#This Row],[Marca]], " ", Tabla1118[[#This Row],[Modelo]], " ", Tabla1118[[#This Row],[Generacion]], " ",Tabla1118[[#This Row],[VelocidadReloj]])</f>
        <v>Intel Core i5 5300U 2.30GHz</v>
      </c>
      <c r="G106" t="s">
        <v>663</v>
      </c>
      <c r="H106" s="3" t="str">
        <f>+IF(Tabla1118[[#This Row],[PROCESADOR]]=Tabla1118[[#This Row],[Columna2]], "Igual", "No es Igual")</f>
        <v>Igual</v>
      </c>
      <c r="I106" s="3"/>
    </row>
    <row r="107" spans="1:9" x14ac:dyDescent="0.25">
      <c r="A107" t="s">
        <v>663</v>
      </c>
      <c r="B107" t="str">
        <f>+MID(Tabla1118[[#This Row],[PROCESADOR]],1,5)</f>
        <v>Intel</v>
      </c>
      <c r="C107" t="str">
        <f>CONCATENATE(MID(Tabla1118[[#This Row],[PROCESADOR]],10,4), " ", MID(Tabla1118[[#This Row],[PROCESADOR]],19,2))</f>
        <v>Core i5</v>
      </c>
      <c r="D107" t="str">
        <f>MID(Tabla1118[[#This Row],[PROCESADOR]],22,5)</f>
        <v>5300U</v>
      </c>
      <c r="E107" t="str">
        <f>+MID(Tabla1118[[#This Row],[PROCESADOR]],34,7)</f>
        <v>2.30GHz</v>
      </c>
      <c r="F107" s="3" t="str">
        <f>+_xlfn.CONCAT(Tabla1118[[#This Row],[Marca]], " ", Tabla1118[[#This Row],[Modelo]], " ", Tabla1118[[#This Row],[Generacion]], " ",Tabla1118[[#This Row],[VelocidadReloj]])</f>
        <v>Intel Core i5 5300U 2.30GHz</v>
      </c>
      <c r="G107" t="s">
        <v>663</v>
      </c>
      <c r="H107" s="3" t="str">
        <f>+IF(Tabla1118[[#This Row],[PROCESADOR]]=Tabla1118[[#This Row],[Columna2]], "Igual", "No es Igual")</f>
        <v>Igual</v>
      </c>
      <c r="I107" s="3"/>
    </row>
    <row r="108" spans="1:9" x14ac:dyDescent="0.25">
      <c r="A108" t="s">
        <v>663</v>
      </c>
      <c r="B108" t="str">
        <f>+MID(Tabla1118[[#This Row],[PROCESADOR]],1,5)</f>
        <v>Intel</v>
      </c>
      <c r="C108" t="str">
        <f>CONCATENATE(MID(Tabla1118[[#This Row],[PROCESADOR]],10,4), " ", MID(Tabla1118[[#This Row],[PROCESADOR]],19,2))</f>
        <v>Core i5</v>
      </c>
      <c r="D108" t="str">
        <f>MID(Tabla1118[[#This Row],[PROCESADOR]],22,5)</f>
        <v>5300U</v>
      </c>
      <c r="E108" t="str">
        <f>+MID(Tabla1118[[#This Row],[PROCESADOR]],34,7)</f>
        <v>2.30GHz</v>
      </c>
      <c r="F108" s="3" t="str">
        <f>+_xlfn.CONCAT(Tabla1118[[#This Row],[Marca]], " ", Tabla1118[[#This Row],[Modelo]], " ", Tabla1118[[#This Row],[Generacion]], " ",Tabla1118[[#This Row],[VelocidadReloj]])</f>
        <v>Intel Core i5 5300U 2.30GHz</v>
      </c>
      <c r="G108" t="s">
        <v>663</v>
      </c>
      <c r="H108" s="3" t="str">
        <f>+IF(Tabla1118[[#This Row],[PROCESADOR]]=Tabla1118[[#This Row],[Columna2]], "Igual", "No es Igual")</f>
        <v>Igual</v>
      </c>
      <c r="I108" s="3"/>
    </row>
    <row r="109" spans="1:9" x14ac:dyDescent="0.25">
      <c r="A109" t="s">
        <v>663</v>
      </c>
      <c r="B109" t="str">
        <f>+MID(Tabla1118[[#This Row],[PROCESADOR]],1,5)</f>
        <v>Intel</v>
      </c>
      <c r="C109" t="str">
        <f>CONCATENATE(MID(Tabla1118[[#This Row],[PROCESADOR]],10,4), " ", MID(Tabla1118[[#This Row],[PROCESADOR]],19,2))</f>
        <v>Core i5</v>
      </c>
      <c r="D109" t="str">
        <f>MID(Tabla1118[[#This Row],[PROCESADOR]],22,5)</f>
        <v>5300U</v>
      </c>
      <c r="E109" t="str">
        <f>+MID(Tabla1118[[#This Row],[PROCESADOR]],34,7)</f>
        <v>2.30GHz</v>
      </c>
      <c r="F109" s="3" t="str">
        <f>+_xlfn.CONCAT(Tabla1118[[#This Row],[Marca]], " ", Tabla1118[[#This Row],[Modelo]], " ", Tabla1118[[#This Row],[Generacion]], " ",Tabla1118[[#This Row],[VelocidadReloj]])</f>
        <v>Intel Core i5 5300U 2.30GHz</v>
      </c>
      <c r="G109" t="s">
        <v>663</v>
      </c>
      <c r="H109" s="3" t="str">
        <f>+IF(Tabla1118[[#This Row],[PROCESADOR]]=Tabla1118[[#This Row],[Columna2]], "Igual", "No es Igual")</f>
        <v>Igual</v>
      </c>
      <c r="I109" s="3"/>
    </row>
    <row r="110" spans="1:9" x14ac:dyDescent="0.25">
      <c r="A110" t="s">
        <v>663</v>
      </c>
      <c r="B110" t="str">
        <f>+MID(Tabla1118[[#This Row],[PROCESADOR]],1,5)</f>
        <v>Intel</v>
      </c>
      <c r="C110" t="str">
        <f>CONCATENATE(MID(Tabla1118[[#This Row],[PROCESADOR]],10,4), " ", MID(Tabla1118[[#This Row],[PROCESADOR]],19,2))</f>
        <v>Core i5</v>
      </c>
      <c r="D110" t="str">
        <f>MID(Tabla1118[[#This Row],[PROCESADOR]],22,5)</f>
        <v>5300U</v>
      </c>
      <c r="E110" t="str">
        <f>+MID(Tabla1118[[#This Row],[PROCESADOR]],34,7)</f>
        <v>2.30GHz</v>
      </c>
      <c r="F110" s="3" t="str">
        <f>+_xlfn.CONCAT(Tabla1118[[#This Row],[Marca]], " ", Tabla1118[[#This Row],[Modelo]], " ", Tabla1118[[#This Row],[Generacion]], " ",Tabla1118[[#This Row],[VelocidadReloj]])</f>
        <v>Intel Core i5 5300U 2.30GHz</v>
      </c>
      <c r="G110" t="s">
        <v>663</v>
      </c>
      <c r="H110" s="3" t="str">
        <f>+IF(Tabla1118[[#This Row],[PROCESADOR]]=Tabla1118[[#This Row],[Columna2]], "Igual", "No es Igual")</f>
        <v>Igual</v>
      </c>
      <c r="I110" s="3"/>
    </row>
    <row r="111" spans="1:9" x14ac:dyDescent="0.25">
      <c r="A111" t="s">
        <v>663</v>
      </c>
      <c r="B111" t="str">
        <f>+MID(Tabla1118[[#This Row],[PROCESADOR]],1,5)</f>
        <v>Intel</v>
      </c>
      <c r="C111" t="str">
        <f>CONCATENATE(MID(Tabla1118[[#This Row],[PROCESADOR]],10,4), " ", MID(Tabla1118[[#This Row],[PROCESADOR]],19,2))</f>
        <v>Core i5</v>
      </c>
      <c r="D111" t="str">
        <f>MID(Tabla1118[[#This Row],[PROCESADOR]],22,5)</f>
        <v>5300U</v>
      </c>
      <c r="E111" t="str">
        <f>+MID(Tabla1118[[#This Row],[PROCESADOR]],34,7)</f>
        <v>2.30GHz</v>
      </c>
      <c r="F111" s="3" t="str">
        <f>+_xlfn.CONCAT(Tabla1118[[#This Row],[Marca]], " ", Tabla1118[[#This Row],[Modelo]], " ", Tabla1118[[#This Row],[Generacion]], " ",Tabla1118[[#This Row],[VelocidadReloj]])</f>
        <v>Intel Core i5 5300U 2.30GHz</v>
      </c>
      <c r="G111" t="s">
        <v>663</v>
      </c>
      <c r="H111" s="3" t="str">
        <f>+IF(Tabla1118[[#This Row],[PROCESADOR]]=Tabla1118[[#This Row],[Columna2]], "Igual", "No es Igual")</f>
        <v>Igual</v>
      </c>
      <c r="I111" s="3"/>
    </row>
    <row r="112" spans="1:9" x14ac:dyDescent="0.25">
      <c r="A112" t="s">
        <v>663</v>
      </c>
      <c r="B112" t="str">
        <f>+MID(Tabla1118[[#This Row],[PROCESADOR]],1,5)</f>
        <v>Intel</v>
      </c>
      <c r="C112" t="str">
        <f>CONCATENATE(MID(Tabla1118[[#This Row],[PROCESADOR]],10,4), " ", MID(Tabla1118[[#This Row],[PROCESADOR]],19,2))</f>
        <v>Core i5</v>
      </c>
      <c r="D112" t="str">
        <f>MID(Tabla1118[[#This Row],[PROCESADOR]],22,5)</f>
        <v>5300U</v>
      </c>
      <c r="E112" t="str">
        <f>+MID(Tabla1118[[#This Row],[PROCESADOR]],34,7)</f>
        <v>2.30GHz</v>
      </c>
      <c r="F112" s="3" t="str">
        <f>+_xlfn.CONCAT(Tabla1118[[#This Row],[Marca]], " ", Tabla1118[[#This Row],[Modelo]], " ", Tabla1118[[#This Row],[Generacion]], " ",Tabla1118[[#This Row],[VelocidadReloj]])</f>
        <v>Intel Core i5 5300U 2.30GHz</v>
      </c>
      <c r="G112" t="s">
        <v>663</v>
      </c>
      <c r="H112" s="3" t="str">
        <f>+IF(Tabla1118[[#This Row],[PROCESADOR]]=Tabla1118[[#This Row],[Columna2]], "Igual", "No es Igual")</f>
        <v>Igual</v>
      </c>
      <c r="I112" s="3"/>
    </row>
    <row r="113" spans="1:9" x14ac:dyDescent="0.25">
      <c r="A113" t="s">
        <v>663</v>
      </c>
      <c r="B113" t="str">
        <f>+MID(Tabla1118[[#This Row],[PROCESADOR]],1,5)</f>
        <v>Intel</v>
      </c>
      <c r="C113" t="str">
        <f>CONCATENATE(MID(Tabla1118[[#This Row],[PROCESADOR]],10,4), " ", MID(Tabla1118[[#This Row],[PROCESADOR]],19,2))</f>
        <v>Core i5</v>
      </c>
      <c r="D113" t="str">
        <f>MID(Tabla1118[[#This Row],[PROCESADOR]],22,5)</f>
        <v>5300U</v>
      </c>
      <c r="E113" t="str">
        <f>+MID(Tabla1118[[#This Row],[PROCESADOR]],34,7)</f>
        <v>2.30GHz</v>
      </c>
      <c r="F113" s="3" t="str">
        <f>+_xlfn.CONCAT(Tabla1118[[#This Row],[Marca]], " ", Tabla1118[[#This Row],[Modelo]], " ", Tabla1118[[#This Row],[Generacion]], " ",Tabla1118[[#This Row],[VelocidadReloj]])</f>
        <v>Intel Core i5 5300U 2.30GHz</v>
      </c>
      <c r="G113" t="s">
        <v>663</v>
      </c>
      <c r="H113" s="3" t="str">
        <f>+IF(Tabla1118[[#This Row],[PROCESADOR]]=Tabla1118[[#This Row],[Columna2]], "Igual", "No es Igual")</f>
        <v>Igual</v>
      </c>
      <c r="I113" s="3"/>
    </row>
    <row r="114" spans="1:9" x14ac:dyDescent="0.25">
      <c r="A114" t="s">
        <v>663</v>
      </c>
      <c r="B114" t="str">
        <f>+MID(Tabla1118[[#This Row],[PROCESADOR]],1,5)</f>
        <v>Intel</v>
      </c>
      <c r="C114" t="str">
        <f>CONCATENATE(MID(Tabla1118[[#This Row],[PROCESADOR]],10,4), " ", MID(Tabla1118[[#This Row],[PROCESADOR]],19,2))</f>
        <v>Core i5</v>
      </c>
      <c r="D114" t="str">
        <f>MID(Tabla1118[[#This Row],[PROCESADOR]],22,5)</f>
        <v>5300U</v>
      </c>
      <c r="E114" t="str">
        <f>+MID(Tabla1118[[#This Row],[PROCESADOR]],34,7)</f>
        <v>2.30GHz</v>
      </c>
      <c r="F114" s="3" t="str">
        <f>+_xlfn.CONCAT(Tabla1118[[#This Row],[Marca]], " ", Tabla1118[[#This Row],[Modelo]], " ", Tabla1118[[#This Row],[Generacion]], " ",Tabla1118[[#This Row],[VelocidadReloj]])</f>
        <v>Intel Core i5 5300U 2.30GHz</v>
      </c>
      <c r="G114" t="s">
        <v>663</v>
      </c>
      <c r="H114" s="3" t="str">
        <f>+IF(Tabla1118[[#This Row],[PROCESADOR]]=Tabla1118[[#This Row],[Columna2]], "Igual", "No es Igual")</f>
        <v>Igual</v>
      </c>
      <c r="I114" s="3"/>
    </row>
    <row r="115" spans="1:9" x14ac:dyDescent="0.25">
      <c r="A115" t="s">
        <v>663</v>
      </c>
      <c r="B115" t="str">
        <f>+MID(Tabla1118[[#This Row],[PROCESADOR]],1,5)</f>
        <v>Intel</v>
      </c>
      <c r="C115" t="str">
        <f>CONCATENATE(MID(Tabla1118[[#This Row],[PROCESADOR]],10,4), " ", MID(Tabla1118[[#This Row],[PROCESADOR]],19,2))</f>
        <v>Core i5</v>
      </c>
      <c r="D115" t="str">
        <f>MID(Tabla1118[[#This Row],[PROCESADOR]],22,5)</f>
        <v>5300U</v>
      </c>
      <c r="E115" t="str">
        <f>+MID(Tabla1118[[#This Row],[PROCESADOR]],34,7)</f>
        <v>2.30GHz</v>
      </c>
      <c r="F115" s="3" t="str">
        <f>+_xlfn.CONCAT(Tabla1118[[#This Row],[Marca]], " ", Tabla1118[[#This Row],[Modelo]], " ", Tabla1118[[#This Row],[Generacion]], " ",Tabla1118[[#This Row],[VelocidadReloj]])</f>
        <v>Intel Core i5 5300U 2.30GHz</v>
      </c>
      <c r="G115" t="s">
        <v>663</v>
      </c>
      <c r="H115" s="3" t="str">
        <f>+IF(Tabla1118[[#This Row],[PROCESADOR]]=Tabla1118[[#This Row],[Columna2]], "Igual", "No es Igual")</f>
        <v>Igual</v>
      </c>
      <c r="I115" s="3"/>
    </row>
    <row r="116" spans="1:9" x14ac:dyDescent="0.25">
      <c r="A116" t="s">
        <v>663</v>
      </c>
      <c r="B116" t="str">
        <f>+MID(Tabla1118[[#This Row],[PROCESADOR]],1,5)</f>
        <v>Intel</v>
      </c>
      <c r="C116" t="str">
        <f>CONCATENATE(MID(Tabla1118[[#This Row],[PROCESADOR]],10,4), " ", MID(Tabla1118[[#This Row],[PROCESADOR]],19,2))</f>
        <v>Core i5</v>
      </c>
      <c r="D116" t="str">
        <f>MID(Tabla1118[[#This Row],[PROCESADOR]],22,5)</f>
        <v>5300U</v>
      </c>
      <c r="E116" t="str">
        <f>+MID(Tabla1118[[#This Row],[PROCESADOR]],34,7)</f>
        <v>2.30GHz</v>
      </c>
      <c r="F116" s="3" t="str">
        <f>+_xlfn.CONCAT(Tabla1118[[#This Row],[Marca]], " ", Tabla1118[[#This Row],[Modelo]], " ", Tabla1118[[#This Row],[Generacion]], " ",Tabla1118[[#This Row],[VelocidadReloj]])</f>
        <v>Intel Core i5 5300U 2.30GHz</v>
      </c>
      <c r="G116" t="s">
        <v>663</v>
      </c>
      <c r="H116" s="3" t="str">
        <f>+IF(Tabla1118[[#This Row],[PROCESADOR]]=Tabla1118[[#This Row],[Columna2]], "Igual", "No es Igual")</f>
        <v>Igual</v>
      </c>
      <c r="I116" s="3"/>
    </row>
    <row r="117" spans="1:9" x14ac:dyDescent="0.25">
      <c r="A117" t="s">
        <v>669</v>
      </c>
      <c r="B117" t="str">
        <f>+MID(Tabla1118[[#This Row],[PROCESADOR]],1,5)</f>
        <v>Intel</v>
      </c>
      <c r="C117" t="str">
        <f>CONCATENATE(MID(Tabla1118[[#This Row],[PROCESADOR]],10,4), " ", MID(Tabla1118[[#This Row],[PROCESADOR]],19,2))</f>
        <v>Core i5</v>
      </c>
      <c r="D117" t="str">
        <f>MID(Tabla1118[[#This Row],[PROCESADOR]],22,5)</f>
        <v>6300U</v>
      </c>
      <c r="E117" t="str">
        <f>+MID(Tabla1118[[#This Row],[PROCESADOR]],34,7)</f>
        <v>2.40GHz</v>
      </c>
      <c r="F117" s="3" t="str">
        <f>+_xlfn.CONCAT(Tabla1118[[#This Row],[Marca]], " ", Tabla1118[[#This Row],[Modelo]], " ", Tabla1118[[#This Row],[Generacion]], " ",Tabla1118[[#This Row],[VelocidadReloj]])</f>
        <v>Intel Core i5 6300U 2.40GHz</v>
      </c>
      <c r="G117" t="s">
        <v>669</v>
      </c>
      <c r="H117" s="3" t="str">
        <f>+IF(Tabla1118[[#This Row],[PROCESADOR]]=Tabla1118[[#This Row],[Columna2]], "Igual", "No es Igual")</f>
        <v>Igual</v>
      </c>
      <c r="I117" s="3"/>
    </row>
    <row r="118" spans="1:9" x14ac:dyDescent="0.25">
      <c r="A118" t="s">
        <v>669</v>
      </c>
      <c r="B118" t="str">
        <f>+MID(Tabla1118[[#This Row],[PROCESADOR]],1,5)</f>
        <v>Intel</v>
      </c>
      <c r="C118" t="str">
        <f>CONCATENATE(MID(Tabla1118[[#This Row],[PROCESADOR]],10,4), " ", MID(Tabla1118[[#This Row],[PROCESADOR]],19,2))</f>
        <v>Core i5</v>
      </c>
      <c r="D118" t="str">
        <f>MID(Tabla1118[[#This Row],[PROCESADOR]],22,5)</f>
        <v>6300U</v>
      </c>
      <c r="E118" t="str">
        <f>+MID(Tabla1118[[#This Row],[PROCESADOR]],34,7)</f>
        <v>2.40GHz</v>
      </c>
      <c r="F118" s="3" t="str">
        <f>+_xlfn.CONCAT(Tabla1118[[#This Row],[Marca]], " ", Tabla1118[[#This Row],[Modelo]], " ", Tabla1118[[#This Row],[Generacion]], " ",Tabla1118[[#This Row],[VelocidadReloj]])</f>
        <v>Intel Core i5 6300U 2.40GHz</v>
      </c>
      <c r="G118" t="s">
        <v>669</v>
      </c>
      <c r="H118" s="3" t="str">
        <f>+IF(Tabla1118[[#This Row],[PROCESADOR]]=Tabla1118[[#This Row],[Columna2]], "Igual", "No es Igual")</f>
        <v>Igual</v>
      </c>
      <c r="I118" s="3"/>
    </row>
    <row r="119" spans="1:9" x14ac:dyDescent="0.25">
      <c r="A119" t="s">
        <v>668</v>
      </c>
      <c r="B119" t="str">
        <f>+MID(Tabla1118[[#This Row],[PROCESADOR]],1,5)</f>
        <v>Intel</v>
      </c>
      <c r="C119" t="str">
        <f>CONCATENATE(MID(Tabla1118[[#This Row],[PROCESADOR]],10,4), " ", MID(Tabla1118[[#This Row],[PROCESADOR]],19,2))</f>
        <v>Core i5</v>
      </c>
      <c r="D119" t="str">
        <f>MID(Tabla1118[[#This Row],[PROCESADOR]],22,5)</f>
        <v xml:space="preserve">6500 </v>
      </c>
      <c r="E119" t="str">
        <f>+MID(Tabla1118[[#This Row],[PROCESADOR]],33,7)</f>
        <v>3.20GHz</v>
      </c>
      <c r="F119" s="3" t="str">
        <f>+_xlfn.CONCAT(Tabla1118[[#This Row],[Marca]], " ", Tabla1118[[#This Row],[Modelo]], " ", Tabla1118[[#This Row],[Generacion]], " ",Tabla1118[[#This Row],[VelocidadReloj]])</f>
        <v>Intel Core i5 6500  3.20GHz</v>
      </c>
      <c r="G119" t="s">
        <v>668</v>
      </c>
      <c r="H119" s="3" t="str">
        <f>+IF(Tabla1118[[#This Row],[PROCESADOR]]=Tabla1118[[#This Row],[Columna2]], "Igual", "No es Igual")</f>
        <v>Igual</v>
      </c>
      <c r="I119" s="3"/>
    </row>
    <row r="120" spans="1:9" x14ac:dyDescent="0.25">
      <c r="A120" t="s">
        <v>668</v>
      </c>
      <c r="B120" t="str">
        <f>+MID(Tabla1118[[#This Row],[PROCESADOR]],1,5)</f>
        <v>Intel</v>
      </c>
      <c r="C120" t="str">
        <f>CONCATENATE(MID(Tabla1118[[#This Row],[PROCESADOR]],10,4), " ", MID(Tabla1118[[#This Row],[PROCESADOR]],19,2))</f>
        <v>Core i5</v>
      </c>
      <c r="D120" t="str">
        <f>MID(Tabla1118[[#This Row],[PROCESADOR]],22,5)</f>
        <v xml:space="preserve">6500 </v>
      </c>
      <c r="E120" t="str">
        <f>+MID(Tabla1118[[#This Row],[PROCESADOR]],33,7)</f>
        <v>3.20GHz</v>
      </c>
      <c r="F120" s="3" t="str">
        <f>+_xlfn.CONCAT(Tabla1118[[#This Row],[Marca]], " ", Tabla1118[[#This Row],[Modelo]], " ", Tabla1118[[#This Row],[Generacion]], " ",Tabla1118[[#This Row],[VelocidadReloj]])</f>
        <v>Intel Core i5 6500  3.20GHz</v>
      </c>
      <c r="G120" t="s">
        <v>668</v>
      </c>
      <c r="H120" s="3" t="str">
        <f>+IF(Tabla1118[[#This Row],[PROCESADOR]]=Tabla1118[[#This Row],[Columna2]], "Igual", "No es Igual")</f>
        <v>Igual</v>
      </c>
      <c r="I120" s="3"/>
    </row>
    <row r="121" spans="1:9" x14ac:dyDescent="0.25">
      <c r="A121" t="s">
        <v>668</v>
      </c>
      <c r="B121" t="str">
        <f>+MID(Tabla1118[[#This Row],[PROCESADOR]],1,5)</f>
        <v>Intel</v>
      </c>
      <c r="C121" t="str">
        <f>CONCATENATE(MID(Tabla1118[[#This Row],[PROCESADOR]],10,4), " ", MID(Tabla1118[[#This Row],[PROCESADOR]],19,2))</f>
        <v>Core i5</v>
      </c>
      <c r="D121" t="str">
        <f>MID(Tabla1118[[#This Row],[PROCESADOR]],22,5)</f>
        <v xml:space="preserve">6500 </v>
      </c>
      <c r="E121" t="str">
        <f>+MID(Tabla1118[[#This Row],[PROCESADOR]],33,7)</f>
        <v>3.20GHz</v>
      </c>
      <c r="F121" s="3" t="str">
        <f>+_xlfn.CONCAT(Tabla1118[[#This Row],[Marca]], " ", Tabla1118[[#This Row],[Modelo]], " ", Tabla1118[[#This Row],[Generacion]], " ",Tabla1118[[#This Row],[VelocidadReloj]])</f>
        <v>Intel Core i5 6500  3.20GHz</v>
      </c>
      <c r="G121" t="s">
        <v>668</v>
      </c>
      <c r="H121" s="3" t="str">
        <f>+IF(Tabla1118[[#This Row],[PROCESADOR]]=Tabla1118[[#This Row],[Columna2]], "Igual", "No es Igual")</f>
        <v>Igual</v>
      </c>
      <c r="I121" s="3"/>
    </row>
    <row r="122" spans="1:9" x14ac:dyDescent="0.25">
      <c r="A122" t="s">
        <v>668</v>
      </c>
      <c r="B122" t="str">
        <f>+MID(Tabla1118[[#This Row],[PROCESADOR]],1,5)</f>
        <v>Intel</v>
      </c>
      <c r="C122" t="str">
        <f>CONCATENATE(MID(Tabla1118[[#This Row],[PROCESADOR]],10,4), " ", MID(Tabla1118[[#This Row],[PROCESADOR]],19,2))</f>
        <v>Core i5</v>
      </c>
      <c r="D122" t="str">
        <f>MID(Tabla1118[[#This Row],[PROCESADOR]],22,5)</f>
        <v xml:space="preserve">6500 </v>
      </c>
      <c r="E122" t="str">
        <f>+MID(Tabla1118[[#This Row],[PROCESADOR]],33,7)</f>
        <v>3.20GHz</v>
      </c>
      <c r="F122" s="3" t="str">
        <f>+_xlfn.CONCAT(Tabla1118[[#This Row],[Marca]], " ", Tabla1118[[#This Row],[Modelo]], " ", Tabla1118[[#This Row],[Generacion]], " ",Tabla1118[[#This Row],[VelocidadReloj]])</f>
        <v>Intel Core i5 6500  3.20GHz</v>
      </c>
      <c r="G122" t="s">
        <v>668</v>
      </c>
      <c r="H122" s="3" t="str">
        <f>+IF(Tabla1118[[#This Row],[PROCESADOR]]=Tabla1118[[#This Row],[Columna2]], "Igual", "No es Igual")</f>
        <v>Igual</v>
      </c>
      <c r="I122" s="3"/>
    </row>
    <row r="123" spans="1:9" x14ac:dyDescent="0.25">
      <c r="A123" t="s">
        <v>668</v>
      </c>
      <c r="B123" t="str">
        <f>+MID(Tabla1118[[#This Row],[PROCESADOR]],1,5)</f>
        <v>Intel</v>
      </c>
      <c r="C123" t="str">
        <f>CONCATENATE(MID(Tabla1118[[#This Row],[PROCESADOR]],10,4), " ", MID(Tabla1118[[#This Row],[PROCESADOR]],19,2))</f>
        <v>Core i5</v>
      </c>
      <c r="D123" t="str">
        <f>MID(Tabla1118[[#This Row],[PROCESADOR]],22,5)</f>
        <v xml:space="preserve">6500 </v>
      </c>
      <c r="E123" t="str">
        <f>+MID(Tabla1118[[#This Row],[PROCESADOR]],33,7)</f>
        <v>3.20GHz</v>
      </c>
      <c r="F123" s="3" t="str">
        <f>+_xlfn.CONCAT(Tabla1118[[#This Row],[Marca]], " ", Tabla1118[[#This Row],[Modelo]], " ", Tabla1118[[#This Row],[Generacion]], " ",Tabla1118[[#This Row],[VelocidadReloj]])</f>
        <v>Intel Core i5 6500  3.20GHz</v>
      </c>
      <c r="G123" t="s">
        <v>668</v>
      </c>
      <c r="H123" s="3" t="str">
        <f>+IF(Tabla1118[[#This Row],[PROCESADOR]]=Tabla1118[[#This Row],[Columna2]], "Igual", "No es Igual")</f>
        <v>Igual</v>
      </c>
      <c r="I123" s="3"/>
    </row>
    <row r="124" spans="1:9" x14ac:dyDescent="0.25">
      <c r="A124" t="s">
        <v>665</v>
      </c>
      <c r="B124" t="str">
        <f>+MID(Tabla1118[[#This Row],[PROCESADOR]],1,5)</f>
        <v>Intel</v>
      </c>
      <c r="C124" t="str">
        <f>CONCATENATE(MID(Tabla1118[[#This Row],[PROCESADOR]],10,4), " ", MID(Tabla1118[[#This Row],[PROCESADOR]],19,2))</f>
        <v>Core i5</v>
      </c>
      <c r="D124" t="str">
        <f>MID(Tabla1118[[#This Row],[PROCESADOR]],22,5)</f>
        <v xml:space="preserve">6500 </v>
      </c>
      <c r="E124" t="str">
        <f>+MID(Tabla1118[[#This Row],[PROCESADOR]],33,7)</f>
        <v>3.2GHz</v>
      </c>
      <c r="F124" s="3" t="str">
        <f>+_xlfn.CONCAT(Tabla1118[[#This Row],[Marca]], " ", Tabla1118[[#This Row],[Modelo]], " ", Tabla1118[[#This Row],[Generacion]], " ",Tabla1118[[#This Row],[VelocidadReloj]])</f>
        <v>Intel Core i5 6500  3.2GHz</v>
      </c>
      <c r="G124" t="s">
        <v>665</v>
      </c>
      <c r="H124" s="3" t="str">
        <f>+IF(Tabla1118[[#This Row],[PROCESADOR]]=Tabla1118[[#This Row],[Columna2]], "Igual", "No es Igual")</f>
        <v>Igual</v>
      </c>
      <c r="I124" s="3"/>
    </row>
    <row r="125" spans="1:9" x14ac:dyDescent="0.25">
      <c r="A125" t="s">
        <v>676</v>
      </c>
      <c r="B125" s="3" t="str">
        <f>+MID(Tabla1118[[#This Row],[PROCESADOR]],1,5)</f>
        <v>Intel</v>
      </c>
      <c r="C125" t="str">
        <f>CONCATENATE(MID(Tabla1118[[#This Row],[PROCESADOR]],10,4), " ", MID(Tabla1118[[#This Row],[PROCESADOR]],19,2))</f>
        <v>Core i5</v>
      </c>
      <c r="D125" t="str">
        <f>MID(Tabla1118[[#This Row],[PROCESADOR]],22,5)</f>
        <v>7200U</v>
      </c>
      <c r="E125" t="str">
        <f>+MID(Tabla1118[[#This Row],[PROCESADOR]],34,7)</f>
        <v>2.50GHz</v>
      </c>
      <c r="F125" s="3" t="str">
        <f>+_xlfn.CONCAT(Tabla1118[[#This Row],[Marca]], " ", Tabla1118[[#This Row],[Modelo]], " ", Tabla1118[[#This Row],[Generacion]], " ",Tabla1118[[#This Row],[VelocidadReloj]])</f>
        <v>Intel Core i5 7200U 2.50GHz</v>
      </c>
      <c r="G125" t="s">
        <v>676</v>
      </c>
      <c r="H125" s="3" t="str">
        <f>+IF(Tabla1118[[#This Row],[PROCESADOR]]=Tabla1118[[#This Row],[Columna2]], "Igual", "No es Igual")</f>
        <v>Igual</v>
      </c>
      <c r="I125" s="3"/>
    </row>
    <row r="126" spans="1:9" x14ac:dyDescent="0.25">
      <c r="A126" t="s">
        <v>676</v>
      </c>
      <c r="B126" s="3" t="str">
        <f>+MID(Tabla1118[[#This Row],[PROCESADOR]],1,5)</f>
        <v>Intel</v>
      </c>
      <c r="C126" t="str">
        <f>CONCATENATE(MID(Tabla1118[[#This Row],[PROCESADOR]],10,4), " ", MID(Tabla1118[[#This Row],[PROCESADOR]],19,2))</f>
        <v>Core i5</v>
      </c>
      <c r="D126" t="str">
        <f>MID(Tabla1118[[#This Row],[PROCESADOR]],22,5)</f>
        <v>7200U</v>
      </c>
      <c r="E126" t="str">
        <f>+MID(Tabla1118[[#This Row],[PROCESADOR]],34,7)</f>
        <v>2.50GHz</v>
      </c>
      <c r="F126" s="3" t="str">
        <f>+_xlfn.CONCAT(Tabla1118[[#This Row],[Marca]], " ", Tabla1118[[#This Row],[Modelo]], " ", Tabla1118[[#This Row],[Generacion]], " ",Tabla1118[[#This Row],[VelocidadReloj]])</f>
        <v>Intel Core i5 7200U 2.50GHz</v>
      </c>
      <c r="G126" t="s">
        <v>676</v>
      </c>
      <c r="H126" s="3" t="str">
        <f>+IF(Tabla1118[[#This Row],[PROCESADOR]]=Tabla1118[[#This Row],[Columna2]], "Igual", "No es Igual")</f>
        <v>Igual</v>
      </c>
      <c r="I126" s="3"/>
    </row>
    <row r="127" spans="1:9" x14ac:dyDescent="0.25">
      <c r="A127" t="s">
        <v>676</v>
      </c>
      <c r="B127" s="3" t="str">
        <f>+MID(Tabla1118[[#This Row],[PROCESADOR]],1,5)</f>
        <v>Intel</v>
      </c>
      <c r="C127" t="str">
        <f>CONCATENATE(MID(Tabla1118[[#This Row],[PROCESADOR]],10,4), " ", MID(Tabla1118[[#This Row],[PROCESADOR]],19,2))</f>
        <v>Core i5</v>
      </c>
      <c r="D127" t="str">
        <f>MID(Tabla1118[[#This Row],[PROCESADOR]],22,5)</f>
        <v>7200U</v>
      </c>
      <c r="E127" t="str">
        <f>+MID(Tabla1118[[#This Row],[PROCESADOR]],34,7)</f>
        <v>2.50GHz</v>
      </c>
      <c r="F127" s="3" t="str">
        <f>+_xlfn.CONCAT(Tabla1118[[#This Row],[Marca]], " ", Tabla1118[[#This Row],[Modelo]], " ", Tabla1118[[#This Row],[Generacion]], " ",Tabla1118[[#This Row],[VelocidadReloj]])</f>
        <v>Intel Core i5 7200U 2.50GHz</v>
      </c>
      <c r="G127" t="s">
        <v>676</v>
      </c>
      <c r="H127" s="3" t="str">
        <f>+IF(Tabla1118[[#This Row],[PROCESADOR]]=Tabla1118[[#This Row],[Columna2]], "Igual", "No es Igual")</f>
        <v>Igual</v>
      </c>
      <c r="I127" s="3"/>
    </row>
    <row r="128" spans="1:9" x14ac:dyDescent="0.25">
      <c r="A128" t="s">
        <v>676</v>
      </c>
      <c r="B128" s="3" t="str">
        <f>+MID(Tabla1118[[#This Row],[PROCESADOR]],1,5)</f>
        <v>Intel</v>
      </c>
      <c r="C128" t="str">
        <f>CONCATENATE(MID(Tabla1118[[#This Row],[PROCESADOR]],10,4), " ", MID(Tabla1118[[#This Row],[PROCESADOR]],19,2))</f>
        <v>Core i5</v>
      </c>
      <c r="D128" t="str">
        <f>MID(Tabla1118[[#This Row],[PROCESADOR]],22,5)</f>
        <v>7200U</v>
      </c>
      <c r="E128" t="str">
        <f>+MID(Tabla1118[[#This Row],[PROCESADOR]],34,7)</f>
        <v>2.50GHz</v>
      </c>
      <c r="F128" s="3" t="str">
        <f>+_xlfn.CONCAT(Tabla1118[[#This Row],[Marca]], " ", Tabla1118[[#This Row],[Modelo]], " ", Tabla1118[[#This Row],[Generacion]], " ",Tabla1118[[#This Row],[VelocidadReloj]])</f>
        <v>Intel Core i5 7200U 2.50GHz</v>
      </c>
      <c r="G128" t="s">
        <v>676</v>
      </c>
      <c r="H128" s="3" t="str">
        <f>+IF(Tabla1118[[#This Row],[PROCESADOR]]=Tabla1118[[#This Row],[Columna2]], "Igual", "No es Igual")</f>
        <v>Igual</v>
      </c>
      <c r="I128" s="3"/>
    </row>
    <row r="129" spans="1:9" x14ac:dyDescent="0.25">
      <c r="A129" t="s">
        <v>676</v>
      </c>
      <c r="B129" s="3" t="str">
        <f>+MID(Tabla1118[[#This Row],[PROCESADOR]],1,5)</f>
        <v>Intel</v>
      </c>
      <c r="C129" t="str">
        <f>CONCATENATE(MID(Tabla1118[[#This Row],[PROCESADOR]],10,4), " ", MID(Tabla1118[[#This Row],[PROCESADOR]],19,2))</f>
        <v>Core i5</v>
      </c>
      <c r="D129" t="str">
        <f>MID(Tabla1118[[#This Row],[PROCESADOR]],22,5)</f>
        <v>7200U</v>
      </c>
      <c r="E129" t="str">
        <f>+MID(Tabla1118[[#This Row],[PROCESADOR]],34,7)</f>
        <v>2.50GHz</v>
      </c>
      <c r="F129" s="3" t="str">
        <f>+_xlfn.CONCAT(Tabla1118[[#This Row],[Marca]], " ", Tabla1118[[#This Row],[Modelo]], " ", Tabla1118[[#This Row],[Generacion]], " ",Tabla1118[[#This Row],[VelocidadReloj]])</f>
        <v>Intel Core i5 7200U 2.50GHz</v>
      </c>
      <c r="G129" t="s">
        <v>676</v>
      </c>
      <c r="H129" s="3" t="str">
        <f>+IF(Tabla1118[[#This Row],[PROCESADOR]]=Tabla1118[[#This Row],[Columna2]], "Igual", "No es Igual")</f>
        <v>Igual</v>
      </c>
      <c r="I129" s="3"/>
    </row>
    <row r="130" spans="1:9" x14ac:dyDescent="0.25">
      <c r="A130" t="s">
        <v>676</v>
      </c>
      <c r="B130" s="3" t="str">
        <f>+MID(Tabla1118[[#This Row],[PROCESADOR]],1,5)</f>
        <v>Intel</v>
      </c>
      <c r="C130" t="str">
        <f>CONCATENATE(MID(Tabla1118[[#This Row],[PROCESADOR]],10,4), " ", MID(Tabla1118[[#This Row],[PROCESADOR]],19,2))</f>
        <v>Core i5</v>
      </c>
      <c r="D130" t="str">
        <f>MID(Tabla1118[[#This Row],[PROCESADOR]],22,5)</f>
        <v>7200U</v>
      </c>
      <c r="E130" t="str">
        <f>+MID(Tabla1118[[#This Row],[PROCESADOR]],34,7)</f>
        <v>2.50GHz</v>
      </c>
      <c r="F130" s="3" t="str">
        <f>+_xlfn.CONCAT(Tabla1118[[#This Row],[Marca]], " ", Tabla1118[[#This Row],[Modelo]], " ", Tabla1118[[#This Row],[Generacion]], " ",Tabla1118[[#This Row],[VelocidadReloj]])</f>
        <v>Intel Core i5 7200U 2.50GHz</v>
      </c>
      <c r="G130" t="s">
        <v>676</v>
      </c>
      <c r="H130" s="3" t="str">
        <f>+IF(Tabla1118[[#This Row],[PROCESADOR]]=Tabla1118[[#This Row],[Columna2]], "Igual", "No es Igual")</f>
        <v>Igual</v>
      </c>
      <c r="I130" s="3"/>
    </row>
    <row r="131" spans="1:9" x14ac:dyDescent="0.25">
      <c r="A131" t="s">
        <v>674</v>
      </c>
      <c r="B131" t="str">
        <f>+MID(Tabla1118[[#This Row],[PROCESADOR]],1,5)</f>
        <v>Intel</v>
      </c>
      <c r="C131" t="str">
        <f>CONCATENATE(MID(Tabla1118[[#This Row],[PROCESADOR]],10,4), " ", MID(Tabla1118[[#This Row],[PROCESADOR]],19,2))</f>
        <v>Core i7</v>
      </c>
      <c r="D131" t="str">
        <f>MID(Tabla1118[[#This Row],[PROCESADOR]],22,5)</f>
        <v>3632Q</v>
      </c>
      <c r="E131" t="str">
        <f>+MID(Tabla1118[[#This Row],[PROCESADOR]],31,7)</f>
        <v>2.20GHz</v>
      </c>
      <c r="F131" s="3" t="str">
        <f>+_xlfn.CONCAT(Tabla1118[[#This Row],[Marca]], " ", Tabla1118[[#This Row],[Modelo]], " ", Tabla1118[[#This Row],[Generacion]], " ",Tabla1118[[#This Row],[VelocidadReloj]])</f>
        <v>Intel Core i7 3632Q 2.20GHz</v>
      </c>
      <c r="G131" t="s">
        <v>674</v>
      </c>
      <c r="H131" s="3" t="str">
        <f>+IF(Tabla1118[[#This Row],[PROCESADOR]]=Tabla1118[[#This Row],[Columna2]], "Igual", "No es Igual")</f>
        <v>Igual</v>
      </c>
      <c r="I131" s="3"/>
    </row>
    <row r="132" spans="1:9" x14ac:dyDescent="0.25">
      <c r="A132" t="s">
        <v>666</v>
      </c>
      <c r="B132" t="str">
        <f>+MID(Tabla1118[[#This Row],[PROCESADOR]],1,5)</f>
        <v>Intel</v>
      </c>
      <c r="C132" t="str">
        <f>CONCATENATE(MID(Tabla1118[[#This Row],[PROCESADOR]],10,4), " ", MID(Tabla1118[[#This Row],[PROCESADOR]],19,2))</f>
        <v>Core i7</v>
      </c>
      <c r="D132" t="str">
        <f>MID(Tabla1118[[#This Row],[PROCESADOR]],22,6)</f>
        <v>3632QM</v>
      </c>
      <c r="E132" t="str">
        <f>+MID(Tabla1118[[#This Row],[PROCESADOR]],35,7)</f>
        <v>2.20GHz</v>
      </c>
      <c r="F132" s="3" t="str">
        <f>+_xlfn.CONCAT(Tabla1118[[#This Row],[Marca]], " ", Tabla1118[[#This Row],[Modelo]], " ", Tabla1118[[#This Row],[Generacion]], " ",Tabla1118[[#This Row],[VelocidadReloj]])</f>
        <v>Intel Core i7 3632QM 2.20GHz</v>
      </c>
      <c r="G132" t="s">
        <v>666</v>
      </c>
      <c r="H132" s="3" t="str">
        <f>+IF(Tabla1118[[#This Row],[PROCESADOR]]=Tabla1118[[#This Row],[Columna2]], "Igual", "No es Igual")</f>
        <v>Igual</v>
      </c>
      <c r="I132" s="3"/>
    </row>
    <row r="133" spans="1:9" x14ac:dyDescent="0.25">
      <c r="A133" t="s">
        <v>664</v>
      </c>
      <c r="B133" t="str">
        <f>+MID(Tabla1118[[#This Row],[PROCESADOR]],1,5)</f>
        <v>Intel</v>
      </c>
      <c r="C133" t="str">
        <f>CONCATENATE(MID(Tabla1118[[#This Row],[PROCESADOR]],10,4), " ", MID(Tabla1118[[#This Row],[PROCESADOR]],19,2))</f>
        <v>Core i7</v>
      </c>
      <c r="D133" t="str">
        <f>MID(Tabla1118[[#This Row],[PROCESADOR]],22,5)</f>
        <v>6600U</v>
      </c>
      <c r="E133" t="str">
        <f>+MID(Tabla1118[[#This Row],[PROCESADOR]],34,7)</f>
        <v>2.60GHz</v>
      </c>
      <c r="F133" s="3" t="str">
        <f>+_xlfn.CONCAT(Tabla1118[[#This Row],[Marca]], " ", Tabla1118[[#This Row],[Modelo]], " ", Tabla1118[[#This Row],[Generacion]], " ",Tabla1118[[#This Row],[VelocidadReloj]])</f>
        <v>Intel Core i7 6600U 2.60GHz</v>
      </c>
      <c r="G133" t="s">
        <v>664</v>
      </c>
      <c r="H133" s="3" t="str">
        <f>+IF(Tabla1118[[#This Row],[PROCESADOR]]=Tabla1118[[#This Row],[Columna2]], "Igual", "No es Igual")</f>
        <v>Igual</v>
      </c>
      <c r="I133" s="3"/>
    </row>
    <row r="134" spans="1:9" x14ac:dyDescent="0.25">
      <c r="A134" t="s">
        <v>675</v>
      </c>
      <c r="B134" s="3" t="str">
        <f>+MID(Tabla1118[[#This Row],[PROCESADOR]],1,5)</f>
        <v>Intel</v>
      </c>
      <c r="C134" t="str">
        <f>CONCATENATE(MID(Tabla1118[[#This Row],[PROCESADOR]],10,4), " ", MID(Tabla1118[[#This Row],[PROCESADOR]],19,2))</f>
        <v>Core i7</v>
      </c>
      <c r="D134" t="str">
        <f>MID(Tabla1118[[#This Row],[PROCESADOR]],22,5)</f>
        <v>7600U</v>
      </c>
      <c r="E134" t="str">
        <f>+MID(Tabla1118[[#This Row],[PROCESADOR]],30,7)</f>
        <v>2.80GHz</v>
      </c>
      <c r="F134" s="3" t="str">
        <f>+_xlfn.CONCAT(Tabla1118[[#This Row],[Marca]], " ", Tabla1118[[#This Row],[Modelo]], " ", Tabla1118[[#This Row],[Generacion]], " ",Tabla1118[[#This Row],[VelocidadReloj]])</f>
        <v>Intel Core i7 7600U 2.80GHz</v>
      </c>
      <c r="G134" t="s">
        <v>675</v>
      </c>
      <c r="H134" s="3" t="str">
        <f>+IF(Tabla1118[[#This Row],[PROCESADOR]]=Tabla1118[[#This Row],[Columna2]], "Igual", "No es Igual")</f>
        <v>Igual</v>
      </c>
      <c r="I134" s="3"/>
    </row>
    <row r="135" spans="1:9" x14ac:dyDescent="0.25">
      <c r="A135" t="s">
        <v>649</v>
      </c>
      <c r="B135" t="str">
        <f>+MID(Tabla1118[[#This Row],[PROCESADOR]],1,5)</f>
        <v>Intel</v>
      </c>
      <c r="C135" t="str">
        <f>CONCATENATE(MID(Tabla1118[[#This Row],[PROCESADOR]],10,4), " ", MID(Tabla1118[[#This Row],[PROCESADOR]],18,1), " ", MID(Tabla1118[[#This Row],[PROCESADOR]],20,4))</f>
        <v xml:space="preserve">Core 2 Duo </v>
      </c>
      <c r="D135" t="str">
        <f>MID(Tabla1118[[#This Row],[PROCESADOR]],32,5)</f>
        <v>E7500</v>
      </c>
      <c r="E135" t="str">
        <f>+MID(Tabla1118[[#This Row],[PROCESADOR]],41,7)</f>
        <v>2.93GHz</v>
      </c>
      <c r="F135" s="3" t="str">
        <f>+_xlfn.CONCAT(Tabla1118[[#This Row],[Marca]], " ", Tabla1118[[#This Row],[Modelo]], " ", Tabla1118[[#This Row],[Generacion]], " ",Tabla1118[[#This Row],[VelocidadReloj]])</f>
        <v>Intel Core 2 Duo  E7500 2.93GHz</v>
      </c>
      <c r="G135" t="s">
        <v>649</v>
      </c>
      <c r="H135" s="3" t="str">
        <f>+IF(Tabla1118[[#This Row],[PROCESADOR]]=Tabla1118[[#This Row],[Columna2]], "Igual", "No es Igual")</f>
        <v>Igual</v>
      </c>
      <c r="I135" s="3"/>
    </row>
    <row r="136" spans="1:9" x14ac:dyDescent="0.25">
      <c r="A136" t="s">
        <v>647</v>
      </c>
      <c r="B136" t="str">
        <f>+MID(Tabla1118[[#This Row],[PROCESADOR]],1,5)</f>
        <v>Intel</v>
      </c>
      <c r="C136" t="str">
        <f>CONCATENATE(MID(Tabla1118[[#This Row],[PROCESADOR]],10,4), " ", MID(Tabla1118[[#This Row],[PROCESADOR]],18,1), " ", MID(Tabla1118[[#This Row],[PROCESADOR]],20,4))</f>
        <v>Core 2 Quad</v>
      </c>
      <c r="D136" t="str">
        <f>MID(Tabla1118[[#This Row],[PROCESADOR]],32,5)</f>
        <v>Q9400</v>
      </c>
      <c r="E136" t="str">
        <f>+MID(Tabla1118[[#This Row],[PROCESADOR]],41,7)</f>
        <v>2.66GHz</v>
      </c>
      <c r="F136" s="3" t="str">
        <f>+_xlfn.CONCAT(Tabla1118[[#This Row],[Marca]], " ", Tabla1118[[#This Row],[Modelo]], " ", Tabla1118[[#This Row],[Generacion]], " ",Tabla1118[[#This Row],[VelocidadReloj]])</f>
        <v>Intel Core 2 Quad Q9400 2.66GHz</v>
      </c>
      <c r="G136" t="s">
        <v>647</v>
      </c>
      <c r="H136" s="3" t="str">
        <f>+IF(Tabla1118[[#This Row],[PROCESADOR]]=Tabla1118[[#This Row],[Columna2]], "Igual", "No es Igual")</f>
        <v>Igual</v>
      </c>
      <c r="I136" s="3"/>
    </row>
    <row r="137" spans="1:9" x14ac:dyDescent="0.25">
      <c r="A137" t="s">
        <v>647</v>
      </c>
      <c r="B137" t="str">
        <f>+MID(Tabla1118[[#This Row],[PROCESADOR]],1,5)</f>
        <v>Intel</v>
      </c>
      <c r="C137" t="str">
        <f>CONCATENATE(MID(Tabla1118[[#This Row],[PROCESADOR]],10,4), " ", MID(Tabla1118[[#This Row],[PROCESADOR]],18,1), " ", MID(Tabla1118[[#This Row],[PROCESADOR]],20,4))</f>
        <v>Core 2 Quad</v>
      </c>
      <c r="D137" t="str">
        <f>MID(Tabla1118[[#This Row],[PROCESADOR]],32,5)</f>
        <v>Q9400</v>
      </c>
      <c r="E137" t="str">
        <f>+MID(Tabla1118[[#This Row],[PROCESADOR]],41,7)</f>
        <v>2.66GHz</v>
      </c>
      <c r="F137" s="3" t="str">
        <f>+_xlfn.CONCAT(Tabla1118[[#This Row],[Marca]], " ", Tabla1118[[#This Row],[Modelo]], " ", Tabla1118[[#This Row],[Generacion]], " ",Tabla1118[[#This Row],[VelocidadReloj]])</f>
        <v>Intel Core 2 Quad Q9400 2.66GHz</v>
      </c>
      <c r="G137" t="s">
        <v>647</v>
      </c>
      <c r="H137" s="3" t="str">
        <f>+IF(Tabla1118[[#This Row],[PROCESADOR]]=Tabla1118[[#This Row],[Columna2]], "Igual", "No es Igual")</f>
        <v>Igual</v>
      </c>
      <c r="I137" s="3"/>
    </row>
    <row r="138" spans="1:9" x14ac:dyDescent="0.25">
      <c r="A138" t="s">
        <v>647</v>
      </c>
      <c r="B138" t="str">
        <f>+MID(Tabla1118[[#This Row],[PROCESADOR]],1,5)</f>
        <v>Intel</v>
      </c>
      <c r="C138" t="str">
        <f>CONCATENATE(MID(Tabla1118[[#This Row],[PROCESADOR]],10,4), " ", MID(Tabla1118[[#This Row],[PROCESADOR]],18,1), " ", MID(Tabla1118[[#This Row],[PROCESADOR]],20,4))</f>
        <v>Core 2 Quad</v>
      </c>
      <c r="D138" t="str">
        <f>MID(Tabla1118[[#This Row],[PROCESADOR]],32,5)</f>
        <v>Q9400</v>
      </c>
      <c r="E138" t="str">
        <f>+MID(Tabla1118[[#This Row],[PROCESADOR]],41,7)</f>
        <v>2.66GHz</v>
      </c>
      <c r="F138" s="3" t="str">
        <f>+_xlfn.CONCAT(Tabla1118[[#This Row],[Marca]], " ", Tabla1118[[#This Row],[Modelo]], " ", Tabla1118[[#This Row],[Generacion]], " ",Tabla1118[[#This Row],[VelocidadReloj]])</f>
        <v>Intel Core 2 Quad Q9400 2.66GHz</v>
      </c>
      <c r="G138" t="s">
        <v>647</v>
      </c>
      <c r="H138" s="3" t="str">
        <f>+IF(Tabla1118[[#This Row],[PROCESADOR]]=Tabla1118[[#This Row],[Columna2]], "Igual", "No es Igual")</f>
        <v>Igual</v>
      </c>
      <c r="I138" s="3"/>
    </row>
    <row r="139" spans="1:9" x14ac:dyDescent="0.25">
      <c r="A139" t="s">
        <v>647</v>
      </c>
      <c r="B139" t="str">
        <f>+MID(Tabla1118[[#This Row],[PROCESADOR]],1,5)</f>
        <v>Intel</v>
      </c>
      <c r="C139" t="str">
        <f>CONCATENATE(MID(Tabla1118[[#This Row],[PROCESADOR]],10,4), " ", MID(Tabla1118[[#This Row],[PROCESADOR]],18,1), " ", MID(Tabla1118[[#This Row],[PROCESADOR]],20,4))</f>
        <v>Core 2 Quad</v>
      </c>
      <c r="D139" t="str">
        <f>MID(Tabla1118[[#This Row],[PROCESADOR]],32,5)</f>
        <v>Q9400</v>
      </c>
      <c r="E139" t="str">
        <f>+MID(Tabla1118[[#This Row],[PROCESADOR]],41,7)</f>
        <v>2.66GHz</v>
      </c>
      <c r="F139" s="3" t="str">
        <f>+_xlfn.CONCAT(Tabla1118[[#This Row],[Marca]], " ", Tabla1118[[#This Row],[Modelo]], " ", Tabla1118[[#This Row],[Generacion]], " ",Tabla1118[[#This Row],[VelocidadReloj]])</f>
        <v>Intel Core 2 Quad Q9400 2.66GHz</v>
      </c>
      <c r="G139" t="s">
        <v>647</v>
      </c>
      <c r="H139" s="3" t="str">
        <f>+IF(Tabla1118[[#This Row],[PROCESADOR]]=Tabla1118[[#This Row],[Columna2]], "Igual", "No es Igual")</f>
        <v>Igual</v>
      </c>
      <c r="I139" s="3"/>
    </row>
    <row r="140" spans="1:9" x14ac:dyDescent="0.25">
      <c r="A140" t="s">
        <v>647</v>
      </c>
      <c r="B140" t="str">
        <f>+MID(Tabla1118[[#This Row],[PROCESADOR]],1,5)</f>
        <v>Intel</v>
      </c>
      <c r="C140" t="str">
        <f>CONCATENATE(MID(Tabla1118[[#This Row],[PROCESADOR]],10,4), " ", MID(Tabla1118[[#This Row],[PROCESADOR]],18,1), " ", MID(Tabla1118[[#This Row],[PROCESADOR]],20,4))</f>
        <v>Core 2 Quad</v>
      </c>
      <c r="D140" t="str">
        <f>MID(Tabla1118[[#This Row],[PROCESADOR]],32,5)</f>
        <v>Q9400</v>
      </c>
      <c r="E140" t="str">
        <f>+MID(Tabla1118[[#This Row],[PROCESADOR]],41,7)</f>
        <v>2.66GHz</v>
      </c>
      <c r="F140" s="3" t="str">
        <f>+_xlfn.CONCAT(Tabla1118[[#This Row],[Marca]], " ", Tabla1118[[#This Row],[Modelo]], " ", Tabla1118[[#This Row],[Generacion]], " ",Tabla1118[[#This Row],[VelocidadReloj]])</f>
        <v>Intel Core 2 Quad Q9400 2.66GHz</v>
      </c>
      <c r="G140" t="s">
        <v>647</v>
      </c>
      <c r="H140" s="3" t="str">
        <f>+IF(Tabla1118[[#This Row],[PROCESADOR]]=Tabla1118[[#This Row],[Columna2]], "Igual", "No es Igual")</f>
        <v>Igual</v>
      </c>
      <c r="I140" s="3"/>
    </row>
    <row r="141" spans="1:9" x14ac:dyDescent="0.25">
      <c r="A141" t="s">
        <v>651</v>
      </c>
      <c r="B141" t="str">
        <f>+MID(Tabla1118[[#This Row],[PROCESADOR]],1,5)</f>
        <v>Intel</v>
      </c>
      <c r="C141" t="str">
        <f>MID(Tabla1118[[#This Row],[PROCESADOR]],10,7)</f>
        <v>Pentium</v>
      </c>
      <c r="D141" t="str">
        <f>MID(Tabla1118[[#This Row],[PROCESADOR]],25,4)</f>
        <v>B950</v>
      </c>
      <c r="E141" t="str">
        <f>MID(Tabla1118[[#This Row],[PROCESADOR]],32,7)</f>
        <v>2.10GHz</v>
      </c>
      <c r="F141" s="3" t="str">
        <f>+_xlfn.CONCAT(Tabla1118[[#This Row],[Marca]], " ", Tabla1118[[#This Row],[Modelo]], " ", Tabla1118[[#This Row],[Generacion]], " ",Tabla1118[[#This Row],[VelocidadReloj]])</f>
        <v>Intel Pentium B950 2.10GHz</v>
      </c>
      <c r="G141" t="s">
        <v>651</v>
      </c>
      <c r="H141" s="3" t="str">
        <f>+IF(Tabla1118[[#This Row],[PROCESADOR]]=Tabla1118[[#This Row],[Columna2]], "Igual", "No es Igual")</f>
        <v>Igual</v>
      </c>
      <c r="I141" s="3"/>
    </row>
    <row r="142" spans="1:9" x14ac:dyDescent="0.25">
      <c r="A142" t="s">
        <v>651</v>
      </c>
      <c r="B142" t="str">
        <f>+MID(Tabla1118[[#This Row],[PROCESADOR]],1,5)</f>
        <v>Intel</v>
      </c>
      <c r="C142" t="str">
        <f>MID(Tabla1118[[#This Row],[PROCESADOR]],10,7)</f>
        <v>Pentium</v>
      </c>
      <c r="D142" t="str">
        <f>MID(Tabla1118[[#This Row],[PROCESADOR]],25,4)</f>
        <v>B950</v>
      </c>
      <c r="E142" t="str">
        <f>MID(Tabla1118[[#This Row],[PROCESADOR]],32,7)</f>
        <v>2.10GHz</v>
      </c>
      <c r="F142" s="3" t="str">
        <f>+_xlfn.CONCAT(Tabla1118[[#This Row],[Marca]], " ", Tabla1118[[#This Row],[Modelo]], " ", Tabla1118[[#This Row],[Generacion]], " ",Tabla1118[[#This Row],[VelocidadReloj]])</f>
        <v>Intel Pentium B950 2.10GHz</v>
      </c>
      <c r="G142" t="s">
        <v>651</v>
      </c>
      <c r="H142" s="3" t="str">
        <f>+IF(Tabla1118[[#This Row],[PROCESADOR]]=Tabla1118[[#This Row],[Columna2]], "Igual", "No es Igual")</f>
        <v>Igual</v>
      </c>
      <c r="I142" s="3"/>
    </row>
    <row r="143" spans="1:9" x14ac:dyDescent="0.25">
      <c r="A143" t="s">
        <v>651</v>
      </c>
      <c r="B143" t="str">
        <f>+MID(Tabla1118[[#This Row],[PROCESADOR]],1,5)</f>
        <v>Intel</v>
      </c>
      <c r="C143" t="str">
        <f>MID(Tabla1118[[#This Row],[PROCESADOR]],10,7)</f>
        <v>Pentium</v>
      </c>
      <c r="D143" t="str">
        <f>MID(Tabla1118[[#This Row],[PROCESADOR]],25,4)</f>
        <v>B950</v>
      </c>
      <c r="E143" t="str">
        <f>MID(Tabla1118[[#This Row],[PROCESADOR]],32,7)</f>
        <v>2.10GHz</v>
      </c>
      <c r="F143" s="3" t="str">
        <f>+_xlfn.CONCAT(Tabla1118[[#This Row],[Marca]], " ", Tabla1118[[#This Row],[Modelo]], " ", Tabla1118[[#This Row],[Generacion]], " ",Tabla1118[[#This Row],[VelocidadReloj]])</f>
        <v>Intel Pentium B950 2.10GHz</v>
      </c>
      <c r="G143" t="s">
        <v>651</v>
      </c>
      <c r="H143" s="3" t="str">
        <f>+IF(Tabla1118[[#This Row],[PROCESADOR]]=Tabla1118[[#This Row],[Columna2]], "Igual", "No es Igual")</f>
        <v>Igual</v>
      </c>
      <c r="I143" s="3"/>
    </row>
    <row r="144" spans="1:9" x14ac:dyDescent="0.25">
      <c r="A144" t="s">
        <v>651</v>
      </c>
      <c r="B144" t="str">
        <f>+MID(Tabla1118[[#This Row],[PROCESADOR]],1,5)</f>
        <v>Intel</v>
      </c>
      <c r="C144" t="str">
        <f>MID(Tabla1118[[#This Row],[PROCESADOR]],10,7)</f>
        <v>Pentium</v>
      </c>
      <c r="D144" t="str">
        <f>MID(Tabla1118[[#This Row],[PROCESADOR]],25,4)</f>
        <v>B950</v>
      </c>
      <c r="E144" t="str">
        <f>MID(Tabla1118[[#This Row],[PROCESADOR]],32,7)</f>
        <v>2.10GHz</v>
      </c>
      <c r="F144" s="3" t="str">
        <f>+_xlfn.CONCAT(Tabla1118[[#This Row],[Marca]], " ", Tabla1118[[#This Row],[Modelo]], " ", Tabla1118[[#This Row],[Generacion]], " ",Tabla1118[[#This Row],[VelocidadReloj]])</f>
        <v>Intel Pentium B950 2.10GHz</v>
      </c>
      <c r="G144" t="s">
        <v>651</v>
      </c>
      <c r="H144" s="3" t="str">
        <f>+IF(Tabla1118[[#This Row],[PROCESADOR]]=Tabla1118[[#This Row],[Columna2]], "Igual", "No es Igual")</f>
        <v>Igual</v>
      </c>
      <c r="I144" s="3"/>
    </row>
    <row r="145" spans="1:9" x14ac:dyDescent="0.25">
      <c r="A145" t="s">
        <v>651</v>
      </c>
      <c r="B145" t="str">
        <f>+MID(Tabla1118[[#This Row],[PROCESADOR]],1,5)</f>
        <v>Intel</v>
      </c>
      <c r="C145" t="str">
        <f>MID(Tabla1118[[#This Row],[PROCESADOR]],10,7)</f>
        <v>Pentium</v>
      </c>
      <c r="D145" t="str">
        <f>MID(Tabla1118[[#This Row],[PROCESADOR]],25,4)</f>
        <v>B950</v>
      </c>
      <c r="E145" t="str">
        <f>MID(Tabla1118[[#This Row],[PROCESADOR]],32,7)</f>
        <v>2.10GHz</v>
      </c>
      <c r="F145" s="3" t="str">
        <f>+_xlfn.CONCAT(Tabla1118[[#This Row],[Marca]], " ", Tabla1118[[#This Row],[Modelo]], " ", Tabla1118[[#This Row],[Generacion]], " ",Tabla1118[[#This Row],[VelocidadReloj]])</f>
        <v>Intel Pentium B950 2.10GHz</v>
      </c>
      <c r="G145" t="s">
        <v>651</v>
      </c>
      <c r="H145" s="3" t="str">
        <f>+IF(Tabla1118[[#This Row],[PROCESADOR]]=Tabla1118[[#This Row],[Columna2]], "Igual", "No es Igual")</f>
        <v>Igual</v>
      </c>
      <c r="I145" s="3"/>
    </row>
    <row r="146" spans="1:9" x14ac:dyDescent="0.25">
      <c r="A146" t="s">
        <v>651</v>
      </c>
      <c r="B146" t="str">
        <f>+MID(Tabla1118[[#This Row],[PROCESADOR]],1,5)</f>
        <v>Intel</v>
      </c>
      <c r="C146" t="str">
        <f>MID(Tabla1118[[#This Row],[PROCESADOR]],10,7)</f>
        <v>Pentium</v>
      </c>
      <c r="D146" t="str">
        <f>MID(Tabla1118[[#This Row],[PROCESADOR]],25,4)</f>
        <v>B950</v>
      </c>
      <c r="E146" t="str">
        <f>MID(Tabla1118[[#This Row],[PROCESADOR]],32,7)</f>
        <v>2.10GHz</v>
      </c>
      <c r="F146" s="3" t="str">
        <f>+_xlfn.CONCAT(Tabla1118[[#This Row],[Marca]], " ", Tabla1118[[#This Row],[Modelo]], " ", Tabla1118[[#This Row],[Generacion]], " ",Tabla1118[[#This Row],[VelocidadReloj]])</f>
        <v>Intel Pentium B950 2.10GHz</v>
      </c>
      <c r="G146" t="s">
        <v>651</v>
      </c>
      <c r="H146" s="3" t="str">
        <f>+IF(Tabla1118[[#This Row],[PROCESADOR]]=Tabla1118[[#This Row],[Columna2]], "Igual", "No es Igual")</f>
        <v>Igual</v>
      </c>
      <c r="I146" s="3"/>
    </row>
    <row r="147" spans="1:9" x14ac:dyDescent="0.25">
      <c r="A147" t="s">
        <v>651</v>
      </c>
      <c r="B147" t="str">
        <f>+MID(Tabla1118[[#This Row],[PROCESADOR]],1,5)</f>
        <v>Intel</v>
      </c>
      <c r="C147" t="str">
        <f>MID(Tabla1118[[#This Row],[PROCESADOR]],10,7)</f>
        <v>Pentium</v>
      </c>
      <c r="D147" t="str">
        <f>MID(Tabla1118[[#This Row],[PROCESADOR]],25,4)</f>
        <v>B950</v>
      </c>
      <c r="E147" t="str">
        <f>MID(Tabla1118[[#This Row],[PROCESADOR]],32,7)</f>
        <v>2.10GHz</v>
      </c>
      <c r="F147" s="3" t="str">
        <f>+_xlfn.CONCAT(Tabla1118[[#This Row],[Marca]], " ", Tabla1118[[#This Row],[Modelo]], " ", Tabla1118[[#This Row],[Generacion]], " ",Tabla1118[[#This Row],[VelocidadReloj]])</f>
        <v>Intel Pentium B950 2.10GHz</v>
      </c>
      <c r="G147" t="s">
        <v>651</v>
      </c>
      <c r="H147" s="3" t="str">
        <f>+IF(Tabla1118[[#This Row],[PROCESADOR]]=Tabla1118[[#This Row],[Columna2]], "Igual", "No es Igual")</f>
        <v>Igual</v>
      </c>
      <c r="I147" s="3"/>
    </row>
    <row r="148" spans="1:9" x14ac:dyDescent="0.25">
      <c r="A148" t="s">
        <v>648</v>
      </c>
      <c r="B148" t="str">
        <f>+MID(Tabla1118[[#This Row],[PROCESADOR]],1,5)</f>
        <v>Intel</v>
      </c>
      <c r="C148" t="str">
        <f>MID(Tabla1118[[#This Row],[PROCESADOR]],10,7)</f>
        <v>Pentium</v>
      </c>
      <c r="D148" t="str">
        <f>MID(Tabla1118[[#This Row],[PROCESADOR]],25,4)</f>
        <v>G202</v>
      </c>
      <c r="E148" t="str">
        <f>MID(Tabla1118[[#This Row],[PROCESADOR]],33,7)</f>
        <v>2.90GHz</v>
      </c>
      <c r="F148" s="3" t="str">
        <f>+_xlfn.CONCAT(Tabla1118[[#This Row],[Marca]], " ", Tabla1118[[#This Row],[Modelo]], " ", Tabla1118[[#This Row],[Generacion]], " ",Tabla1118[[#This Row],[VelocidadReloj]])</f>
        <v>Intel Pentium G202 2.90GHz</v>
      </c>
      <c r="G148" t="s">
        <v>648</v>
      </c>
      <c r="H148" s="3" t="str">
        <f>+IF(Tabla1118[[#This Row],[PROCESADOR]]=Tabla1118[[#This Row],[Columna2]], "Igual", "No es Igual")</f>
        <v>Igual</v>
      </c>
      <c r="I148" s="3"/>
    </row>
    <row r="149" spans="1:9" x14ac:dyDescent="0.25">
      <c r="A149" t="s">
        <v>648</v>
      </c>
      <c r="B149" t="str">
        <f>+MID(Tabla1118[[#This Row],[PROCESADOR]],1,5)</f>
        <v>Intel</v>
      </c>
      <c r="C149" t="str">
        <f>MID(Tabla1118[[#This Row],[PROCESADOR]],10,7)</f>
        <v>Pentium</v>
      </c>
      <c r="D149" t="str">
        <f>MID(Tabla1118[[#This Row],[PROCESADOR]],25,4)</f>
        <v>G202</v>
      </c>
      <c r="E149" t="str">
        <f>MID(Tabla1118[[#This Row],[PROCESADOR]],33,7)</f>
        <v>2.90GHz</v>
      </c>
      <c r="F149" s="3" t="str">
        <f>+_xlfn.CONCAT(Tabla1118[[#This Row],[Marca]], " ", Tabla1118[[#This Row],[Modelo]], " ", Tabla1118[[#This Row],[Generacion]], " ",Tabla1118[[#This Row],[VelocidadReloj]])</f>
        <v>Intel Pentium G202 2.90GHz</v>
      </c>
      <c r="G149" t="s">
        <v>648</v>
      </c>
      <c r="H149" s="3" t="str">
        <f>+IF(Tabla1118[[#This Row],[PROCESADOR]]=Tabla1118[[#This Row],[Columna2]], "Igual", "No es Igual")</f>
        <v>Igual</v>
      </c>
      <c r="I149" s="3"/>
    </row>
    <row r="150" spans="1:9" x14ac:dyDescent="0.25">
      <c r="A150" t="s">
        <v>670</v>
      </c>
      <c r="B150" t="str">
        <f>+MID(Tabla1118[[#This Row],[PROCESADOR]],1,5)</f>
        <v>Intel</v>
      </c>
      <c r="C150" t="str">
        <f>_xlfn.CONCAT(MID(Tabla1118[[#This Row],[PROCESADOR]],10,7), " ", MID(Tabla1118[[#This Row],[PROCESADOR]], 21,4))</f>
        <v>Pentium Dual</v>
      </c>
      <c r="D150" t="str">
        <f>MID(Tabla1118[[#This Row],[PROCESADOR]],32,5)</f>
        <v>T2390</v>
      </c>
      <c r="E150" t="str">
        <f>+MID(Tabla1118[[#This Row],[PROCESADOR]],41,7)</f>
        <v>1.86GHz</v>
      </c>
      <c r="F150" s="3" t="str">
        <f>+_xlfn.CONCAT(Tabla1118[[#This Row],[Marca]], " ", Tabla1118[[#This Row],[Modelo]], " ", Tabla1118[[#This Row],[Generacion]], " ",Tabla1118[[#This Row],[VelocidadReloj]])</f>
        <v>Intel Pentium Dual T2390 1.86GHz</v>
      </c>
      <c r="G150" t="s">
        <v>670</v>
      </c>
      <c r="H150" s="3" t="str">
        <f>+IF(Tabla1118[[#This Row],[PROCESADOR]]=Tabla1118[[#This Row],[Columna2]], "Igual", "No es Igual")</f>
        <v>Igual</v>
      </c>
      <c r="I150" s="3"/>
    </row>
    <row r="151" spans="1:9" x14ac:dyDescent="0.25">
      <c r="A151" t="s">
        <v>653</v>
      </c>
      <c r="B151" t="str">
        <f>+MID(Tabla1118[[#This Row],[PROCESADOR]],1,5)</f>
        <v>Intel</v>
      </c>
      <c r="C151" t="str">
        <f>MID(Tabla1118[[#This Row],[PROCESADOR]],10,4)</f>
        <v>Xeon</v>
      </c>
      <c r="D151" t="str">
        <f>MID(Tabla1118[[#This Row],[PROCESADOR]],22,5)</f>
        <v>X3440</v>
      </c>
      <c r="E151" t="str">
        <f>+MID(Tabla1118[[#This Row],[PROCESADOR]],31,7)</f>
        <v>2.53GHz</v>
      </c>
      <c r="F151" s="3" t="str">
        <f>+_xlfn.CONCAT(Tabla1118[[#This Row],[Marca]], " ", Tabla1118[[#This Row],[Modelo]], " ", Tabla1118[[#This Row],[Generacion]], " ",Tabla1118[[#This Row],[VelocidadReloj]])</f>
        <v>Intel Xeon X3440 2.53GHz</v>
      </c>
      <c r="G151" t="s">
        <v>653</v>
      </c>
      <c r="H151" s="3" t="str">
        <f>+IF(Tabla1118[[#This Row],[PROCESADOR]]=Tabla1118[[#This Row],[Columna2]], "Igual", "No es Igual")</f>
        <v>Igual</v>
      </c>
      <c r="I151" s="3"/>
    </row>
    <row r="152" spans="1:9" x14ac:dyDescent="0.25">
      <c r="A152" t="s">
        <v>684</v>
      </c>
      <c r="B152" t="s">
        <v>683</v>
      </c>
      <c r="C152" t="str">
        <f>MID(Tabla1118[[#This Row],[PROCESADOR]],12,9)</f>
        <v>Dual-Core</v>
      </c>
      <c r="D152" t="str">
        <f>MID(Tabla1118[[#This Row],[PROCESADOR]],27,5)</f>
        <v>E5300</v>
      </c>
      <c r="E152" t="str">
        <f>+MID(Tabla1118[[#This Row],[PROCESADOR]],36,7)</f>
        <v>2.60GHz</v>
      </c>
      <c r="F152" s="3" t="str">
        <f>+_xlfn.CONCAT(Tabla1118[[#This Row],[Marca]], " ", Tabla1118[[#This Row],[Modelo]], " ", Tabla1118[[#This Row],[Generacion]], " ",Tabla1118[[#This Row],[VelocidadReloj]])</f>
        <v>Intel Dual-Core E5300 2.60GHz</v>
      </c>
      <c r="G152" t="s">
        <v>654</v>
      </c>
      <c r="H152" s="3" t="str">
        <f>+IF(Tabla1118[[#This Row],[PROCESADOR]]=Tabla1118[[#This Row],[Columna2]], "Igual", "No es Igual")</f>
        <v>No es Igual</v>
      </c>
      <c r="I152" s="3"/>
    </row>
    <row r="153" spans="1:9" x14ac:dyDescent="0.25">
      <c r="A153" t="s">
        <v>685</v>
      </c>
      <c r="B153" t="s">
        <v>683</v>
      </c>
      <c r="C153" t="str">
        <f>MID(Tabla1118[[#This Row],[PROCESADOR]],12,9)</f>
        <v>Dual-Core</v>
      </c>
      <c r="D153" t="str">
        <f>MID(Tabla1118[[#This Row],[PROCESADOR]],27,5)</f>
        <v>E5400</v>
      </c>
      <c r="E153" t="str">
        <f>+MID(Tabla1118[[#This Row],[PROCESADOR]],36,7)</f>
        <v>2.70GHz</v>
      </c>
      <c r="F153" s="3" t="str">
        <f>+_xlfn.CONCAT(Tabla1118[[#This Row],[Marca]], " ", Tabla1118[[#This Row],[Modelo]], " ", Tabla1118[[#This Row],[Generacion]], " ",Tabla1118[[#This Row],[VelocidadReloj]])</f>
        <v>Intel Dual-Core E5400 2.70GHz</v>
      </c>
      <c r="G153" t="s">
        <v>659</v>
      </c>
      <c r="H153" s="3" t="str">
        <f>+IF(Tabla1118[[#This Row],[PROCESADOR]]=Tabla1118[[#This Row],[Columna2]], "Igual", "No es Igual")</f>
        <v>No es Igual</v>
      </c>
      <c r="I153" s="3"/>
    </row>
    <row r="154" spans="1:9" x14ac:dyDescent="0.25">
      <c r="A154" t="s">
        <v>685</v>
      </c>
      <c r="B154" t="s">
        <v>683</v>
      </c>
      <c r="C154" t="str">
        <f>MID(Tabla1118[[#This Row],[PROCESADOR]],12,9)</f>
        <v>Dual-Core</v>
      </c>
      <c r="D154" t="str">
        <f>MID(Tabla1118[[#This Row],[PROCESADOR]],27,5)</f>
        <v>E5400</v>
      </c>
      <c r="E154" t="str">
        <f>+MID(Tabla1118[[#This Row],[PROCESADOR]],36,7)</f>
        <v>2.70GHz</v>
      </c>
      <c r="F154" s="3" t="str">
        <f>+_xlfn.CONCAT(Tabla1118[[#This Row],[Marca]], " ", Tabla1118[[#This Row],[Modelo]], " ", Tabla1118[[#This Row],[Generacion]], " ",Tabla1118[[#This Row],[VelocidadReloj]])</f>
        <v>Intel Dual-Core E5400 2.70GHz</v>
      </c>
      <c r="G154" t="s">
        <v>659</v>
      </c>
      <c r="H154" s="3" t="str">
        <f>+IF(Tabla1118[[#This Row],[PROCESADOR]]=Tabla1118[[#This Row],[Columna2]], "Igual", "No es Igual")</f>
        <v>No es Igual</v>
      </c>
      <c r="I154" s="3"/>
    </row>
    <row r="155" spans="1:9" x14ac:dyDescent="0.25">
      <c r="B155" s="3" t="str">
        <f>+MID(Tabla1118[[#This Row],[PROCESADOR]],1,5)</f>
        <v/>
      </c>
      <c r="C155" s="3" t="str">
        <f>+MID(Tabla1118[[#This Row],[PROCESADOR]],7,7)</f>
        <v/>
      </c>
      <c r="D155" s="3" t="str">
        <f>MID(Tabla1118[[#This Row],[PROCESADOR]],22,1)</f>
        <v/>
      </c>
      <c r="E155" s="3" t="str">
        <f>+MID(Tabla1118[[#This Row],[PROCESADOR]],21,8)</f>
        <v/>
      </c>
      <c r="F155" s="3" t="str">
        <f>+_xlfn.CONCAT(Tabla1118[[#This Row],[Marca]], " ", Tabla1118[[#This Row],[Modelo]], " ", Tabla1118[[#This Row],[Generacion]], " ",Tabla1118[[#This Row],[VelocidadReloj]])</f>
        <v xml:space="preserve">   </v>
      </c>
      <c r="H155" s="3" t="str">
        <f>+IF(Tabla1118[[#This Row],[PROCESADOR]]=Tabla1118[[#This Row],[Columna2]], "Igual", "No es Igual")</f>
        <v>Igual</v>
      </c>
      <c r="I155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1A15-8D65-4067-AB65-DEC8FD373EDF}">
  <dimension ref="A1:C3"/>
  <sheetViews>
    <sheetView workbookViewId="0"/>
  </sheetViews>
  <sheetFormatPr baseColWidth="10" defaultRowHeight="15" x14ac:dyDescent="0.25"/>
  <cols>
    <col min="1" max="1" width="12" customWidth="1"/>
    <col min="3" max="3" width="13.7109375" customWidth="1"/>
  </cols>
  <sheetData>
    <row r="1" spans="1:3" x14ac:dyDescent="0.25">
      <c r="A1" t="s">
        <v>294</v>
      </c>
      <c r="B1" t="s">
        <v>295</v>
      </c>
      <c r="C1" t="s">
        <v>296</v>
      </c>
    </row>
    <row r="2" spans="1:3" x14ac:dyDescent="0.25">
      <c r="A2">
        <v>1</v>
      </c>
      <c r="B2">
        <v>1</v>
      </c>
      <c r="C2">
        <v>12345</v>
      </c>
    </row>
    <row r="3" spans="1:3" x14ac:dyDescent="0.25">
      <c r="A3">
        <v>2</v>
      </c>
      <c r="B3">
        <v>2</v>
      </c>
      <c r="C3">
        <v>12345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3030-FC02-4F24-A3A9-F96E5F9C1B86}">
  <dimension ref="A1:A6"/>
  <sheetViews>
    <sheetView workbookViewId="0"/>
  </sheetViews>
  <sheetFormatPr baseColWidth="10" defaultRowHeight="15" x14ac:dyDescent="0.25"/>
  <cols>
    <col min="1" max="1" width="28.28515625" bestFit="1" customWidth="1"/>
  </cols>
  <sheetData>
    <row r="1" spans="1:1" x14ac:dyDescent="0.25">
      <c r="A1" t="s">
        <v>0</v>
      </c>
    </row>
    <row r="2" spans="1:1" x14ac:dyDescent="0.25">
      <c r="A2" t="s">
        <v>322</v>
      </c>
    </row>
    <row r="3" spans="1:1" x14ac:dyDescent="0.25">
      <c r="A3" t="s">
        <v>298</v>
      </c>
    </row>
    <row r="4" spans="1:1" x14ac:dyDescent="0.25">
      <c r="A4" t="s">
        <v>312</v>
      </c>
    </row>
    <row r="5" spans="1:1" x14ac:dyDescent="0.25">
      <c r="A5" t="s">
        <v>304</v>
      </c>
    </row>
    <row r="6" spans="1:1" x14ac:dyDescent="0.25">
      <c r="A6" t="s">
        <v>301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00EC-5453-46C7-9506-BE68A5919A1E}">
  <dimension ref="A1:B41"/>
  <sheetViews>
    <sheetView workbookViewId="0"/>
  </sheetViews>
  <sheetFormatPr baseColWidth="10" defaultRowHeight="15" x14ac:dyDescent="0.25"/>
  <cols>
    <col min="1" max="1" width="32.28515625" bestFit="1" customWidth="1"/>
    <col min="2" max="2" width="9.140625" style="19" bestFit="1" customWidth="1"/>
  </cols>
  <sheetData>
    <row r="1" spans="1:2" x14ac:dyDescent="0.25">
      <c r="A1" t="s">
        <v>0</v>
      </c>
      <c r="B1" s="19" t="s">
        <v>416</v>
      </c>
    </row>
    <row r="2" spans="1:2" x14ac:dyDescent="0.25">
      <c r="A2" t="s">
        <v>407</v>
      </c>
      <c r="B2" s="19">
        <v>2</v>
      </c>
    </row>
    <row r="3" spans="1:2" x14ac:dyDescent="0.25">
      <c r="A3" t="s">
        <v>311</v>
      </c>
      <c r="B3" s="19">
        <v>4</v>
      </c>
    </row>
    <row r="4" spans="1:2" x14ac:dyDescent="0.25">
      <c r="A4" t="s">
        <v>409</v>
      </c>
      <c r="B4" s="19">
        <v>1</v>
      </c>
    </row>
    <row r="5" spans="1:2" x14ac:dyDescent="0.25">
      <c r="A5" t="s">
        <v>327</v>
      </c>
      <c r="B5" s="19">
        <v>3</v>
      </c>
    </row>
    <row r="6" spans="1:2" x14ac:dyDescent="0.25">
      <c r="A6" t="s">
        <v>315</v>
      </c>
      <c r="B6" s="19">
        <v>2</v>
      </c>
    </row>
    <row r="7" spans="1:2" x14ac:dyDescent="0.25">
      <c r="A7" t="s">
        <v>305</v>
      </c>
      <c r="B7" s="19">
        <v>4</v>
      </c>
    </row>
    <row r="8" spans="1:2" x14ac:dyDescent="0.25">
      <c r="A8" t="s">
        <v>356</v>
      </c>
      <c r="B8" s="19">
        <v>5</v>
      </c>
    </row>
    <row r="9" spans="1:2" x14ac:dyDescent="0.25">
      <c r="A9" t="s">
        <v>313</v>
      </c>
      <c r="B9" s="19">
        <v>3</v>
      </c>
    </row>
    <row r="10" spans="1:2" x14ac:dyDescent="0.25">
      <c r="A10" t="s">
        <v>401</v>
      </c>
      <c r="B10" s="19">
        <v>4</v>
      </c>
    </row>
    <row r="11" spans="1:2" x14ac:dyDescent="0.25">
      <c r="A11" t="s">
        <v>345</v>
      </c>
      <c r="B11" s="19">
        <v>2</v>
      </c>
    </row>
    <row r="12" spans="1:2" x14ac:dyDescent="0.25">
      <c r="A12" t="s">
        <v>397</v>
      </c>
      <c r="B12" s="19">
        <v>5</v>
      </c>
    </row>
    <row r="13" spans="1:2" x14ac:dyDescent="0.25">
      <c r="A13" t="s">
        <v>368</v>
      </c>
      <c r="B13" s="19">
        <v>5</v>
      </c>
    </row>
    <row r="14" spans="1:2" x14ac:dyDescent="0.25">
      <c r="A14" t="s">
        <v>329</v>
      </c>
      <c r="B14" s="19">
        <v>1</v>
      </c>
    </row>
    <row r="15" spans="1:2" x14ac:dyDescent="0.25">
      <c r="A15" t="s">
        <v>337</v>
      </c>
      <c r="B15" s="19">
        <v>1</v>
      </c>
    </row>
    <row r="16" spans="1:2" x14ac:dyDescent="0.25">
      <c r="A16" t="s">
        <v>406</v>
      </c>
      <c r="B16" s="19">
        <v>3</v>
      </c>
    </row>
    <row r="17" spans="1:2" x14ac:dyDescent="0.25">
      <c r="A17" t="s">
        <v>359</v>
      </c>
      <c r="B17" s="19">
        <v>4</v>
      </c>
    </row>
    <row r="18" spans="1:2" x14ac:dyDescent="0.25">
      <c r="A18" t="s">
        <v>351</v>
      </c>
      <c r="B18" s="19">
        <v>1</v>
      </c>
    </row>
    <row r="19" spans="1:2" x14ac:dyDescent="0.25">
      <c r="A19" t="s">
        <v>339</v>
      </c>
      <c r="B19" s="19">
        <v>4</v>
      </c>
    </row>
    <row r="20" spans="1:2" x14ac:dyDescent="0.25">
      <c r="A20" t="s">
        <v>378</v>
      </c>
      <c r="B20" s="19">
        <v>4</v>
      </c>
    </row>
    <row r="21" spans="1:2" x14ac:dyDescent="0.25">
      <c r="A21" t="s">
        <v>408</v>
      </c>
      <c r="B21" s="19">
        <v>1</v>
      </c>
    </row>
    <row r="22" spans="1:2" x14ac:dyDescent="0.25">
      <c r="A22" t="s">
        <v>381</v>
      </c>
      <c r="B22" s="19">
        <v>1</v>
      </c>
    </row>
    <row r="23" spans="1:2" x14ac:dyDescent="0.25">
      <c r="A23" t="s">
        <v>383</v>
      </c>
      <c r="B23" s="19">
        <v>4</v>
      </c>
    </row>
    <row r="24" spans="1:2" x14ac:dyDescent="0.25">
      <c r="A24" t="s">
        <v>302</v>
      </c>
      <c r="B24" s="19">
        <v>5</v>
      </c>
    </row>
    <row r="25" spans="1:2" x14ac:dyDescent="0.25">
      <c r="A25" t="s">
        <v>309</v>
      </c>
      <c r="B25" s="19">
        <v>1</v>
      </c>
    </row>
    <row r="26" spans="1:2" x14ac:dyDescent="0.25">
      <c r="A26" t="s">
        <v>325</v>
      </c>
      <c r="B26" s="19">
        <v>5</v>
      </c>
    </row>
    <row r="27" spans="1:2" x14ac:dyDescent="0.25">
      <c r="A27" t="s">
        <v>335</v>
      </c>
      <c r="B27" s="19">
        <v>3</v>
      </c>
    </row>
    <row r="28" spans="1:2" x14ac:dyDescent="0.25">
      <c r="A28" t="s">
        <v>333</v>
      </c>
      <c r="B28" s="19">
        <v>4</v>
      </c>
    </row>
    <row r="29" spans="1:2" x14ac:dyDescent="0.25">
      <c r="A29" t="s">
        <v>410</v>
      </c>
      <c r="B29" s="19">
        <v>4</v>
      </c>
    </row>
    <row r="30" spans="1:2" x14ac:dyDescent="0.25">
      <c r="A30" t="s">
        <v>312</v>
      </c>
      <c r="B30" s="19">
        <v>3</v>
      </c>
    </row>
    <row r="31" spans="1:2" x14ac:dyDescent="0.25">
      <c r="A31" t="s">
        <v>405</v>
      </c>
      <c r="B31" s="19">
        <v>1</v>
      </c>
    </row>
    <row r="32" spans="1:2" x14ac:dyDescent="0.25">
      <c r="A32" t="s">
        <v>411</v>
      </c>
      <c r="B32" s="19">
        <v>1</v>
      </c>
    </row>
    <row r="33" spans="1:2" x14ac:dyDescent="0.25">
      <c r="A33" t="s">
        <v>317</v>
      </c>
      <c r="B33" s="19">
        <v>2</v>
      </c>
    </row>
    <row r="34" spans="1:2" x14ac:dyDescent="0.25">
      <c r="A34" t="s">
        <v>299</v>
      </c>
      <c r="B34" s="19">
        <v>2</v>
      </c>
    </row>
    <row r="35" spans="1:2" x14ac:dyDescent="0.25">
      <c r="A35" t="s">
        <v>318</v>
      </c>
      <c r="B35" s="19">
        <v>5</v>
      </c>
    </row>
    <row r="36" spans="1:2" x14ac:dyDescent="0.25">
      <c r="A36" t="s">
        <v>340</v>
      </c>
      <c r="B36" s="19">
        <v>1</v>
      </c>
    </row>
    <row r="37" spans="1:2" x14ac:dyDescent="0.25">
      <c r="A37" t="s">
        <v>372</v>
      </c>
      <c r="B37" s="19">
        <v>1</v>
      </c>
    </row>
    <row r="38" spans="1:2" x14ac:dyDescent="0.25">
      <c r="A38" t="s">
        <v>412</v>
      </c>
      <c r="B38" s="19">
        <v>1</v>
      </c>
    </row>
    <row r="39" spans="1:2" x14ac:dyDescent="0.25">
      <c r="A39" t="s">
        <v>413</v>
      </c>
      <c r="B39" s="19">
        <v>1</v>
      </c>
    </row>
    <row r="40" spans="1:2" x14ac:dyDescent="0.25">
      <c r="A40" t="s">
        <v>414</v>
      </c>
      <c r="B40" s="19">
        <v>1</v>
      </c>
    </row>
    <row r="41" spans="1:2" x14ac:dyDescent="0.25">
      <c r="A41" t="s">
        <v>304</v>
      </c>
      <c r="B41" s="19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1D6C-FE52-4E9C-803C-79AEE1314733}">
  <dimension ref="A1:C142"/>
  <sheetViews>
    <sheetView zoomScale="115" zoomScaleNormal="115" workbookViewId="0"/>
  </sheetViews>
  <sheetFormatPr baseColWidth="10" defaultColWidth="10.7109375" defaultRowHeight="15.75" x14ac:dyDescent="0.25"/>
  <cols>
    <col min="1" max="1" width="45.85546875" style="1" bestFit="1" customWidth="1"/>
    <col min="2" max="2" width="19.5703125" style="1" bestFit="1" customWidth="1"/>
    <col min="3" max="16384" width="10.7109375" style="1"/>
  </cols>
  <sheetData>
    <row r="1" spans="1:3" x14ac:dyDescent="0.25">
      <c r="A1" t="s">
        <v>0</v>
      </c>
      <c r="B1" s="1" t="s">
        <v>417</v>
      </c>
    </row>
    <row r="2" spans="1:3" x14ac:dyDescent="0.25">
      <c r="A2" t="s">
        <v>362</v>
      </c>
      <c r="B2" s="1">
        <v>20</v>
      </c>
      <c r="C2" s="4"/>
    </row>
    <row r="3" spans="1:3" x14ac:dyDescent="0.25">
      <c r="A3" t="s">
        <v>387</v>
      </c>
      <c r="B3" s="1">
        <v>20</v>
      </c>
      <c r="C3" s="4"/>
    </row>
    <row r="4" spans="1:3" x14ac:dyDescent="0.25">
      <c r="A4" t="s">
        <v>361</v>
      </c>
      <c r="B4" s="1">
        <v>20</v>
      </c>
      <c r="C4" s="4"/>
    </row>
    <row r="5" spans="1:3" x14ac:dyDescent="0.25">
      <c r="A5" t="s">
        <v>360</v>
      </c>
      <c r="B5" s="1">
        <v>20</v>
      </c>
      <c r="C5" s="4"/>
    </row>
    <row r="6" spans="1:3" x14ac:dyDescent="0.25">
      <c r="A6" t="s">
        <v>375</v>
      </c>
      <c r="B6" s="1">
        <v>20</v>
      </c>
      <c r="C6" s="4"/>
    </row>
    <row r="7" spans="1:3" x14ac:dyDescent="0.25">
      <c r="A7" t="s">
        <v>364</v>
      </c>
      <c r="B7" s="1">
        <v>29</v>
      </c>
      <c r="C7" s="4"/>
    </row>
    <row r="8" spans="1:3" x14ac:dyDescent="0.25">
      <c r="A8" t="s">
        <v>297</v>
      </c>
      <c r="B8" s="1">
        <v>33</v>
      </c>
      <c r="C8" s="4"/>
    </row>
    <row r="9" spans="1:3" x14ac:dyDescent="0.25">
      <c r="A9" t="s">
        <v>350</v>
      </c>
      <c r="B9" s="1">
        <v>27</v>
      </c>
      <c r="C9" s="4"/>
    </row>
    <row r="10" spans="1:3" x14ac:dyDescent="0.25">
      <c r="A10" t="s">
        <v>350</v>
      </c>
      <c r="B10" s="1">
        <v>27</v>
      </c>
      <c r="C10" s="4"/>
    </row>
    <row r="11" spans="1:3" x14ac:dyDescent="0.25">
      <c r="A11" t="s">
        <v>376</v>
      </c>
      <c r="B11" s="1">
        <v>12</v>
      </c>
      <c r="C11" s="4"/>
    </row>
    <row r="12" spans="1:3" x14ac:dyDescent="0.25">
      <c r="A12" t="s">
        <v>382</v>
      </c>
      <c r="B12" s="1">
        <v>22</v>
      </c>
      <c r="C12" s="4"/>
    </row>
    <row r="13" spans="1:3" x14ac:dyDescent="0.25">
      <c r="A13" t="s">
        <v>379</v>
      </c>
      <c r="B13" s="1">
        <v>10</v>
      </c>
      <c r="C13" s="4"/>
    </row>
    <row r="14" spans="1:3" x14ac:dyDescent="0.25">
      <c r="A14" t="s">
        <v>314</v>
      </c>
      <c r="B14" s="1">
        <v>5</v>
      </c>
      <c r="C14" s="4"/>
    </row>
    <row r="15" spans="1:3" x14ac:dyDescent="0.25">
      <c r="A15" t="s">
        <v>324</v>
      </c>
      <c r="B15" s="1">
        <v>25</v>
      </c>
      <c r="C15" s="4"/>
    </row>
    <row r="16" spans="1:3" x14ac:dyDescent="0.25">
      <c r="A16" t="s">
        <v>307</v>
      </c>
      <c r="B16" s="1">
        <v>20</v>
      </c>
      <c r="C16" s="4"/>
    </row>
    <row r="17" spans="1:3" x14ac:dyDescent="0.25">
      <c r="A17" t="s">
        <v>307</v>
      </c>
      <c r="B17" s="1">
        <v>29</v>
      </c>
      <c r="C17" s="4"/>
    </row>
    <row r="18" spans="1:3" x14ac:dyDescent="0.25">
      <c r="A18" t="s">
        <v>392</v>
      </c>
      <c r="B18" s="1">
        <v>29</v>
      </c>
      <c r="C18" s="4"/>
    </row>
    <row r="19" spans="1:3" x14ac:dyDescent="0.25">
      <c r="A19" t="s">
        <v>369</v>
      </c>
      <c r="B19" s="1">
        <v>5</v>
      </c>
      <c r="C19" s="4"/>
    </row>
    <row r="20" spans="1:3" x14ac:dyDescent="0.25">
      <c r="A20" t="s">
        <v>353</v>
      </c>
      <c r="B20" s="1">
        <v>6</v>
      </c>
      <c r="C20" s="4"/>
    </row>
    <row r="21" spans="1:3" x14ac:dyDescent="0.25">
      <c r="A21" t="s">
        <v>394</v>
      </c>
      <c r="B21" s="1">
        <v>29</v>
      </c>
      <c r="C21" s="4"/>
    </row>
    <row r="22" spans="1:3" x14ac:dyDescent="0.25">
      <c r="A22" t="s">
        <v>344</v>
      </c>
      <c r="B22" s="1">
        <v>10</v>
      </c>
      <c r="C22" s="4"/>
    </row>
    <row r="23" spans="1:3" x14ac:dyDescent="0.25">
      <c r="A23" t="s">
        <v>390</v>
      </c>
      <c r="B23" s="1">
        <v>8</v>
      </c>
      <c r="C23" s="4"/>
    </row>
    <row r="24" spans="1:3" x14ac:dyDescent="0.25">
      <c r="A24" t="s">
        <v>395</v>
      </c>
      <c r="B24" s="1">
        <v>29</v>
      </c>
      <c r="C24" s="4"/>
    </row>
    <row r="25" spans="1:3" x14ac:dyDescent="0.25">
      <c r="A25" t="s">
        <v>316</v>
      </c>
      <c r="B25" s="1">
        <v>32</v>
      </c>
      <c r="C25" s="4"/>
    </row>
    <row r="26" spans="1:3" x14ac:dyDescent="0.25">
      <c r="A26" t="s">
        <v>386</v>
      </c>
      <c r="B26" s="1">
        <v>35</v>
      </c>
      <c r="C26" s="4"/>
    </row>
    <row r="27" spans="1:3" x14ac:dyDescent="0.25">
      <c r="A27" t="s">
        <v>320</v>
      </c>
      <c r="B27" s="1">
        <v>6</v>
      </c>
      <c r="C27" s="4"/>
    </row>
    <row r="28" spans="1:3" x14ac:dyDescent="0.25">
      <c r="A28" t="s">
        <v>343</v>
      </c>
      <c r="B28" s="1">
        <v>2</v>
      </c>
      <c r="C28" s="4"/>
    </row>
    <row r="29" spans="1:3" x14ac:dyDescent="0.25">
      <c r="A29" t="s">
        <v>326</v>
      </c>
      <c r="B29" s="1">
        <v>29</v>
      </c>
      <c r="C29" s="4"/>
    </row>
    <row r="30" spans="1:3" x14ac:dyDescent="0.25">
      <c r="A30" t="s">
        <v>389</v>
      </c>
      <c r="B30" s="1">
        <v>21</v>
      </c>
      <c r="C30" s="4"/>
    </row>
    <row r="31" spans="1:3" x14ac:dyDescent="0.25">
      <c r="A31" t="s">
        <v>321</v>
      </c>
      <c r="B31" s="1">
        <v>9</v>
      </c>
      <c r="C31" s="4"/>
    </row>
    <row r="32" spans="1:3" x14ac:dyDescent="0.25">
      <c r="A32" t="s">
        <v>300</v>
      </c>
      <c r="B32" s="1">
        <v>12</v>
      </c>
      <c r="C32" s="4"/>
    </row>
    <row r="33" spans="1:3" x14ac:dyDescent="0.25">
      <c r="A33" t="s">
        <v>400</v>
      </c>
      <c r="B33" s="1">
        <v>36</v>
      </c>
      <c r="C33" s="4"/>
    </row>
    <row r="34" spans="1:3" x14ac:dyDescent="0.25">
      <c r="A34" t="s">
        <v>342</v>
      </c>
      <c r="B34" s="1">
        <v>37</v>
      </c>
      <c r="C34" s="4"/>
    </row>
    <row r="35" spans="1:3" x14ac:dyDescent="0.25">
      <c r="A35" t="s">
        <v>402</v>
      </c>
      <c r="B35" s="1">
        <v>38</v>
      </c>
      <c r="C35" s="4"/>
    </row>
    <row r="36" spans="1:3" x14ac:dyDescent="0.25">
      <c r="A36" t="s">
        <v>328</v>
      </c>
      <c r="B36" s="1">
        <v>13</v>
      </c>
      <c r="C36" s="4"/>
    </row>
    <row r="37" spans="1:3" x14ac:dyDescent="0.25">
      <c r="A37" t="s">
        <v>373</v>
      </c>
      <c r="B37" s="1">
        <v>8</v>
      </c>
      <c r="C37" s="4"/>
    </row>
    <row r="38" spans="1:3" x14ac:dyDescent="0.25">
      <c r="A38" t="s">
        <v>415</v>
      </c>
      <c r="B38" s="1">
        <v>39</v>
      </c>
      <c r="C38" s="4"/>
    </row>
    <row r="39" spans="1:3" x14ac:dyDescent="0.25">
      <c r="A39" t="s">
        <v>363</v>
      </c>
      <c r="B39" s="1">
        <v>18</v>
      </c>
      <c r="C39" s="4"/>
    </row>
    <row r="40" spans="1:3" x14ac:dyDescent="0.25">
      <c r="A40" t="s">
        <v>308</v>
      </c>
      <c r="B40" s="1">
        <v>24</v>
      </c>
      <c r="C40" s="4"/>
    </row>
    <row r="41" spans="1:3" x14ac:dyDescent="0.25">
      <c r="A41" t="s">
        <v>334</v>
      </c>
      <c r="B41" s="1">
        <v>29</v>
      </c>
      <c r="C41" s="4"/>
    </row>
    <row r="42" spans="1:3" x14ac:dyDescent="0.25">
      <c r="A42" t="s">
        <v>334</v>
      </c>
      <c r="B42" s="1">
        <v>26</v>
      </c>
      <c r="C42" s="4"/>
    </row>
    <row r="43" spans="1:3" x14ac:dyDescent="0.25">
      <c r="A43" t="s">
        <v>319</v>
      </c>
      <c r="B43" s="1">
        <v>35</v>
      </c>
      <c r="C43" s="4"/>
    </row>
    <row r="44" spans="1:3" x14ac:dyDescent="0.25">
      <c r="A44" t="s">
        <v>336</v>
      </c>
      <c r="B44" s="1">
        <v>14</v>
      </c>
      <c r="C44" s="4"/>
    </row>
    <row r="45" spans="1:3" x14ac:dyDescent="0.25">
      <c r="A45" t="s">
        <v>348</v>
      </c>
      <c r="B45" s="1">
        <v>25</v>
      </c>
      <c r="C45" s="4"/>
    </row>
    <row r="46" spans="1:3" x14ac:dyDescent="0.25">
      <c r="A46" t="s">
        <v>357</v>
      </c>
      <c r="B46" s="1">
        <v>4</v>
      </c>
      <c r="C46" s="4"/>
    </row>
    <row r="47" spans="1:3" x14ac:dyDescent="0.25">
      <c r="A47" t="s">
        <v>365</v>
      </c>
      <c r="B47" s="1">
        <v>39</v>
      </c>
      <c r="C47" s="4"/>
    </row>
    <row r="48" spans="1:3" x14ac:dyDescent="0.25">
      <c r="A48" t="s">
        <v>398</v>
      </c>
      <c r="B48" s="1">
        <v>6</v>
      </c>
      <c r="C48" s="4"/>
    </row>
    <row r="49" spans="1:3" x14ac:dyDescent="0.25">
      <c r="A49" t="s">
        <v>371</v>
      </c>
      <c r="B49" s="1">
        <v>36</v>
      </c>
      <c r="C49" s="4"/>
    </row>
    <row r="50" spans="1:3" x14ac:dyDescent="0.25">
      <c r="A50" t="s">
        <v>347</v>
      </c>
      <c r="B50" s="1">
        <v>28</v>
      </c>
      <c r="C50" s="4"/>
    </row>
    <row r="51" spans="1:3" x14ac:dyDescent="0.25">
      <c r="A51" t="s">
        <v>577</v>
      </c>
      <c r="B51" s="1">
        <v>6</v>
      </c>
      <c r="C51" s="4"/>
    </row>
    <row r="52" spans="1:3" x14ac:dyDescent="0.25">
      <c r="A52" t="s">
        <v>576</v>
      </c>
      <c r="B52" s="1">
        <v>6</v>
      </c>
      <c r="C52" s="4"/>
    </row>
    <row r="53" spans="1:3" x14ac:dyDescent="0.25">
      <c r="A53" t="s">
        <v>575</v>
      </c>
      <c r="B53" s="1">
        <v>6</v>
      </c>
      <c r="C53" s="4"/>
    </row>
    <row r="54" spans="1:3" x14ac:dyDescent="0.25">
      <c r="A54" t="s">
        <v>574</v>
      </c>
      <c r="B54" s="1">
        <v>6</v>
      </c>
      <c r="C54" s="4"/>
    </row>
    <row r="55" spans="1:3" x14ac:dyDescent="0.25">
      <c r="A55" t="s">
        <v>385</v>
      </c>
      <c r="B55" s="1">
        <v>6</v>
      </c>
      <c r="C55" s="4"/>
    </row>
    <row r="56" spans="1:3" x14ac:dyDescent="0.25">
      <c r="A56" t="s">
        <v>404</v>
      </c>
      <c r="B56" s="1">
        <v>6</v>
      </c>
      <c r="C56" s="4"/>
    </row>
    <row r="57" spans="1:3" x14ac:dyDescent="0.25">
      <c r="A57" t="s">
        <v>338</v>
      </c>
      <c r="B57" s="1">
        <v>18</v>
      </c>
      <c r="C57" s="4"/>
    </row>
    <row r="58" spans="1:3" x14ac:dyDescent="0.25">
      <c r="A58" t="s">
        <v>310</v>
      </c>
      <c r="B58" s="1">
        <v>3</v>
      </c>
      <c r="C58" s="4"/>
    </row>
    <row r="59" spans="1:3" x14ac:dyDescent="0.25">
      <c r="A59" t="s">
        <v>377</v>
      </c>
      <c r="B59" s="1">
        <v>21</v>
      </c>
      <c r="C59" s="4"/>
    </row>
    <row r="60" spans="1:3" x14ac:dyDescent="0.25">
      <c r="A60" t="s">
        <v>572</v>
      </c>
      <c r="B60" s="1">
        <v>20</v>
      </c>
      <c r="C60" s="4"/>
    </row>
    <row r="61" spans="1:3" x14ac:dyDescent="0.25">
      <c r="A61" t="s">
        <v>571</v>
      </c>
      <c r="B61" s="1">
        <v>21</v>
      </c>
      <c r="C61" s="4"/>
    </row>
    <row r="62" spans="1:3" x14ac:dyDescent="0.25">
      <c r="A62" t="s">
        <v>323</v>
      </c>
      <c r="B62" s="1">
        <v>40</v>
      </c>
      <c r="C62" s="4"/>
    </row>
    <row r="63" spans="1:3" x14ac:dyDescent="0.25">
      <c r="A63" t="s">
        <v>573</v>
      </c>
      <c r="B63" s="1">
        <v>29</v>
      </c>
      <c r="C63" s="4"/>
    </row>
    <row r="64" spans="1:3" x14ac:dyDescent="0.25">
      <c r="A64" t="s">
        <v>341</v>
      </c>
      <c r="B64" s="1">
        <v>31</v>
      </c>
      <c r="C64" s="4"/>
    </row>
    <row r="65" spans="1:3" x14ac:dyDescent="0.25">
      <c r="A65" t="s">
        <v>396</v>
      </c>
      <c r="B65" s="1">
        <v>27</v>
      </c>
      <c r="C65" s="4"/>
    </row>
    <row r="66" spans="1:3" x14ac:dyDescent="0.25">
      <c r="A66" t="s">
        <v>367</v>
      </c>
      <c r="B66" s="1">
        <v>12</v>
      </c>
      <c r="C66" s="4"/>
    </row>
    <row r="67" spans="1:3" x14ac:dyDescent="0.25">
      <c r="A67" t="s">
        <v>393</v>
      </c>
      <c r="B67" s="1">
        <v>7</v>
      </c>
      <c r="C67" s="4"/>
    </row>
    <row r="68" spans="1:3" x14ac:dyDescent="0.25">
      <c r="A68" t="s">
        <v>391</v>
      </c>
      <c r="B68" s="1">
        <v>28</v>
      </c>
      <c r="C68" s="4"/>
    </row>
    <row r="69" spans="1:3" x14ac:dyDescent="0.25">
      <c r="A69" t="s">
        <v>352</v>
      </c>
      <c r="B69" s="1">
        <v>29</v>
      </c>
      <c r="C69" s="4"/>
    </row>
    <row r="70" spans="1:3" x14ac:dyDescent="0.25">
      <c r="A70" t="s">
        <v>306</v>
      </c>
      <c r="B70" s="1">
        <v>36</v>
      </c>
      <c r="C70" s="4"/>
    </row>
    <row r="71" spans="1:3" x14ac:dyDescent="0.25">
      <c r="A71" t="s">
        <v>370</v>
      </c>
      <c r="B71" s="1">
        <v>14</v>
      </c>
      <c r="C71" s="4"/>
    </row>
    <row r="72" spans="1:3" x14ac:dyDescent="0.25">
      <c r="A72" t="s">
        <v>374</v>
      </c>
      <c r="B72" s="1">
        <v>16</v>
      </c>
      <c r="C72" s="4"/>
    </row>
    <row r="73" spans="1:3" x14ac:dyDescent="0.25">
      <c r="A73" t="s">
        <v>366</v>
      </c>
      <c r="B73" s="1">
        <v>19</v>
      </c>
      <c r="C73" s="4"/>
    </row>
    <row r="74" spans="1:3" x14ac:dyDescent="0.25">
      <c r="A74" t="s">
        <v>366</v>
      </c>
      <c r="B74" s="1">
        <v>19</v>
      </c>
      <c r="C74" s="4"/>
    </row>
    <row r="75" spans="1:3" x14ac:dyDescent="0.25">
      <c r="A75" t="s">
        <v>303</v>
      </c>
      <c r="B75" s="1">
        <v>12</v>
      </c>
      <c r="C75" s="4"/>
    </row>
    <row r="76" spans="1:3" x14ac:dyDescent="0.25">
      <c r="A76" t="s">
        <v>332</v>
      </c>
      <c r="B76" s="1">
        <v>27</v>
      </c>
      <c r="C76" s="4"/>
    </row>
    <row r="77" spans="1:3" x14ac:dyDescent="0.25">
      <c r="A77" t="s">
        <v>399</v>
      </c>
      <c r="B77" s="1">
        <v>28</v>
      </c>
      <c r="C77" s="4"/>
    </row>
    <row r="78" spans="1:3" x14ac:dyDescent="0.25">
      <c r="A78" t="s">
        <v>380</v>
      </c>
      <c r="B78" s="1">
        <v>18</v>
      </c>
      <c r="C78" s="4"/>
    </row>
    <row r="79" spans="1:3" x14ac:dyDescent="0.25">
      <c r="A79" t="s">
        <v>330</v>
      </c>
      <c r="B79" s="1">
        <v>6</v>
      </c>
      <c r="C79" s="4"/>
    </row>
    <row r="80" spans="1:3" x14ac:dyDescent="0.25">
      <c r="A80" t="s">
        <v>358</v>
      </c>
      <c r="B80" s="1">
        <v>16</v>
      </c>
      <c r="C80" s="4"/>
    </row>
    <row r="81" spans="1:3" x14ac:dyDescent="0.25">
      <c r="A81" t="s">
        <v>346</v>
      </c>
      <c r="B81" s="1">
        <v>14</v>
      </c>
      <c r="C81" s="4"/>
    </row>
    <row r="82" spans="1:3" x14ac:dyDescent="0.25">
      <c r="A82" t="s">
        <v>331</v>
      </c>
      <c r="B82" s="1">
        <v>29</v>
      </c>
      <c r="C82" s="4"/>
    </row>
    <row r="83" spans="1:3" x14ac:dyDescent="0.25">
      <c r="A83" t="s">
        <v>384</v>
      </c>
      <c r="B83" s="1">
        <v>19</v>
      </c>
      <c r="C83" s="4"/>
    </row>
    <row r="84" spans="1:3" x14ac:dyDescent="0.25">
      <c r="A84" t="s">
        <v>355</v>
      </c>
      <c r="B84" s="1">
        <v>7</v>
      </c>
      <c r="C84" s="4"/>
    </row>
    <row r="85" spans="1:3" x14ac:dyDescent="0.25">
      <c r="A85" t="s">
        <v>403</v>
      </c>
      <c r="B85" s="1">
        <v>34</v>
      </c>
      <c r="C85" s="4"/>
    </row>
    <row r="86" spans="1:3" x14ac:dyDescent="0.25">
      <c r="A86" t="s">
        <v>354</v>
      </c>
      <c r="B86" s="1">
        <v>12</v>
      </c>
      <c r="C86" s="4"/>
    </row>
    <row r="87" spans="1:3" x14ac:dyDescent="0.25">
      <c r="A87" t="s">
        <v>388</v>
      </c>
      <c r="B87" s="1">
        <v>34</v>
      </c>
      <c r="C87" s="4"/>
    </row>
    <row r="88" spans="1:3" x14ac:dyDescent="0.25">
      <c r="A88" t="s">
        <v>349</v>
      </c>
      <c r="B88" s="1">
        <v>12</v>
      </c>
      <c r="C88" s="4"/>
    </row>
    <row r="89" spans="1:3" x14ac:dyDescent="0.25">
      <c r="A89" t="s">
        <v>570</v>
      </c>
      <c r="B89" s="1">
        <v>6</v>
      </c>
      <c r="C89" s="4"/>
    </row>
    <row r="90" spans="1:3" x14ac:dyDescent="0.25">
      <c r="A90" t="s">
        <v>425</v>
      </c>
      <c r="B90" s="1">
        <v>30</v>
      </c>
      <c r="C90" s="4"/>
    </row>
    <row r="91" spans="1:3" x14ac:dyDescent="0.25">
      <c r="A91" t="s">
        <v>578</v>
      </c>
      <c r="B91" s="1">
        <v>20</v>
      </c>
      <c r="C91" s="4"/>
    </row>
    <row r="92" spans="1:3" x14ac:dyDescent="0.25">
      <c r="A92" t="s">
        <v>579</v>
      </c>
      <c r="B92" s="1">
        <v>16</v>
      </c>
      <c r="C92" s="4"/>
    </row>
    <row r="93" spans="1:3" x14ac:dyDescent="0.25">
      <c r="A93" t="s">
        <v>580</v>
      </c>
      <c r="B93" s="1">
        <v>6</v>
      </c>
      <c r="C93" s="4"/>
    </row>
    <row r="94" spans="1:3" x14ac:dyDescent="0.25">
      <c r="A94"/>
      <c r="B94"/>
      <c r="C94" s="4"/>
    </row>
    <row r="95" spans="1:3" x14ac:dyDescent="0.25">
      <c r="A95"/>
      <c r="B95"/>
      <c r="C95" s="4"/>
    </row>
    <row r="96" spans="1:3" x14ac:dyDescent="0.25">
      <c r="A96"/>
      <c r="B96"/>
      <c r="C96" s="4"/>
    </row>
    <row r="97" spans="1:3" x14ac:dyDescent="0.25">
      <c r="A97"/>
      <c r="B97"/>
      <c r="C97" s="4"/>
    </row>
    <row r="98" spans="1:3" x14ac:dyDescent="0.25">
      <c r="A98"/>
      <c r="B98"/>
    </row>
    <row r="99" spans="1:3" x14ac:dyDescent="0.25">
      <c r="A99"/>
      <c r="B99"/>
    </row>
    <row r="100" spans="1:3" x14ac:dyDescent="0.25">
      <c r="A100"/>
      <c r="B100"/>
    </row>
    <row r="101" spans="1:3" x14ac:dyDescent="0.25">
      <c r="A101"/>
      <c r="B101"/>
    </row>
    <row r="102" spans="1:3" x14ac:dyDescent="0.25">
      <c r="A102"/>
      <c r="B102"/>
    </row>
    <row r="103" spans="1:3" x14ac:dyDescent="0.25">
      <c r="A103"/>
      <c r="B103"/>
    </row>
    <row r="104" spans="1:3" x14ac:dyDescent="0.25">
      <c r="A104"/>
      <c r="B104"/>
    </row>
    <row r="105" spans="1:3" x14ac:dyDescent="0.25">
      <c r="A105"/>
      <c r="B105"/>
    </row>
    <row r="106" spans="1:3" x14ac:dyDescent="0.25">
      <c r="A106"/>
      <c r="B106"/>
    </row>
    <row r="107" spans="1:3" x14ac:dyDescent="0.25">
      <c r="A107"/>
      <c r="B107"/>
    </row>
    <row r="108" spans="1:3" x14ac:dyDescent="0.25">
      <c r="A108"/>
      <c r="B108"/>
    </row>
    <row r="109" spans="1:3" x14ac:dyDescent="0.25">
      <c r="A109"/>
      <c r="B109"/>
    </row>
    <row r="110" spans="1:3" x14ac:dyDescent="0.25">
      <c r="A110"/>
      <c r="B110"/>
    </row>
    <row r="111" spans="1:3" x14ac:dyDescent="0.25">
      <c r="A111"/>
      <c r="B111"/>
    </row>
    <row r="112" spans="1:3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</sheetData>
  <pageMargins left="0.7" right="0.7" top="0.75" bottom="0.75" header="0.3" footer="0.3"/>
  <pageSetup paperSize="5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0957-88FD-409F-9555-B4B98D432DBF}">
  <dimension ref="A1:F154"/>
  <sheetViews>
    <sheetView zoomScaleNormal="100" workbookViewId="0"/>
  </sheetViews>
  <sheetFormatPr baseColWidth="10" defaultColWidth="51" defaultRowHeight="15" x14ac:dyDescent="0.25"/>
  <cols>
    <col min="1" max="1" width="15.28515625" style="9" bestFit="1" customWidth="1"/>
    <col min="2" max="2" width="14.140625" style="12" bestFit="1" customWidth="1"/>
    <col min="3" max="3" width="36.42578125" style="9" bestFit="1" customWidth="1"/>
    <col min="4" max="4" width="21.85546875" style="12" bestFit="1" customWidth="1"/>
    <col min="5" max="5" width="12.42578125" style="12" bestFit="1" customWidth="1"/>
    <col min="6" max="6" width="12.140625" style="9" bestFit="1" customWidth="1"/>
    <col min="7" max="16384" width="51" style="9"/>
  </cols>
  <sheetData>
    <row r="1" spans="1:6" s="21" customFormat="1" ht="15.75" x14ac:dyDescent="0.25">
      <c r="A1" s="20" t="s">
        <v>294</v>
      </c>
      <c r="B1" s="20" t="s">
        <v>423</v>
      </c>
      <c r="C1" s="20" t="s">
        <v>421</v>
      </c>
      <c r="D1" s="20" t="s">
        <v>417</v>
      </c>
      <c r="E1" s="20" t="s">
        <v>422</v>
      </c>
      <c r="F1" s="20" t="s">
        <v>424</v>
      </c>
    </row>
    <row r="2" spans="1:6" ht="15.75" x14ac:dyDescent="0.25">
      <c r="A2" s="13">
        <v>1</v>
      </c>
      <c r="B2" s="15">
        <v>81</v>
      </c>
      <c r="C2" s="7" t="s">
        <v>427</v>
      </c>
      <c r="D2" s="15">
        <v>4</v>
      </c>
      <c r="E2" s="11" t="s">
        <v>418</v>
      </c>
      <c r="F2" s="7" t="s">
        <v>569</v>
      </c>
    </row>
    <row r="3" spans="1:6" ht="15.75" x14ac:dyDescent="0.25">
      <c r="A3" s="14">
        <v>2</v>
      </c>
      <c r="B3" s="15">
        <v>37</v>
      </c>
      <c r="C3" s="7" t="s">
        <v>428</v>
      </c>
      <c r="D3" s="15">
        <v>17</v>
      </c>
      <c r="E3" s="11" t="s">
        <v>418</v>
      </c>
      <c r="F3" s="7" t="s">
        <v>569</v>
      </c>
    </row>
    <row r="4" spans="1:6" ht="15.75" x14ac:dyDescent="0.25">
      <c r="A4" s="14">
        <v>3</v>
      </c>
      <c r="B4" s="17">
        <v>88</v>
      </c>
      <c r="C4" s="6" t="s">
        <v>429</v>
      </c>
      <c r="D4" s="15">
        <v>6</v>
      </c>
      <c r="E4" s="11" t="s">
        <v>418</v>
      </c>
      <c r="F4" s="7" t="s">
        <v>569</v>
      </c>
    </row>
    <row r="5" spans="1:6" ht="15.75" x14ac:dyDescent="0.25">
      <c r="A5" s="13">
        <v>4</v>
      </c>
      <c r="B5" s="13">
        <v>56</v>
      </c>
      <c r="C5" s="8" t="s">
        <v>430</v>
      </c>
      <c r="D5" s="15">
        <v>18</v>
      </c>
      <c r="E5" s="11" t="s">
        <v>418</v>
      </c>
      <c r="F5" s="7" t="s">
        <v>569</v>
      </c>
    </row>
    <row r="6" spans="1:6" ht="15.75" x14ac:dyDescent="0.25">
      <c r="A6" s="13">
        <v>5</v>
      </c>
      <c r="B6" s="15">
        <v>23</v>
      </c>
      <c r="C6" s="7" t="s">
        <v>431</v>
      </c>
      <c r="D6" s="15">
        <v>29</v>
      </c>
      <c r="E6" s="11" t="s">
        <v>418</v>
      </c>
      <c r="F6" s="7" t="s">
        <v>569</v>
      </c>
    </row>
    <row r="7" spans="1:6" ht="15.75" x14ac:dyDescent="0.25">
      <c r="A7" s="14">
        <v>6</v>
      </c>
      <c r="B7" s="15">
        <v>82</v>
      </c>
      <c r="C7" s="7" t="s">
        <v>426</v>
      </c>
      <c r="D7" s="15">
        <v>19</v>
      </c>
      <c r="E7" s="11" t="s">
        <v>418</v>
      </c>
      <c r="F7" s="7" t="s">
        <v>569</v>
      </c>
    </row>
    <row r="8" spans="1:6" ht="15.75" x14ac:dyDescent="0.25">
      <c r="A8" s="14">
        <v>7</v>
      </c>
      <c r="B8" s="17">
        <v>57</v>
      </c>
      <c r="C8" s="6" t="s">
        <v>432</v>
      </c>
      <c r="D8" s="15">
        <v>3</v>
      </c>
      <c r="E8" s="11" t="s">
        <v>418</v>
      </c>
      <c r="F8" s="7" t="s">
        <v>569</v>
      </c>
    </row>
    <row r="9" spans="1:6" ht="15.75" x14ac:dyDescent="0.25">
      <c r="A9" s="14">
        <v>8</v>
      </c>
      <c r="B9" s="15">
        <v>26</v>
      </c>
      <c r="C9" s="7" t="s">
        <v>433</v>
      </c>
      <c r="D9" s="15">
        <v>6</v>
      </c>
      <c r="E9" s="11" t="s">
        <v>418</v>
      </c>
      <c r="F9" s="7" t="s">
        <v>569</v>
      </c>
    </row>
    <row r="10" spans="1:6" ht="15.75" x14ac:dyDescent="0.25">
      <c r="A10" s="15">
        <v>9</v>
      </c>
      <c r="B10" s="14">
        <v>84</v>
      </c>
      <c r="C10" s="5" t="s">
        <v>538</v>
      </c>
      <c r="D10" s="15">
        <v>12</v>
      </c>
      <c r="E10" s="11" t="s">
        <v>418</v>
      </c>
      <c r="F10" s="7" t="s">
        <v>569</v>
      </c>
    </row>
    <row r="11" spans="1:6" ht="15.75" x14ac:dyDescent="0.25">
      <c r="A11" s="14">
        <v>10</v>
      </c>
      <c r="B11" s="15">
        <v>36</v>
      </c>
      <c r="C11" s="7" t="s">
        <v>539</v>
      </c>
      <c r="D11" s="15">
        <v>8</v>
      </c>
      <c r="E11" s="11" t="s">
        <v>418</v>
      </c>
      <c r="F11" s="7" t="s">
        <v>569</v>
      </c>
    </row>
    <row r="12" spans="1:6" ht="15.75" x14ac:dyDescent="0.25">
      <c r="A12" s="14">
        <v>11</v>
      </c>
      <c r="B12" s="17">
        <v>19</v>
      </c>
      <c r="C12" s="6" t="s">
        <v>434</v>
      </c>
      <c r="D12" s="15">
        <v>6</v>
      </c>
      <c r="E12" s="11" t="s">
        <v>418</v>
      </c>
      <c r="F12" s="7" t="s">
        <v>569</v>
      </c>
    </row>
    <row r="13" spans="1:6" ht="15.75" x14ac:dyDescent="0.25">
      <c r="A13" s="14">
        <v>12</v>
      </c>
      <c r="B13" s="17">
        <v>53</v>
      </c>
      <c r="C13" s="6" t="s">
        <v>435</v>
      </c>
      <c r="D13" s="15">
        <v>6</v>
      </c>
      <c r="E13" s="11" t="s">
        <v>418</v>
      </c>
      <c r="F13" s="7" t="s">
        <v>569</v>
      </c>
    </row>
    <row r="14" spans="1:6" ht="15.75" x14ac:dyDescent="0.25">
      <c r="A14" s="13">
        <v>13</v>
      </c>
      <c r="B14" s="15">
        <v>23</v>
      </c>
      <c r="C14" s="7" t="s">
        <v>436</v>
      </c>
      <c r="D14" s="15">
        <v>29</v>
      </c>
      <c r="E14" s="11" t="s">
        <v>418</v>
      </c>
      <c r="F14" s="7" t="s">
        <v>569</v>
      </c>
    </row>
    <row r="15" spans="1:6" ht="15.75" x14ac:dyDescent="0.25">
      <c r="A15" s="15">
        <v>14</v>
      </c>
      <c r="B15" s="14"/>
      <c r="C15" s="5" t="s">
        <v>540</v>
      </c>
      <c r="D15" s="15">
        <v>18</v>
      </c>
      <c r="E15" s="11" t="s">
        <v>419</v>
      </c>
      <c r="F15" s="7" t="s">
        <v>569</v>
      </c>
    </row>
    <row r="16" spans="1:6" ht="15.75" x14ac:dyDescent="0.25">
      <c r="A16" s="13">
        <v>15</v>
      </c>
      <c r="B16" s="15">
        <v>48</v>
      </c>
      <c r="C16" s="7" t="s">
        <v>437</v>
      </c>
      <c r="D16" s="15">
        <v>20</v>
      </c>
      <c r="E16" s="11" t="s">
        <v>418</v>
      </c>
      <c r="F16" s="7" t="s">
        <v>569</v>
      </c>
    </row>
    <row r="17" spans="1:6" ht="15.75" x14ac:dyDescent="0.25">
      <c r="A17" s="14">
        <v>16</v>
      </c>
      <c r="B17" s="17">
        <v>19</v>
      </c>
      <c r="C17" s="6" t="s">
        <v>438</v>
      </c>
      <c r="D17" s="15">
        <v>6</v>
      </c>
      <c r="E17" s="11" t="s">
        <v>418</v>
      </c>
      <c r="F17" s="7" t="s">
        <v>569</v>
      </c>
    </row>
    <row r="18" spans="1:6" ht="15.75" x14ac:dyDescent="0.25">
      <c r="A18" s="15">
        <v>17</v>
      </c>
      <c r="B18" s="14">
        <v>57</v>
      </c>
      <c r="C18" s="5" t="s">
        <v>541</v>
      </c>
      <c r="D18" s="15">
        <v>3</v>
      </c>
      <c r="E18" s="11" t="s">
        <v>418</v>
      </c>
      <c r="F18" s="7" t="s">
        <v>569</v>
      </c>
    </row>
    <row r="19" spans="1:6" ht="15.75" x14ac:dyDescent="0.25">
      <c r="A19" s="14">
        <v>18</v>
      </c>
      <c r="B19" s="17">
        <v>23</v>
      </c>
      <c r="C19" s="6" t="s">
        <v>439</v>
      </c>
      <c r="D19" s="15">
        <v>29</v>
      </c>
      <c r="E19" s="11" t="s">
        <v>418</v>
      </c>
      <c r="F19" s="7" t="s">
        <v>569</v>
      </c>
    </row>
    <row r="20" spans="1:6" ht="15.75" x14ac:dyDescent="0.25">
      <c r="A20" s="14">
        <v>19</v>
      </c>
      <c r="B20" s="15">
        <v>58</v>
      </c>
      <c r="C20" s="7" t="s">
        <v>440</v>
      </c>
      <c r="D20" s="15">
        <v>21</v>
      </c>
      <c r="E20" s="11" t="s">
        <v>418</v>
      </c>
      <c r="F20" s="7" t="s">
        <v>569</v>
      </c>
    </row>
    <row r="21" spans="1:6" ht="15.75" x14ac:dyDescent="0.25">
      <c r="A21" s="14">
        <v>20</v>
      </c>
      <c r="B21" s="17">
        <v>47</v>
      </c>
      <c r="C21" s="6" t="s">
        <v>441</v>
      </c>
      <c r="D21" s="15">
        <v>6</v>
      </c>
      <c r="E21" s="11" t="s">
        <v>418</v>
      </c>
      <c r="F21" s="7" t="s">
        <v>569</v>
      </c>
    </row>
    <row r="22" spans="1:6" ht="15.75" x14ac:dyDescent="0.25">
      <c r="A22" s="15">
        <v>21</v>
      </c>
      <c r="B22" s="14">
        <v>21</v>
      </c>
      <c r="C22" s="5" t="s">
        <v>442</v>
      </c>
      <c r="D22" s="15">
        <v>10</v>
      </c>
      <c r="E22" s="11" t="s">
        <v>419</v>
      </c>
      <c r="F22" s="7" t="s">
        <v>569</v>
      </c>
    </row>
    <row r="23" spans="1:6" ht="15.75" x14ac:dyDescent="0.25">
      <c r="A23" s="14">
        <v>22</v>
      </c>
      <c r="B23" s="17">
        <v>45</v>
      </c>
      <c r="C23" s="6" t="s">
        <v>443</v>
      </c>
      <c r="D23" s="15">
        <v>4</v>
      </c>
      <c r="E23" s="11" t="s">
        <v>418</v>
      </c>
      <c r="F23" s="7" t="s">
        <v>569</v>
      </c>
    </row>
    <row r="24" spans="1:6" ht="15.75" x14ac:dyDescent="0.25">
      <c r="A24" s="14">
        <v>23</v>
      </c>
      <c r="B24" s="17">
        <v>22</v>
      </c>
      <c r="C24" s="6" t="s">
        <v>444</v>
      </c>
      <c r="D24" s="15">
        <v>8</v>
      </c>
      <c r="E24" s="11" t="s">
        <v>418</v>
      </c>
      <c r="F24" s="7" t="s">
        <v>569</v>
      </c>
    </row>
    <row r="25" spans="1:6" ht="15.75" x14ac:dyDescent="0.25">
      <c r="A25" s="13">
        <v>24</v>
      </c>
      <c r="B25" s="13">
        <v>15</v>
      </c>
      <c r="C25" s="8" t="s">
        <v>542</v>
      </c>
      <c r="D25" s="15">
        <v>29</v>
      </c>
      <c r="E25" s="11" t="s">
        <v>418</v>
      </c>
      <c r="F25" s="7" t="s">
        <v>569</v>
      </c>
    </row>
    <row r="26" spans="1:6" ht="15.75" x14ac:dyDescent="0.25">
      <c r="A26" s="14">
        <v>25</v>
      </c>
      <c r="B26" s="15">
        <v>71</v>
      </c>
      <c r="C26" s="7" t="s">
        <v>445</v>
      </c>
      <c r="D26" s="15">
        <v>16</v>
      </c>
      <c r="E26" s="11" t="s">
        <v>418</v>
      </c>
      <c r="F26" s="7" t="s">
        <v>569</v>
      </c>
    </row>
    <row r="27" spans="1:6" ht="15.75" x14ac:dyDescent="0.25">
      <c r="A27" s="15">
        <v>26</v>
      </c>
      <c r="B27" s="14">
        <v>22</v>
      </c>
      <c r="C27" s="5" t="s">
        <v>446</v>
      </c>
      <c r="D27" s="15">
        <v>8</v>
      </c>
      <c r="E27" s="11" t="s">
        <v>418</v>
      </c>
      <c r="F27" s="7" t="s">
        <v>569</v>
      </c>
    </row>
    <row r="28" spans="1:6" ht="15.75" x14ac:dyDescent="0.25">
      <c r="A28" s="14">
        <v>27</v>
      </c>
      <c r="B28" s="17">
        <v>23</v>
      </c>
      <c r="C28" s="6" t="s">
        <v>543</v>
      </c>
      <c r="D28" s="15">
        <v>29</v>
      </c>
      <c r="E28" s="11" t="s">
        <v>418</v>
      </c>
      <c r="F28" s="7" t="s">
        <v>569</v>
      </c>
    </row>
    <row r="29" spans="1:6" ht="15.75" x14ac:dyDescent="0.25">
      <c r="A29" s="14">
        <v>28</v>
      </c>
      <c r="B29" s="15">
        <v>82</v>
      </c>
      <c r="C29" s="7" t="s">
        <v>426</v>
      </c>
      <c r="D29" s="15">
        <v>19</v>
      </c>
      <c r="E29" s="11" t="s">
        <v>418</v>
      </c>
      <c r="F29" s="7" t="s">
        <v>569</v>
      </c>
    </row>
    <row r="30" spans="1:6" ht="15.75" x14ac:dyDescent="0.25">
      <c r="A30" s="15">
        <v>29</v>
      </c>
      <c r="B30" s="14">
        <v>50</v>
      </c>
      <c r="C30" s="5" t="s">
        <v>447</v>
      </c>
      <c r="D30" s="15">
        <v>6</v>
      </c>
      <c r="E30" s="11" t="s">
        <v>418</v>
      </c>
      <c r="F30" s="7" t="s">
        <v>569</v>
      </c>
    </row>
    <row r="31" spans="1:6" ht="15.75" x14ac:dyDescent="0.25">
      <c r="A31" s="14">
        <v>30</v>
      </c>
      <c r="B31" s="17">
        <v>60</v>
      </c>
      <c r="C31" s="6" t="s">
        <v>544</v>
      </c>
      <c r="D31" s="15">
        <v>21</v>
      </c>
      <c r="E31" s="11" t="s">
        <v>418</v>
      </c>
      <c r="F31" s="7" t="s">
        <v>569</v>
      </c>
    </row>
    <row r="32" spans="1:6" ht="15.75" x14ac:dyDescent="0.25">
      <c r="A32" s="14">
        <v>31</v>
      </c>
      <c r="B32" s="17">
        <v>25</v>
      </c>
      <c r="C32" s="6" t="s">
        <v>545</v>
      </c>
      <c r="D32" s="15">
        <v>35</v>
      </c>
      <c r="E32" s="11" t="s">
        <v>418</v>
      </c>
      <c r="F32" s="7" t="s">
        <v>569</v>
      </c>
    </row>
    <row r="33" spans="1:6" ht="15.75" x14ac:dyDescent="0.25">
      <c r="A33" s="15">
        <v>32</v>
      </c>
      <c r="B33" s="13">
        <v>27</v>
      </c>
      <c r="C33" s="8" t="s">
        <v>448</v>
      </c>
      <c r="D33" s="15">
        <v>2</v>
      </c>
      <c r="E33" s="11" t="s">
        <v>418</v>
      </c>
      <c r="F33" s="7" t="s">
        <v>569</v>
      </c>
    </row>
    <row r="34" spans="1:6" ht="15.75" x14ac:dyDescent="0.25">
      <c r="A34" s="14">
        <v>33</v>
      </c>
      <c r="B34" s="17">
        <v>22</v>
      </c>
      <c r="C34" s="6" t="s">
        <v>449</v>
      </c>
      <c r="D34" s="15">
        <v>8</v>
      </c>
      <c r="E34" s="11" t="s">
        <v>418</v>
      </c>
      <c r="F34" s="7" t="s">
        <v>569</v>
      </c>
    </row>
    <row r="35" spans="1:6" ht="15.75" x14ac:dyDescent="0.25">
      <c r="A35" s="14">
        <v>34</v>
      </c>
      <c r="B35" s="17">
        <v>65</v>
      </c>
      <c r="C35" s="6" t="s">
        <v>450</v>
      </c>
      <c r="D35" s="15">
        <v>12</v>
      </c>
      <c r="E35" s="11" t="s">
        <v>418</v>
      </c>
      <c r="F35" s="7" t="s">
        <v>569</v>
      </c>
    </row>
    <row r="36" spans="1:6" ht="15.75" x14ac:dyDescent="0.25">
      <c r="A36" s="14">
        <v>35</v>
      </c>
      <c r="B36" s="17">
        <v>20</v>
      </c>
      <c r="C36" s="6"/>
      <c r="D36" s="15">
        <v>26</v>
      </c>
      <c r="E36" s="11" t="s">
        <v>418</v>
      </c>
      <c r="F36" s="7" t="s">
        <v>569</v>
      </c>
    </row>
    <row r="37" spans="1:6" ht="15.75" x14ac:dyDescent="0.25">
      <c r="A37" s="15">
        <v>36</v>
      </c>
      <c r="B37" s="14">
        <v>40</v>
      </c>
      <c r="C37" s="5" t="s">
        <v>451</v>
      </c>
      <c r="D37" s="15">
        <v>26</v>
      </c>
      <c r="E37" s="11" t="s">
        <v>419</v>
      </c>
      <c r="F37" s="7" t="s">
        <v>569</v>
      </c>
    </row>
    <row r="38" spans="1:6" ht="15.75" x14ac:dyDescent="0.25">
      <c r="A38" s="14">
        <v>37</v>
      </c>
      <c r="B38" s="17">
        <v>11</v>
      </c>
      <c r="C38" s="6" t="s">
        <v>452</v>
      </c>
      <c r="D38" s="15">
        <v>22</v>
      </c>
      <c r="E38" s="11" t="s">
        <v>418</v>
      </c>
      <c r="F38" s="7" t="s">
        <v>569</v>
      </c>
    </row>
    <row r="39" spans="1:6" ht="15.75" x14ac:dyDescent="0.25">
      <c r="A39" s="14">
        <v>38</v>
      </c>
      <c r="B39" s="15">
        <v>57</v>
      </c>
      <c r="C39" s="7" t="s">
        <v>546</v>
      </c>
      <c r="D39" s="15">
        <v>3</v>
      </c>
      <c r="E39" s="11" t="s">
        <v>418</v>
      </c>
      <c r="F39" s="7" t="s">
        <v>569</v>
      </c>
    </row>
    <row r="40" spans="1:6" ht="15.75" x14ac:dyDescent="0.25">
      <c r="A40" s="15">
        <v>39</v>
      </c>
      <c r="B40" s="14">
        <v>49</v>
      </c>
      <c r="C40" s="5" t="s">
        <v>453</v>
      </c>
      <c r="D40" s="15">
        <v>23</v>
      </c>
      <c r="E40" s="11" t="s">
        <v>418</v>
      </c>
      <c r="F40" s="7" t="s">
        <v>569</v>
      </c>
    </row>
    <row r="41" spans="1:6" ht="15.75" x14ac:dyDescent="0.25">
      <c r="A41" s="13">
        <v>40</v>
      </c>
      <c r="B41" s="15">
        <v>22</v>
      </c>
      <c r="C41" s="7" t="s">
        <v>454</v>
      </c>
      <c r="D41" s="15">
        <v>8</v>
      </c>
      <c r="E41" s="11" t="s">
        <v>418</v>
      </c>
      <c r="F41" s="7" t="s">
        <v>569</v>
      </c>
    </row>
    <row r="42" spans="1:6" ht="15.75" x14ac:dyDescent="0.25">
      <c r="A42" s="14">
        <v>41</v>
      </c>
      <c r="B42" s="15">
        <v>77</v>
      </c>
      <c r="C42" s="7" t="s">
        <v>540</v>
      </c>
      <c r="D42" s="15">
        <v>18</v>
      </c>
      <c r="E42" s="11" t="s">
        <v>419</v>
      </c>
      <c r="F42" s="7" t="s">
        <v>569</v>
      </c>
    </row>
    <row r="43" spans="1:6" ht="15.75" x14ac:dyDescent="0.25">
      <c r="A43" s="14">
        <v>42</v>
      </c>
      <c r="B43" s="17">
        <v>32</v>
      </c>
      <c r="C43" s="6" t="s">
        <v>455</v>
      </c>
      <c r="D43" s="15">
        <v>36</v>
      </c>
      <c r="E43" s="11" t="s">
        <v>418</v>
      </c>
      <c r="F43" s="7" t="s">
        <v>569</v>
      </c>
    </row>
    <row r="44" spans="1:6" ht="15.75" x14ac:dyDescent="0.25">
      <c r="A44" s="14">
        <v>43</v>
      </c>
      <c r="B44" s="15">
        <v>10</v>
      </c>
      <c r="C44" s="7" t="s">
        <v>547</v>
      </c>
      <c r="D44" s="15">
        <v>12</v>
      </c>
      <c r="E44" s="11" t="s">
        <v>418</v>
      </c>
      <c r="F44" s="7" t="s">
        <v>569</v>
      </c>
    </row>
    <row r="45" spans="1:6" ht="15.75" x14ac:dyDescent="0.25">
      <c r="A45" s="14">
        <v>44</v>
      </c>
      <c r="B45" s="17">
        <v>12</v>
      </c>
      <c r="C45" s="6" t="s">
        <v>456</v>
      </c>
      <c r="D45" s="15">
        <v>10</v>
      </c>
      <c r="E45" s="11" t="s">
        <v>418</v>
      </c>
      <c r="F45" s="7" t="s">
        <v>569</v>
      </c>
    </row>
    <row r="46" spans="1:6" ht="15.75" x14ac:dyDescent="0.25">
      <c r="A46" s="14">
        <v>45</v>
      </c>
      <c r="B46" s="17">
        <v>82</v>
      </c>
      <c r="C46" s="6" t="s">
        <v>548</v>
      </c>
      <c r="D46" s="15">
        <v>19</v>
      </c>
      <c r="E46" s="11" t="s">
        <v>418</v>
      </c>
      <c r="F46" s="7" t="s">
        <v>569</v>
      </c>
    </row>
    <row r="47" spans="1:6" ht="15.75" x14ac:dyDescent="0.25">
      <c r="A47" s="15">
        <v>46</v>
      </c>
      <c r="B47" s="14">
        <v>57</v>
      </c>
      <c r="C47" s="5" t="s">
        <v>457</v>
      </c>
      <c r="D47" s="15">
        <v>3</v>
      </c>
      <c r="E47" s="11" t="s">
        <v>418</v>
      </c>
      <c r="F47" s="7" t="s">
        <v>569</v>
      </c>
    </row>
    <row r="48" spans="1:6" ht="15.75" x14ac:dyDescent="0.25">
      <c r="A48" s="14">
        <v>47</v>
      </c>
      <c r="B48" s="17">
        <v>54</v>
      </c>
      <c r="C48" s="6" t="s">
        <v>549</v>
      </c>
      <c r="D48" s="15">
        <v>6</v>
      </c>
      <c r="E48" s="11" t="s">
        <v>418</v>
      </c>
      <c r="F48" s="7" t="s">
        <v>569</v>
      </c>
    </row>
    <row r="49" spans="1:6" ht="15.75" x14ac:dyDescent="0.25">
      <c r="A49" s="14">
        <v>48</v>
      </c>
      <c r="B49" s="17">
        <v>40</v>
      </c>
      <c r="C49" s="6" t="s">
        <v>550</v>
      </c>
      <c r="D49" s="15">
        <v>26</v>
      </c>
      <c r="E49" s="11" t="s">
        <v>418</v>
      </c>
      <c r="F49" s="7" t="s">
        <v>569</v>
      </c>
    </row>
    <row r="50" spans="1:6" ht="15.75" x14ac:dyDescent="0.25">
      <c r="A50" s="15">
        <v>49</v>
      </c>
      <c r="B50" s="14">
        <v>44</v>
      </c>
      <c r="C50" s="5" t="s">
        <v>458</v>
      </c>
      <c r="D50" s="15">
        <v>25</v>
      </c>
      <c r="E50" s="11" t="s">
        <v>418</v>
      </c>
      <c r="F50" s="7" t="s">
        <v>569</v>
      </c>
    </row>
    <row r="51" spans="1:6" ht="15.75" x14ac:dyDescent="0.25">
      <c r="A51" s="15">
        <v>50</v>
      </c>
      <c r="B51" s="14">
        <v>87</v>
      </c>
      <c r="C51" s="5" t="s">
        <v>459</v>
      </c>
      <c r="D51" s="15">
        <v>12</v>
      </c>
      <c r="E51" s="11" t="s">
        <v>418</v>
      </c>
      <c r="F51" s="7" t="s">
        <v>569</v>
      </c>
    </row>
    <row r="52" spans="1:6" ht="15.75" x14ac:dyDescent="0.25">
      <c r="A52" s="15">
        <v>51</v>
      </c>
      <c r="B52" s="13">
        <v>42</v>
      </c>
      <c r="C52" s="8" t="s">
        <v>460</v>
      </c>
      <c r="D52" s="15">
        <v>35</v>
      </c>
      <c r="E52" s="11" t="s">
        <v>418</v>
      </c>
      <c r="F52" s="7" t="s">
        <v>569</v>
      </c>
    </row>
    <row r="53" spans="1:6" ht="15.75" x14ac:dyDescent="0.25">
      <c r="A53" s="14">
        <v>52</v>
      </c>
      <c r="B53" s="15">
        <v>57</v>
      </c>
      <c r="C53" s="7" t="s">
        <v>461</v>
      </c>
      <c r="D53" s="15">
        <v>3</v>
      </c>
      <c r="E53" s="11" t="s">
        <v>418</v>
      </c>
      <c r="F53" s="7" t="s">
        <v>569</v>
      </c>
    </row>
    <row r="54" spans="1:6" ht="15.75" x14ac:dyDescent="0.25">
      <c r="A54" s="15">
        <v>53</v>
      </c>
      <c r="B54" s="14">
        <v>92</v>
      </c>
      <c r="C54" s="5" t="s">
        <v>462</v>
      </c>
      <c r="D54" s="15">
        <v>6</v>
      </c>
      <c r="E54" s="11" t="s">
        <v>418</v>
      </c>
      <c r="F54" s="7" t="s">
        <v>569</v>
      </c>
    </row>
    <row r="55" spans="1:6" ht="15.75" x14ac:dyDescent="0.25">
      <c r="A55" s="13">
        <v>54</v>
      </c>
      <c r="B55" s="15">
        <v>74</v>
      </c>
      <c r="C55" s="7" t="s">
        <v>463</v>
      </c>
      <c r="D55" s="15">
        <v>12</v>
      </c>
      <c r="E55" s="11" t="s">
        <v>418</v>
      </c>
      <c r="F55" s="7" t="s">
        <v>569</v>
      </c>
    </row>
    <row r="56" spans="1:6" ht="15.75" x14ac:dyDescent="0.25">
      <c r="A56" s="15">
        <v>55</v>
      </c>
      <c r="B56" s="14">
        <v>89</v>
      </c>
      <c r="C56" s="5" t="s">
        <v>464</v>
      </c>
      <c r="D56" s="15">
        <v>30</v>
      </c>
      <c r="E56" s="11" t="s">
        <v>418</v>
      </c>
      <c r="F56" s="7" t="s">
        <v>569</v>
      </c>
    </row>
    <row r="57" spans="1:6" ht="15.75" x14ac:dyDescent="0.25">
      <c r="A57" s="13">
        <v>56</v>
      </c>
      <c r="B57" s="15">
        <v>13</v>
      </c>
      <c r="C57" s="7" t="s">
        <v>465</v>
      </c>
      <c r="D57" s="15">
        <v>5</v>
      </c>
      <c r="E57" s="11" t="s">
        <v>418</v>
      </c>
      <c r="F57" s="7" t="s">
        <v>569</v>
      </c>
    </row>
    <row r="58" spans="1:6" ht="15.75" x14ac:dyDescent="0.25">
      <c r="A58" s="14">
        <v>57</v>
      </c>
      <c r="B58" s="17">
        <v>2</v>
      </c>
      <c r="C58" s="6" t="s">
        <v>466</v>
      </c>
      <c r="D58" s="15">
        <v>20</v>
      </c>
      <c r="E58" s="11" t="s">
        <v>418</v>
      </c>
      <c r="F58" s="7" t="s">
        <v>569</v>
      </c>
    </row>
    <row r="59" spans="1:6" ht="15.75" x14ac:dyDescent="0.25">
      <c r="A59" s="14">
        <v>58</v>
      </c>
      <c r="B59" s="15">
        <v>84</v>
      </c>
      <c r="C59" s="7" t="s">
        <v>467</v>
      </c>
      <c r="D59" s="15">
        <v>34</v>
      </c>
      <c r="E59" s="11" t="s">
        <v>418</v>
      </c>
      <c r="F59" s="7" t="s">
        <v>569</v>
      </c>
    </row>
    <row r="60" spans="1:6" ht="15.75" x14ac:dyDescent="0.25">
      <c r="A60" s="14">
        <v>59</v>
      </c>
      <c r="B60" s="15">
        <v>6</v>
      </c>
      <c r="C60" s="7" t="s">
        <v>468</v>
      </c>
      <c r="D60" s="15">
        <v>29</v>
      </c>
      <c r="E60" s="11" t="s">
        <v>418</v>
      </c>
      <c r="F60" s="7" t="s">
        <v>569</v>
      </c>
    </row>
    <row r="61" spans="1:6" ht="15.75" x14ac:dyDescent="0.25">
      <c r="A61" s="15">
        <v>60</v>
      </c>
      <c r="B61" s="14">
        <v>8</v>
      </c>
      <c r="C61" s="5" t="s">
        <v>551</v>
      </c>
      <c r="D61" s="15">
        <v>28</v>
      </c>
      <c r="E61" s="11" t="s">
        <v>418</v>
      </c>
      <c r="F61" s="7" t="s">
        <v>569</v>
      </c>
    </row>
    <row r="62" spans="1:6" ht="15.75" x14ac:dyDescent="0.25">
      <c r="A62" s="14">
        <v>61</v>
      </c>
      <c r="B62" s="17">
        <v>57</v>
      </c>
      <c r="C62" s="6" t="s">
        <v>469</v>
      </c>
      <c r="D62" s="15">
        <v>3</v>
      </c>
      <c r="E62" s="11" t="s">
        <v>418</v>
      </c>
      <c r="F62" s="7" t="s">
        <v>569</v>
      </c>
    </row>
    <row r="63" spans="1:6" ht="15.75" x14ac:dyDescent="0.25">
      <c r="A63" s="14">
        <v>62</v>
      </c>
      <c r="B63" s="15">
        <v>34</v>
      </c>
      <c r="C63" s="7" t="s">
        <v>470</v>
      </c>
      <c r="D63" s="15">
        <v>31</v>
      </c>
      <c r="E63" s="11" t="s">
        <v>418</v>
      </c>
      <c r="F63" s="7" t="s">
        <v>569</v>
      </c>
    </row>
    <row r="64" spans="1:6" ht="15.75" x14ac:dyDescent="0.25">
      <c r="A64" s="13">
        <v>63</v>
      </c>
      <c r="B64" s="15">
        <v>7</v>
      </c>
      <c r="C64" s="7" t="s">
        <v>471</v>
      </c>
      <c r="D64" s="15">
        <v>33</v>
      </c>
      <c r="E64" s="11" t="s">
        <v>418</v>
      </c>
      <c r="F64" s="7" t="s">
        <v>569</v>
      </c>
    </row>
    <row r="65" spans="1:6" ht="15.75" x14ac:dyDescent="0.25">
      <c r="A65" s="14">
        <v>64</v>
      </c>
      <c r="B65" s="17">
        <v>86</v>
      </c>
      <c r="C65" s="6" t="s">
        <v>472</v>
      </c>
      <c r="D65" s="15">
        <v>29</v>
      </c>
      <c r="E65" s="11" t="s">
        <v>418</v>
      </c>
      <c r="F65" s="7" t="s">
        <v>569</v>
      </c>
    </row>
    <row r="66" spans="1:6" ht="15.75" x14ac:dyDescent="0.25">
      <c r="A66" s="14">
        <v>65</v>
      </c>
      <c r="B66" s="17">
        <v>38</v>
      </c>
      <c r="C66" s="6" t="s">
        <v>473</v>
      </c>
      <c r="D66" s="15">
        <v>18</v>
      </c>
      <c r="E66" s="11" t="s">
        <v>418</v>
      </c>
      <c r="F66" s="7" t="s">
        <v>569</v>
      </c>
    </row>
    <row r="67" spans="1:6" ht="15.75" x14ac:dyDescent="0.25">
      <c r="A67" s="14">
        <v>66</v>
      </c>
      <c r="B67" s="17">
        <v>64</v>
      </c>
      <c r="C67" s="6" t="s">
        <v>474</v>
      </c>
      <c r="D67" s="15">
        <v>11</v>
      </c>
      <c r="E67" s="11" t="s">
        <v>418</v>
      </c>
      <c r="F67" s="7" t="s">
        <v>569</v>
      </c>
    </row>
    <row r="68" spans="1:6" ht="15.75" x14ac:dyDescent="0.25">
      <c r="A68" s="14">
        <v>67</v>
      </c>
      <c r="B68" s="17">
        <v>25</v>
      </c>
      <c r="C68" s="6" t="s">
        <v>545</v>
      </c>
      <c r="D68" s="15">
        <v>35</v>
      </c>
      <c r="E68" s="11" t="s">
        <v>418</v>
      </c>
      <c r="F68" s="7" t="s">
        <v>569</v>
      </c>
    </row>
    <row r="69" spans="1:6" ht="15.75" x14ac:dyDescent="0.25">
      <c r="A69" s="14">
        <v>68</v>
      </c>
      <c r="B69" s="15">
        <v>46</v>
      </c>
      <c r="C69" s="7" t="s">
        <v>475</v>
      </c>
      <c r="D69" s="15">
        <v>17</v>
      </c>
      <c r="E69" s="11" t="s">
        <v>418</v>
      </c>
      <c r="F69" s="7" t="s">
        <v>569</v>
      </c>
    </row>
    <row r="70" spans="1:6" ht="15.75" x14ac:dyDescent="0.25">
      <c r="A70" s="14">
        <v>69</v>
      </c>
      <c r="B70" s="15">
        <v>84</v>
      </c>
      <c r="C70" s="7" t="s">
        <v>476</v>
      </c>
      <c r="D70" s="15">
        <v>29</v>
      </c>
      <c r="E70" s="11" t="s">
        <v>418</v>
      </c>
      <c r="F70" s="7" t="s">
        <v>569</v>
      </c>
    </row>
    <row r="71" spans="1:6" ht="15.75" x14ac:dyDescent="0.25">
      <c r="A71" s="15">
        <v>70</v>
      </c>
      <c r="B71" s="14">
        <v>22</v>
      </c>
      <c r="C71" s="5" t="s">
        <v>477</v>
      </c>
      <c r="D71" s="15">
        <v>8</v>
      </c>
      <c r="E71" s="11" t="s">
        <v>418</v>
      </c>
      <c r="F71" s="7" t="s">
        <v>569</v>
      </c>
    </row>
    <row r="72" spans="1:6" ht="15.75" x14ac:dyDescent="0.25">
      <c r="A72" s="15">
        <v>71</v>
      </c>
      <c r="B72" s="14">
        <v>37</v>
      </c>
      <c r="C72" s="5"/>
      <c r="D72" s="15">
        <v>17</v>
      </c>
      <c r="E72" s="11" t="s">
        <v>418</v>
      </c>
      <c r="F72" s="7" t="s">
        <v>569</v>
      </c>
    </row>
    <row r="73" spans="1:6" ht="15.75" x14ac:dyDescent="0.25">
      <c r="A73" s="14">
        <v>72</v>
      </c>
      <c r="B73" s="17">
        <v>19</v>
      </c>
      <c r="C73" s="6" t="s">
        <v>552</v>
      </c>
      <c r="D73" s="15">
        <v>6</v>
      </c>
      <c r="E73" s="11" t="s">
        <v>418</v>
      </c>
      <c r="F73" s="7" t="s">
        <v>569</v>
      </c>
    </row>
    <row r="74" spans="1:6" ht="15.75" x14ac:dyDescent="0.25">
      <c r="A74" s="14">
        <v>73</v>
      </c>
      <c r="B74" s="17">
        <v>25</v>
      </c>
      <c r="C74" s="6" t="s">
        <v>545</v>
      </c>
      <c r="D74" s="15">
        <v>35</v>
      </c>
      <c r="E74" s="11" t="s">
        <v>418</v>
      </c>
      <c r="F74" s="7" t="s">
        <v>569</v>
      </c>
    </row>
    <row r="75" spans="1:6" ht="15.75" x14ac:dyDescent="0.25">
      <c r="A75" s="14">
        <v>74</v>
      </c>
      <c r="B75" s="17">
        <v>19</v>
      </c>
      <c r="C75" s="6" t="s">
        <v>478</v>
      </c>
      <c r="D75" s="15">
        <v>6</v>
      </c>
      <c r="E75" s="11" t="s">
        <v>418</v>
      </c>
      <c r="F75" s="7" t="s">
        <v>569</v>
      </c>
    </row>
    <row r="76" spans="1:6" ht="15.75" x14ac:dyDescent="0.25">
      <c r="A76" s="14">
        <v>75</v>
      </c>
      <c r="B76" s="15">
        <v>3</v>
      </c>
      <c r="C76" s="7" t="s">
        <v>479</v>
      </c>
      <c r="D76" s="15">
        <v>20</v>
      </c>
      <c r="E76" s="11" t="s">
        <v>418</v>
      </c>
      <c r="F76" s="7" t="s">
        <v>569</v>
      </c>
    </row>
    <row r="77" spans="1:6" ht="15.75" x14ac:dyDescent="0.25">
      <c r="A77" s="15">
        <v>76</v>
      </c>
      <c r="B77" s="14">
        <v>68</v>
      </c>
      <c r="C77" s="5" t="s">
        <v>480</v>
      </c>
      <c r="D77" s="15">
        <v>10</v>
      </c>
      <c r="E77" s="11" t="s">
        <v>418</v>
      </c>
      <c r="F77" s="7" t="s">
        <v>569</v>
      </c>
    </row>
    <row r="78" spans="1:6" ht="15.75" x14ac:dyDescent="0.25">
      <c r="A78" s="15">
        <v>77</v>
      </c>
      <c r="B78" s="14">
        <v>62</v>
      </c>
      <c r="C78" s="5" t="s">
        <v>481</v>
      </c>
      <c r="D78" s="15">
        <v>29</v>
      </c>
      <c r="E78" s="11" t="s">
        <v>418</v>
      </c>
      <c r="F78" s="7" t="s">
        <v>569</v>
      </c>
    </row>
    <row r="79" spans="1:6" ht="15.75" x14ac:dyDescent="0.25">
      <c r="A79" s="14">
        <v>78</v>
      </c>
      <c r="B79" s="15">
        <v>82</v>
      </c>
      <c r="C79" s="7" t="s">
        <v>553</v>
      </c>
      <c r="D79" s="15">
        <v>19</v>
      </c>
      <c r="E79" s="11" t="s">
        <v>418</v>
      </c>
      <c r="F79" s="7" t="s">
        <v>569</v>
      </c>
    </row>
    <row r="80" spans="1:6" ht="15.75" x14ac:dyDescent="0.25">
      <c r="A80" s="13">
        <v>79</v>
      </c>
      <c r="B80" s="15">
        <v>52</v>
      </c>
      <c r="C80" s="7" t="s">
        <v>554</v>
      </c>
      <c r="D80" s="15">
        <v>6</v>
      </c>
      <c r="E80" s="11" t="s">
        <v>418</v>
      </c>
      <c r="F80" s="7" t="s">
        <v>569</v>
      </c>
    </row>
    <row r="81" spans="1:6" ht="15.75" x14ac:dyDescent="0.25">
      <c r="A81" s="15">
        <v>80</v>
      </c>
      <c r="B81" s="14">
        <v>19</v>
      </c>
      <c r="C81" s="5" t="s">
        <v>482</v>
      </c>
      <c r="D81" s="15">
        <v>6</v>
      </c>
      <c r="E81" s="11" t="s">
        <v>418</v>
      </c>
      <c r="F81" s="7" t="s">
        <v>569</v>
      </c>
    </row>
    <row r="82" spans="1:6" ht="15.75" x14ac:dyDescent="0.25">
      <c r="A82" s="15">
        <v>81</v>
      </c>
      <c r="B82" s="14">
        <v>82</v>
      </c>
      <c r="C82" s="5" t="s">
        <v>483</v>
      </c>
      <c r="D82" s="15">
        <v>19</v>
      </c>
      <c r="E82" s="11" t="s">
        <v>418</v>
      </c>
      <c r="F82" s="7" t="s">
        <v>569</v>
      </c>
    </row>
    <row r="83" spans="1:6" ht="15.75" x14ac:dyDescent="0.25">
      <c r="A83" s="15">
        <v>82</v>
      </c>
      <c r="B83" s="14">
        <v>80</v>
      </c>
      <c r="C83" s="5" t="s">
        <v>484</v>
      </c>
      <c r="D83" s="15">
        <v>14</v>
      </c>
      <c r="E83" s="11" t="s">
        <v>419</v>
      </c>
      <c r="F83" s="7" t="s">
        <v>569</v>
      </c>
    </row>
    <row r="84" spans="1:6" ht="15.75" x14ac:dyDescent="0.25">
      <c r="A84" s="14">
        <v>84</v>
      </c>
      <c r="B84" s="15">
        <v>71</v>
      </c>
      <c r="C84" s="7" t="s">
        <v>555</v>
      </c>
      <c r="D84" s="15">
        <v>16</v>
      </c>
      <c r="E84" s="11" t="s">
        <v>418</v>
      </c>
      <c r="F84" s="7" t="s">
        <v>569</v>
      </c>
    </row>
    <row r="85" spans="1:6" ht="15.75" x14ac:dyDescent="0.25">
      <c r="A85" s="14">
        <v>85</v>
      </c>
      <c r="B85" s="17">
        <v>46</v>
      </c>
      <c r="C85" s="6" t="s">
        <v>485</v>
      </c>
      <c r="D85" s="15">
        <v>24</v>
      </c>
      <c r="E85" s="11" t="s">
        <v>418</v>
      </c>
      <c r="F85" s="7" t="s">
        <v>569</v>
      </c>
    </row>
    <row r="86" spans="1:6" ht="15.75" x14ac:dyDescent="0.25">
      <c r="A86" s="15">
        <v>83</v>
      </c>
      <c r="B86" s="13">
        <v>63</v>
      </c>
      <c r="C86" s="8" t="s">
        <v>556</v>
      </c>
      <c r="D86" s="15">
        <v>31</v>
      </c>
      <c r="E86" s="11" t="s">
        <v>568</v>
      </c>
      <c r="F86" s="7" t="s">
        <v>569</v>
      </c>
    </row>
    <row r="87" spans="1:6" ht="15.75" x14ac:dyDescent="0.25">
      <c r="A87" s="13">
        <v>86</v>
      </c>
      <c r="B87" s="15">
        <v>4</v>
      </c>
      <c r="C87" s="7" t="s">
        <v>486</v>
      </c>
      <c r="D87" s="15">
        <v>20</v>
      </c>
      <c r="E87" s="11" t="s">
        <v>418</v>
      </c>
      <c r="F87" s="7" t="s">
        <v>569</v>
      </c>
    </row>
    <row r="88" spans="1:6" ht="15.75" x14ac:dyDescent="0.25">
      <c r="A88" s="13">
        <v>87</v>
      </c>
      <c r="B88" s="15">
        <v>28</v>
      </c>
      <c r="C88" s="7" t="s">
        <v>487</v>
      </c>
      <c r="D88" s="15">
        <v>4</v>
      </c>
      <c r="E88" s="11" t="s">
        <v>418</v>
      </c>
      <c r="F88" s="7" t="s">
        <v>569</v>
      </c>
    </row>
    <row r="89" spans="1:6" ht="15.75" x14ac:dyDescent="0.25">
      <c r="A89" s="14">
        <v>88</v>
      </c>
      <c r="B89" s="17">
        <v>67</v>
      </c>
      <c r="C89" s="6" t="s">
        <v>557</v>
      </c>
      <c r="D89" s="15">
        <v>28</v>
      </c>
      <c r="E89" s="11" t="s">
        <v>418</v>
      </c>
      <c r="F89" s="7" t="s">
        <v>569</v>
      </c>
    </row>
    <row r="90" spans="1:6" ht="15.75" x14ac:dyDescent="0.25">
      <c r="A90" s="15">
        <v>89</v>
      </c>
      <c r="B90" s="14">
        <v>85</v>
      </c>
      <c r="C90" s="5" t="s">
        <v>488</v>
      </c>
      <c r="D90" s="15">
        <v>12</v>
      </c>
      <c r="E90" s="11" t="s">
        <v>418</v>
      </c>
      <c r="F90" s="7" t="s">
        <v>569</v>
      </c>
    </row>
    <row r="91" spans="1:6" ht="15.75" x14ac:dyDescent="0.25">
      <c r="A91" s="13">
        <v>90</v>
      </c>
      <c r="B91" s="15">
        <v>78</v>
      </c>
      <c r="C91" s="7" t="s">
        <v>489</v>
      </c>
      <c r="D91" s="15">
        <v>6</v>
      </c>
      <c r="E91" s="11" t="s">
        <v>418</v>
      </c>
      <c r="F91" s="7" t="s">
        <v>569</v>
      </c>
    </row>
    <row r="92" spans="1:6" ht="15.75" x14ac:dyDescent="0.25">
      <c r="A92" s="13">
        <v>91</v>
      </c>
      <c r="B92" s="15">
        <v>22</v>
      </c>
      <c r="C92" s="7" t="s">
        <v>490</v>
      </c>
      <c r="D92" s="15">
        <v>29</v>
      </c>
      <c r="E92" s="11" t="s">
        <v>418</v>
      </c>
      <c r="F92" s="7" t="s">
        <v>569</v>
      </c>
    </row>
    <row r="93" spans="1:6" ht="15.75" x14ac:dyDescent="0.25">
      <c r="A93" s="14">
        <v>92</v>
      </c>
      <c r="B93" s="17">
        <v>1</v>
      </c>
      <c r="C93" s="6" t="s">
        <v>491</v>
      </c>
      <c r="D93" s="15">
        <v>20</v>
      </c>
      <c r="E93" s="11" t="s">
        <v>418</v>
      </c>
      <c r="F93" s="7" t="s">
        <v>569</v>
      </c>
    </row>
    <row r="94" spans="1:6" ht="15.75" x14ac:dyDescent="0.25">
      <c r="A94" s="13">
        <v>93</v>
      </c>
      <c r="B94" s="15">
        <v>24</v>
      </c>
      <c r="C94" s="7" t="s">
        <v>492</v>
      </c>
      <c r="D94" s="15">
        <v>32</v>
      </c>
      <c r="E94" s="11" t="s">
        <v>418</v>
      </c>
      <c r="F94" s="7" t="s">
        <v>569</v>
      </c>
    </row>
    <row r="95" spans="1:6" ht="15.75" x14ac:dyDescent="0.25">
      <c r="A95" s="14">
        <v>94</v>
      </c>
      <c r="B95" s="15">
        <v>65</v>
      </c>
      <c r="C95" s="7" t="s">
        <v>493</v>
      </c>
      <c r="D95" s="15">
        <v>12</v>
      </c>
      <c r="E95" s="11" t="s">
        <v>418</v>
      </c>
      <c r="F95" s="7" t="s">
        <v>569</v>
      </c>
    </row>
    <row r="96" spans="1:6" ht="15.75" x14ac:dyDescent="0.25">
      <c r="A96" s="14">
        <v>95</v>
      </c>
      <c r="B96" s="17">
        <v>17</v>
      </c>
      <c r="C96" s="6" t="s">
        <v>494</v>
      </c>
      <c r="D96" s="15">
        <v>4</v>
      </c>
      <c r="E96" s="11" t="s">
        <v>418</v>
      </c>
      <c r="F96" s="7" t="s">
        <v>569</v>
      </c>
    </row>
    <row r="97" spans="1:6" ht="15.75" x14ac:dyDescent="0.25">
      <c r="A97" s="14">
        <v>96</v>
      </c>
      <c r="B97" s="15">
        <v>51</v>
      </c>
      <c r="C97" s="7" t="s">
        <v>484</v>
      </c>
      <c r="D97" s="15">
        <v>6</v>
      </c>
      <c r="E97" s="11" t="s">
        <v>418</v>
      </c>
      <c r="F97" s="7" t="s">
        <v>569</v>
      </c>
    </row>
    <row r="98" spans="1:6" ht="15.75" x14ac:dyDescent="0.25">
      <c r="A98" s="13">
        <v>97</v>
      </c>
      <c r="B98" s="15">
        <v>69</v>
      </c>
      <c r="C98" s="7" t="s">
        <v>495</v>
      </c>
      <c r="D98" s="15">
        <v>36</v>
      </c>
      <c r="E98" s="11" t="s">
        <v>418</v>
      </c>
      <c r="F98" s="7" t="s">
        <v>569</v>
      </c>
    </row>
    <row r="99" spans="1:6" ht="15.75" x14ac:dyDescent="0.25">
      <c r="A99" s="14">
        <v>98</v>
      </c>
      <c r="B99" s="17">
        <v>86</v>
      </c>
      <c r="C99" s="6" t="s">
        <v>496</v>
      </c>
      <c r="D99" s="15">
        <v>34</v>
      </c>
      <c r="E99" s="11" t="s">
        <v>418</v>
      </c>
      <c r="F99" s="7" t="s">
        <v>569</v>
      </c>
    </row>
    <row r="100" spans="1:6" ht="15.75" x14ac:dyDescent="0.25">
      <c r="A100" s="15">
        <v>99</v>
      </c>
      <c r="B100" s="14">
        <v>83</v>
      </c>
      <c r="C100" s="5" t="s">
        <v>497</v>
      </c>
      <c r="D100" s="15">
        <v>27</v>
      </c>
      <c r="E100" s="11" t="s">
        <v>418</v>
      </c>
      <c r="F100" s="7" t="s">
        <v>569</v>
      </c>
    </row>
    <row r="101" spans="1:6" ht="15.75" x14ac:dyDescent="0.25">
      <c r="A101" s="14">
        <v>100</v>
      </c>
      <c r="B101" s="15">
        <v>5</v>
      </c>
      <c r="C101" s="7" t="s">
        <v>498</v>
      </c>
      <c r="D101" s="15">
        <v>20</v>
      </c>
      <c r="E101" s="11" t="s">
        <v>418</v>
      </c>
      <c r="F101" s="7" t="s">
        <v>569</v>
      </c>
    </row>
    <row r="102" spans="1:6" ht="15.75" x14ac:dyDescent="0.25">
      <c r="A102" s="13">
        <v>101</v>
      </c>
      <c r="B102" s="15">
        <v>39</v>
      </c>
      <c r="C102" s="7" t="s">
        <v>499</v>
      </c>
      <c r="D102" s="15">
        <v>24</v>
      </c>
      <c r="E102" s="11" t="s">
        <v>418</v>
      </c>
      <c r="F102" s="7" t="s">
        <v>569</v>
      </c>
    </row>
    <row r="103" spans="1:6" ht="15.75" x14ac:dyDescent="0.25">
      <c r="A103" s="15">
        <v>102</v>
      </c>
      <c r="B103" s="15">
        <v>8</v>
      </c>
      <c r="C103" s="7" t="s">
        <v>558</v>
      </c>
      <c r="D103" s="15">
        <v>27</v>
      </c>
      <c r="E103" s="11" t="s">
        <v>418</v>
      </c>
      <c r="F103" s="7" t="s">
        <v>569</v>
      </c>
    </row>
    <row r="104" spans="1:6" ht="15.75" x14ac:dyDescent="0.25">
      <c r="A104" s="14">
        <v>143</v>
      </c>
      <c r="B104" s="15">
        <v>48</v>
      </c>
      <c r="C104" s="7" t="s">
        <v>500</v>
      </c>
      <c r="D104" s="15">
        <v>36</v>
      </c>
      <c r="E104" s="11" t="s">
        <v>418</v>
      </c>
      <c r="F104" s="7" t="s">
        <v>569</v>
      </c>
    </row>
    <row r="105" spans="1:6" ht="15.75" x14ac:dyDescent="0.25">
      <c r="A105" s="14">
        <v>103</v>
      </c>
      <c r="B105" s="15">
        <v>4</v>
      </c>
      <c r="C105" s="7" t="s">
        <v>501</v>
      </c>
      <c r="D105" s="15">
        <v>20</v>
      </c>
      <c r="E105" s="11" t="s">
        <v>418</v>
      </c>
      <c r="F105" s="7" t="s">
        <v>569</v>
      </c>
    </row>
    <row r="106" spans="1:6" ht="15.75" x14ac:dyDescent="0.25">
      <c r="A106" s="15">
        <v>104</v>
      </c>
      <c r="B106" s="15">
        <v>45</v>
      </c>
      <c r="C106" s="7" t="s">
        <v>502</v>
      </c>
      <c r="D106" s="15">
        <v>4</v>
      </c>
      <c r="E106" s="11" t="s">
        <v>418</v>
      </c>
      <c r="F106" s="7" t="s">
        <v>569</v>
      </c>
    </row>
    <row r="107" spans="1:6" ht="15.75" x14ac:dyDescent="0.25">
      <c r="A107" s="14">
        <v>105</v>
      </c>
      <c r="B107" s="17">
        <v>67</v>
      </c>
      <c r="C107" s="6" t="s">
        <v>503</v>
      </c>
      <c r="D107" s="15">
        <v>28</v>
      </c>
      <c r="E107" s="11" t="s">
        <v>418</v>
      </c>
      <c r="F107" s="7" t="s">
        <v>569</v>
      </c>
    </row>
    <row r="108" spans="1:6" ht="15.75" x14ac:dyDescent="0.25">
      <c r="A108" s="14">
        <v>106</v>
      </c>
      <c r="B108" s="17">
        <v>67</v>
      </c>
      <c r="C108" s="6" t="s">
        <v>559</v>
      </c>
      <c r="D108" s="15">
        <v>28</v>
      </c>
      <c r="E108" s="11" t="s">
        <v>419</v>
      </c>
      <c r="F108" s="7" t="s">
        <v>569</v>
      </c>
    </row>
    <row r="109" spans="1:6" ht="15.75" x14ac:dyDescent="0.25">
      <c r="A109" s="14">
        <v>107</v>
      </c>
      <c r="B109" s="15">
        <v>72</v>
      </c>
      <c r="C109" s="7" t="s">
        <v>504</v>
      </c>
      <c r="D109" s="15">
        <v>40</v>
      </c>
      <c r="E109" s="11" t="s">
        <v>418</v>
      </c>
      <c r="F109" s="7" t="s">
        <v>569</v>
      </c>
    </row>
    <row r="110" spans="1:6" ht="15.75" x14ac:dyDescent="0.25">
      <c r="A110" s="14">
        <v>108</v>
      </c>
      <c r="B110" s="15">
        <v>70</v>
      </c>
      <c r="C110" s="7" t="s">
        <v>505</v>
      </c>
      <c r="D110" s="15">
        <v>14</v>
      </c>
      <c r="E110" s="11" t="s">
        <v>418</v>
      </c>
      <c r="F110" s="7" t="s">
        <v>569</v>
      </c>
    </row>
    <row r="111" spans="1:6" ht="15.75" x14ac:dyDescent="0.25">
      <c r="A111" s="14">
        <v>109</v>
      </c>
      <c r="B111" s="15">
        <v>3</v>
      </c>
      <c r="C111" s="7" t="s">
        <v>506</v>
      </c>
      <c r="D111" s="15">
        <v>20</v>
      </c>
      <c r="E111" s="11" t="s">
        <v>418</v>
      </c>
      <c r="F111" s="7" t="s">
        <v>569</v>
      </c>
    </row>
    <row r="112" spans="1:6" ht="15.75" x14ac:dyDescent="0.25">
      <c r="A112" s="14">
        <v>110</v>
      </c>
      <c r="B112" s="17">
        <v>77</v>
      </c>
      <c r="C112" s="6" t="s">
        <v>560</v>
      </c>
      <c r="D112" s="15">
        <v>18</v>
      </c>
      <c r="E112" s="11" t="s">
        <v>418</v>
      </c>
      <c r="F112" s="7" t="s">
        <v>569</v>
      </c>
    </row>
    <row r="113" spans="1:6" ht="15.75" x14ac:dyDescent="0.25">
      <c r="A113" s="14">
        <v>111</v>
      </c>
      <c r="B113" s="17">
        <v>30</v>
      </c>
      <c r="C113" s="6" t="s">
        <v>507</v>
      </c>
      <c r="D113" s="15">
        <v>9</v>
      </c>
      <c r="E113" s="11" t="s">
        <v>418</v>
      </c>
      <c r="F113" s="7" t="s">
        <v>569</v>
      </c>
    </row>
    <row r="114" spans="1:6" ht="15.75" x14ac:dyDescent="0.25">
      <c r="A114" s="13">
        <v>112</v>
      </c>
      <c r="B114" s="15">
        <v>57</v>
      </c>
      <c r="C114" s="7" t="s">
        <v>508</v>
      </c>
      <c r="D114" s="15">
        <v>2</v>
      </c>
      <c r="E114" s="11" t="s">
        <v>418</v>
      </c>
      <c r="F114" s="7" t="s">
        <v>569</v>
      </c>
    </row>
    <row r="115" spans="1:6" ht="15.75" x14ac:dyDescent="0.25">
      <c r="A115" s="14">
        <v>113</v>
      </c>
      <c r="B115" s="17">
        <v>76</v>
      </c>
      <c r="C115" s="6" t="s">
        <v>509</v>
      </c>
      <c r="D115" s="15">
        <v>27</v>
      </c>
      <c r="E115" s="11" t="s">
        <v>418</v>
      </c>
      <c r="F115" s="7" t="s">
        <v>569</v>
      </c>
    </row>
    <row r="116" spans="1:6" ht="15.75" x14ac:dyDescent="0.25">
      <c r="A116" s="13">
        <v>114</v>
      </c>
      <c r="B116" s="15">
        <v>15</v>
      </c>
      <c r="C116" s="7" t="s">
        <v>561</v>
      </c>
      <c r="D116" s="15">
        <v>20</v>
      </c>
      <c r="E116" s="11" t="s">
        <v>418</v>
      </c>
      <c r="F116" s="7" t="s">
        <v>569</v>
      </c>
    </row>
    <row r="117" spans="1:6" ht="15.75" x14ac:dyDescent="0.25">
      <c r="A117" s="14">
        <v>115</v>
      </c>
      <c r="B117" s="15">
        <v>71</v>
      </c>
      <c r="C117" s="7" t="s">
        <v>510</v>
      </c>
      <c r="D117" s="15">
        <v>16</v>
      </c>
      <c r="E117" s="11" t="s">
        <v>418</v>
      </c>
      <c r="F117" s="7" t="s">
        <v>569</v>
      </c>
    </row>
    <row r="118" spans="1:6" ht="15.75" x14ac:dyDescent="0.25">
      <c r="A118" s="14">
        <v>116</v>
      </c>
      <c r="B118" s="15">
        <v>18</v>
      </c>
      <c r="C118" s="7" t="s">
        <v>511</v>
      </c>
      <c r="D118" s="15">
        <v>5</v>
      </c>
      <c r="E118" s="11" t="s">
        <v>418</v>
      </c>
      <c r="F118" s="7" t="s">
        <v>569</v>
      </c>
    </row>
    <row r="119" spans="1:6" ht="15.75" x14ac:dyDescent="0.25">
      <c r="A119" s="15">
        <v>117</v>
      </c>
      <c r="B119" s="14">
        <v>82</v>
      </c>
      <c r="C119" s="5" t="s">
        <v>512</v>
      </c>
      <c r="D119" s="15">
        <v>19</v>
      </c>
      <c r="E119" s="11" t="s">
        <v>419</v>
      </c>
      <c r="F119" s="7" t="s">
        <v>569</v>
      </c>
    </row>
    <row r="120" spans="1:6" ht="15.75" x14ac:dyDescent="0.25">
      <c r="A120" s="14">
        <v>118</v>
      </c>
      <c r="B120" s="15">
        <v>29</v>
      </c>
      <c r="C120" s="7" t="s">
        <v>562</v>
      </c>
      <c r="D120" s="15">
        <v>21</v>
      </c>
      <c r="E120" s="11" t="s">
        <v>418</v>
      </c>
      <c r="F120" s="7" t="s">
        <v>569</v>
      </c>
    </row>
    <row r="121" spans="1:6" ht="15.75" x14ac:dyDescent="0.25">
      <c r="A121" s="14">
        <v>119</v>
      </c>
      <c r="B121" s="17">
        <v>77</v>
      </c>
      <c r="C121" s="6" t="s">
        <v>560</v>
      </c>
      <c r="D121" s="15">
        <v>18</v>
      </c>
      <c r="E121" s="11" t="s">
        <v>418</v>
      </c>
      <c r="F121" s="7" t="s">
        <v>569</v>
      </c>
    </row>
    <row r="122" spans="1:6" ht="15.75" x14ac:dyDescent="0.25">
      <c r="A122" s="15">
        <v>120</v>
      </c>
      <c r="B122" s="15">
        <v>85</v>
      </c>
      <c r="C122" s="7" t="s">
        <v>513</v>
      </c>
      <c r="D122" s="15">
        <v>12</v>
      </c>
      <c r="E122" s="11" t="s">
        <v>418</v>
      </c>
      <c r="F122" s="7" t="s">
        <v>569</v>
      </c>
    </row>
    <row r="123" spans="1:6" ht="15.75" x14ac:dyDescent="0.25">
      <c r="A123" s="14">
        <v>121</v>
      </c>
      <c r="B123" s="17">
        <v>67</v>
      </c>
      <c r="C123" s="6" t="s">
        <v>557</v>
      </c>
      <c r="D123" s="15">
        <v>28</v>
      </c>
      <c r="E123" s="11" t="s">
        <v>418</v>
      </c>
      <c r="F123" s="7" t="s">
        <v>569</v>
      </c>
    </row>
    <row r="124" spans="1:6" ht="15.75" x14ac:dyDescent="0.25">
      <c r="A124" s="14">
        <v>122</v>
      </c>
      <c r="B124" s="17">
        <v>72</v>
      </c>
      <c r="C124" s="6" t="s">
        <v>514</v>
      </c>
      <c r="D124" s="15">
        <v>19</v>
      </c>
      <c r="E124" s="11" t="s">
        <v>418</v>
      </c>
      <c r="F124" s="7" t="s">
        <v>569</v>
      </c>
    </row>
    <row r="125" spans="1:6" ht="15.75" x14ac:dyDescent="0.25">
      <c r="A125" s="14">
        <v>123</v>
      </c>
      <c r="B125" s="17">
        <v>57</v>
      </c>
      <c r="C125" s="6" t="s">
        <v>515</v>
      </c>
      <c r="D125" s="15">
        <v>3</v>
      </c>
      <c r="E125" s="11" t="s">
        <v>418</v>
      </c>
      <c r="F125" s="7" t="s">
        <v>569</v>
      </c>
    </row>
    <row r="126" spans="1:6" ht="15.75" x14ac:dyDescent="0.25">
      <c r="A126" s="14">
        <v>124</v>
      </c>
      <c r="B126" s="15">
        <v>65</v>
      </c>
      <c r="C126" s="7" t="s">
        <v>563</v>
      </c>
      <c r="D126" s="15">
        <v>12</v>
      </c>
      <c r="E126" s="11" t="s">
        <v>418</v>
      </c>
      <c r="F126" s="7" t="s">
        <v>569</v>
      </c>
    </row>
    <row r="127" spans="1:6" ht="15.75" x14ac:dyDescent="0.25">
      <c r="A127" s="15">
        <v>125</v>
      </c>
      <c r="B127" s="15">
        <v>22</v>
      </c>
      <c r="C127" s="7" t="s">
        <v>516</v>
      </c>
      <c r="D127" s="15">
        <v>8</v>
      </c>
      <c r="E127" s="11" t="s">
        <v>418</v>
      </c>
      <c r="F127" s="7" t="s">
        <v>569</v>
      </c>
    </row>
    <row r="128" spans="1:6" ht="15.75" x14ac:dyDescent="0.25">
      <c r="A128" s="13">
        <v>126</v>
      </c>
      <c r="B128" s="15">
        <v>61</v>
      </c>
      <c r="C128" s="7" t="s">
        <v>517</v>
      </c>
      <c r="D128" s="15">
        <v>40</v>
      </c>
      <c r="E128" s="11" t="s">
        <v>418</v>
      </c>
      <c r="F128" s="7" t="s">
        <v>569</v>
      </c>
    </row>
    <row r="129" spans="1:6" ht="15.75" x14ac:dyDescent="0.25">
      <c r="A129" s="15">
        <v>127</v>
      </c>
      <c r="B129" s="15">
        <v>79</v>
      </c>
      <c r="C129" s="7" t="s">
        <v>518</v>
      </c>
      <c r="D129" s="15">
        <v>16</v>
      </c>
      <c r="E129" s="11" t="s">
        <v>418</v>
      </c>
      <c r="F129" s="7" t="s">
        <v>569</v>
      </c>
    </row>
    <row r="130" spans="1:6" ht="15.75" x14ac:dyDescent="0.25">
      <c r="A130" s="15">
        <v>128</v>
      </c>
      <c r="B130" s="15">
        <v>80</v>
      </c>
      <c r="C130" s="7" t="s">
        <v>519</v>
      </c>
      <c r="D130" s="15">
        <v>14</v>
      </c>
      <c r="E130" s="11" t="s">
        <v>418</v>
      </c>
      <c r="F130" s="7" t="s">
        <v>569</v>
      </c>
    </row>
    <row r="131" spans="1:6" ht="15.75" x14ac:dyDescent="0.25">
      <c r="A131" s="15">
        <v>129</v>
      </c>
      <c r="B131" s="15">
        <v>23</v>
      </c>
      <c r="C131" s="7" t="s">
        <v>520</v>
      </c>
      <c r="D131" s="15">
        <v>29</v>
      </c>
      <c r="E131" s="11" t="s">
        <v>418</v>
      </c>
      <c r="F131" s="7" t="s">
        <v>569</v>
      </c>
    </row>
    <row r="132" spans="1:6" ht="15.75" x14ac:dyDescent="0.25">
      <c r="A132" s="15">
        <v>130</v>
      </c>
      <c r="B132" s="13">
        <v>59</v>
      </c>
      <c r="C132" s="8" t="s">
        <v>521</v>
      </c>
      <c r="D132" s="15">
        <v>20</v>
      </c>
      <c r="E132" s="11" t="s">
        <v>418</v>
      </c>
      <c r="F132" s="7" t="s">
        <v>569</v>
      </c>
    </row>
    <row r="133" spans="1:6" ht="15.75" x14ac:dyDescent="0.25">
      <c r="A133" s="14">
        <v>131</v>
      </c>
      <c r="B133" s="17">
        <v>67</v>
      </c>
      <c r="C133" s="6" t="s">
        <v>559</v>
      </c>
      <c r="D133" s="15">
        <v>28</v>
      </c>
      <c r="E133" s="11" t="s">
        <v>419</v>
      </c>
      <c r="F133" s="7" t="s">
        <v>569</v>
      </c>
    </row>
    <row r="134" spans="1:6" ht="15.75" x14ac:dyDescent="0.25">
      <c r="A134" s="14">
        <v>132</v>
      </c>
      <c r="B134" s="17">
        <v>90</v>
      </c>
      <c r="C134" s="6" t="s">
        <v>522</v>
      </c>
      <c r="D134" s="15">
        <v>20</v>
      </c>
      <c r="E134" s="11" t="s">
        <v>418</v>
      </c>
      <c r="F134" s="7" t="s">
        <v>569</v>
      </c>
    </row>
    <row r="135" spans="1:6" ht="15.75" x14ac:dyDescent="0.25">
      <c r="A135" s="14">
        <v>133</v>
      </c>
      <c r="B135" s="15">
        <v>77</v>
      </c>
      <c r="C135" s="7" t="s">
        <v>564</v>
      </c>
      <c r="D135" s="15">
        <v>18</v>
      </c>
      <c r="E135" s="11" t="s">
        <v>419</v>
      </c>
      <c r="F135" s="7" t="s">
        <v>569</v>
      </c>
    </row>
    <row r="136" spans="1:6" ht="15.75" x14ac:dyDescent="0.25">
      <c r="A136" s="14">
        <v>134</v>
      </c>
      <c r="B136" s="15">
        <v>38</v>
      </c>
      <c r="C136" s="7" t="s">
        <v>523</v>
      </c>
      <c r="D136" s="15">
        <v>18</v>
      </c>
      <c r="E136" s="11" t="s">
        <v>418</v>
      </c>
      <c r="F136" s="7" t="s">
        <v>569</v>
      </c>
    </row>
    <row r="137" spans="1:6" ht="15.75" x14ac:dyDescent="0.25">
      <c r="A137" s="15">
        <v>135</v>
      </c>
      <c r="B137" s="13">
        <v>33</v>
      </c>
      <c r="C137" s="8" t="s">
        <v>524</v>
      </c>
      <c r="D137" s="15">
        <v>37</v>
      </c>
      <c r="E137" s="11" t="s">
        <v>418</v>
      </c>
      <c r="F137" s="7" t="s">
        <v>569</v>
      </c>
    </row>
    <row r="138" spans="1:6" ht="15.75" x14ac:dyDescent="0.25">
      <c r="A138" s="15">
        <v>136</v>
      </c>
      <c r="B138" s="15">
        <v>91</v>
      </c>
      <c r="C138" s="7" t="s">
        <v>565</v>
      </c>
      <c r="D138" s="15">
        <v>16</v>
      </c>
      <c r="E138" s="11" t="s">
        <v>418</v>
      </c>
      <c r="F138" s="7" t="s">
        <v>569</v>
      </c>
    </row>
    <row r="139" spans="1:6" ht="15.75" x14ac:dyDescent="0.25">
      <c r="A139" s="14">
        <v>137</v>
      </c>
      <c r="B139" s="17">
        <v>23</v>
      </c>
      <c r="C139" s="6" t="s">
        <v>525</v>
      </c>
      <c r="D139" s="15">
        <v>29</v>
      </c>
      <c r="E139" s="11" t="s">
        <v>418</v>
      </c>
      <c r="F139" s="7" t="s">
        <v>569</v>
      </c>
    </row>
    <row r="140" spans="1:6" ht="15.75" x14ac:dyDescent="0.25">
      <c r="A140" s="15">
        <v>138</v>
      </c>
      <c r="B140" s="15">
        <v>4</v>
      </c>
      <c r="C140" s="7" t="s">
        <v>526</v>
      </c>
      <c r="D140" s="15">
        <v>20</v>
      </c>
      <c r="E140" s="11" t="s">
        <v>418</v>
      </c>
      <c r="F140" s="7" t="s">
        <v>569</v>
      </c>
    </row>
    <row r="141" spans="1:6" ht="15.75" x14ac:dyDescent="0.25">
      <c r="A141" s="14">
        <v>139</v>
      </c>
      <c r="B141" s="15">
        <v>27</v>
      </c>
      <c r="C141" s="7" t="s">
        <v>527</v>
      </c>
      <c r="D141" s="15">
        <v>2</v>
      </c>
      <c r="E141" s="11" t="s">
        <v>418</v>
      </c>
      <c r="F141" s="7" t="s">
        <v>569</v>
      </c>
    </row>
    <row r="142" spans="1:6" ht="15.75" x14ac:dyDescent="0.25">
      <c r="A142" s="16">
        <v>140</v>
      </c>
      <c r="B142" s="18">
        <v>75</v>
      </c>
      <c r="C142" s="10" t="s">
        <v>528</v>
      </c>
      <c r="D142" s="15">
        <v>28</v>
      </c>
      <c r="E142" s="11" t="s">
        <v>418</v>
      </c>
      <c r="F142" s="7" t="s">
        <v>569</v>
      </c>
    </row>
    <row r="143" spans="1:6" ht="15.75" x14ac:dyDescent="0.25">
      <c r="A143" s="14">
        <v>141</v>
      </c>
      <c r="B143" s="15">
        <v>42</v>
      </c>
      <c r="C143" s="7" t="s">
        <v>529</v>
      </c>
      <c r="D143" s="15">
        <v>35</v>
      </c>
      <c r="E143" s="11" t="s">
        <v>418</v>
      </c>
      <c r="F143" s="7" t="s">
        <v>569</v>
      </c>
    </row>
    <row r="144" spans="1:6" ht="15.75" x14ac:dyDescent="0.25">
      <c r="A144" s="14">
        <v>142</v>
      </c>
      <c r="B144" s="17">
        <v>66</v>
      </c>
      <c r="C144" s="6" t="s">
        <v>530</v>
      </c>
      <c r="D144" s="15">
        <v>27</v>
      </c>
      <c r="E144" s="11" t="s">
        <v>418</v>
      </c>
      <c r="F144" s="7" t="s">
        <v>569</v>
      </c>
    </row>
    <row r="145" spans="1:6" ht="15.75" x14ac:dyDescent="0.25">
      <c r="A145" s="14">
        <v>144</v>
      </c>
      <c r="B145" s="15">
        <v>65</v>
      </c>
      <c r="C145" s="7" t="s">
        <v>531</v>
      </c>
      <c r="D145" s="15">
        <v>12</v>
      </c>
      <c r="E145" s="11" t="s">
        <v>418</v>
      </c>
      <c r="F145" s="7" t="s">
        <v>569</v>
      </c>
    </row>
    <row r="146" spans="1:6" ht="15.75" x14ac:dyDescent="0.25">
      <c r="A146" s="13">
        <v>145</v>
      </c>
      <c r="B146" s="15">
        <v>31</v>
      </c>
      <c r="C146" s="7" t="s">
        <v>566</v>
      </c>
      <c r="D146" s="15">
        <v>12</v>
      </c>
      <c r="E146" s="11" t="s">
        <v>418</v>
      </c>
      <c r="F146" s="7" t="s">
        <v>569</v>
      </c>
    </row>
    <row r="147" spans="1:6" ht="15.75" x14ac:dyDescent="0.25">
      <c r="A147" s="13">
        <v>146</v>
      </c>
      <c r="B147" s="15">
        <v>40</v>
      </c>
      <c r="C147" s="7" t="s">
        <v>532</v>
      </c>
      <c r="D147" s="15">
        <v>26</v>
      </c>
      <c r="E147" s="11" t="s">
        <v>418</v>
      </c>
      <c r="F147" s="7" t="s">
        <v>569</v>
      </c>
    </row>
    <row r="148" spans="1:6" ht="15.75" x14ac:dyDescent="0.25">
      <c r="A148" s="14">
        <v>147</v>
      </c>
      <c r="B148" s="15">
        <v>8</v>
      </c>
      <c r="C148" s="7" t="s">
        <v>533</v>
      </c>
      <c r="D148" s="15">
        <v>28</v>
      </c>
      <c r="E148" s="11" t="s">
        <v>418</v>
      </c>
      <c r="F148" s="7" t="s">
        <v>569</v>
      </c>
    </row>
    <row r="149" spans="1:6" ht="15.75" x14ac:dyDescent="0.25">
      <c r="A149" s="13">
        <v>148</v>
      </c>
      <c r="B149" s="15">
        <v>35</v>
      </c>
      <c r="C149" s="7" t="s">
        <v>534</v>
      </c>
      <c r="D149" s="15">
        <v>13</v>
      </c>
      <c r="E149" s="11" t="s">
        <v>418</v>
      </c>
      <c r="F149" s="7" t="s">
        <v>569</v>
      </c>
    </row>
    <row r="150" spans="1:6" ht="15.75" x14ac:dyDescent="0.25">
      <c r="A150" s="14">
        <v>149</v>
      </c>
      <c r="B150" s="17">
        <v>77</v>
      </c>
      <c r="C150" s="6" t="s">
        <v>560</v>
      </c>
      <c r="D150" s="15">
        <v>18</v>
      </c>
      <c r="E150" s="11" t="s">
        <v>418</v>
      </c>
      <c r="F150" s="7" t="s">
        <v>569</v>
      </c>
    </row>
    <row r="151" spans="1:6" ht="15.75" x14ac:dyDescent="0.25">
      <c r="A151" s="13">
        <v>150</v>
      </c>
      <c r="B151" s="15">
        <v>14</v>
      </c>
      <c r="C151" s="7" t="s">
        <v>535</v>
      </c>
      <c r="D151" s="15">
        <v>25</v>
      </c>
      <c r="E151" s="11" t="s">
        <v>418</v>
      </c>
      <c r="F151" s="7" t="s">
        <v>569</v>
      </c>
    </row>
    <row r="152" spans="1:6" ht="15.75" x14ac:dyDescent="0.25">
      <c r="A152" s="13">
        <v>151</v>
      </c>
      <c r="B152" s="15">
        <v>57</v>
      </c>
      <c r="C152" s="7" t="s">
        <v>536</v>
      </c>
      <c r="D152" s="15">
        <v>2</v>
      </c>
      <c r="E152" s="11" t="s">
        <v>418</v>
      </c>
      <c r="F152" s="7" t="s">
        <v>569</v>
      </c>
    </row>
    <row r="153" spans="1:6" ht="15.75" x14ac:dyDescent="0.25">
      <c r="A153" s="14">
        <v>152</v>
      </c>
      <c r="B153" s="15">
        <v>1</v>
      </c>
      <c r="C153" s="7" t="s">
        <v>567</v>
      </c>
      <c r="D153" s="15">
        <v>20</v>
      </c>
      <c r="E153" s="11" t="s">
        <v>418</v>
      </c>
      <c r="F153" s="7" t="s">
        <v>569</v>
      </c>
    </row>
    <row r="154" spans="1:6" ht="15.75" x14ac:dyDescent="0.25">
      <c r="A154" s="13">
        <v>153</v>
      </c>
      <c r="B154" s="13">
        <v>43</v>
      </c>
      <c r="C154" s="8" t="s">
        <v>537</v>
      </c>
      <c r="D154" s="15">
        <v>14</v>
      </c>
      <c r="E154" s="11" t="s">
        <v>418</v>
      </c>
      <c r="F154" s="7" t="s">
        <v>569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6B2B-86A5-4CC6-A0EB-631E414FA135}">
  <dimension ref="A1:A4"/>
  <sheetViews>
    <sheetView workbookViewId="0"/>
  </sheetViews>
  <sheetFormatPr baseColWidth="10" defaultRowHeight="15" x14ac:dyDescent="0.25"/>
  <cols>
    <col min="1" max="1" width="15" bestFit="1" customWidth="1"/>
  </cols>
  <sheetData>
    <row r="1" spans="1:1" x14ac:dyDescent="0.25">
      <c r="A1" t="s">
        <v>0</v>
      </c>
    </row>
    <row r="2" spans="1:1" x14ac:dyDescent="0.25">
      <c r="A2" t="s">
        <v>581</v>
      </c>
    </row>
    <row r="3" spans="1:1" x14ac:dyDescent="0.25">
      <c r="A3" t="s">
        <v>582</v>
      </c>
    </row>
    <row r="4" spans="1:1" x14ac:dyDescent="0.25">
      <c r="A4" t="s">
        <v>583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C1C3-DB3A-4F83-B83A-B85DFEAA81FC}">
  <dimension ref="A1:A10"/>
  <sheetViews>
    <sheetView workbookViewId="0"/>
  </sheetViews>
  <sheetFormatPr baseColWidth="10" defaultRowHeight="15" x14ac:dyDescent="0.25"/>
  <cols>
    <col min="1" max="1" width="16" bestFit="1" customWidth="1"/>
  </cols>
  <sheetData>
    <row r="1" spans="1:1" x14ac:dyDescent="0.25">
      <c r="A1" t="s">
        <v>0</v>
      </c>
    </row>
    <row r="2" spans="1:1" x14ac:dyDescent="0.25">
      <c r="A2" t="s">
        <v>584</v>
      </c>
    </row>
    <row r="3" spans="1:1" x14ac:dyDescent="0.25">
      <c r="A3" t="s">
        <v>585</v>
      </c>
    </row>
    <row r="4" spans="1:1" x14ac:dyDescent="0.25">
      <c r="A4" t="s">
        <v>586</v>
      </c>
    </row>
    <row r="5" spans="1:1" x14ac:dyDescent="0.25">
      <c r="A5" t="s">
        <v>587</v>
      </c>
    </row>
    <row r="6" spans="1:1" x14ac:dyDescent="0.25">
      <c r="A6" t="s">
        <v>588</v>
      </c>
    </row>
    <row r="7" spans="1:1" x14ac:dyDescent="0.25">
      <c r="A7" t="s">
        <v>589</v>
      </c>
    </row>
    <row r="8" spans="1:1" x14ac:dyDescent="0.25">
      <c r="A8" t="s">
        <v>420</v>
      </c>
    </row>
    <row r="9" spans="1:1" x14ac:dyDescent="0.25">
      <c r="A9" t="s">
        <v>683</v>
      </c>
    </row>
    <row r="10" spans="1:1" x14ac:dyDescent="0.25">
      <c r="A10" t="s">
        <v>762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+ 6 G K S / X g C G 6 n A A A A + A A A A B I A H A B D b 2 5 m a W c v U G F j a 2 F n Z S 5 4 b W w g o h g A K K A U A A A A A A A A A A A A A A A A A A A A A A A A A A A A h Y 8 x D o I w G E a v Q r r T l i q G k J 8 y O L h I Y q I x r k 2 t 0 A j F 0 G K 5 m 4 N H 8 g q S K O r m + L 2 8 4 X 2 P 2 x 3 y o a m D q + q s b k 2 G I k x R o I x s j 9 q U G e r d K U x Q z m E j 5 F m U K h h l Y 9 P B H j N U O X d J C f H e Y z / D b V c S R m l E D s V 6 K y v V C P S R 9 X 8 5 1 M Y 6 Y a R C H P a v G M 5 w H O F 5 k s S Y L S I g E 4 Z C m 6 / C x m J M g f x A W P a 1 6 z v F l Q 1 X O y D T B P J + w Z 9 Q S w M E F A A C A A g A + 6 G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i k s o i k e 4 D g A A A B E A A A A T A B w A R m 9 y b X V s Y X M v U 2 V j d G l v b j E u b S C i G A A o o B Q A A A A A A A A A A A A A A A A A A A A A A A A A A A A r T k 0 u y c z P U w i G 0 I b W A F B L A Q I t A B Q A A g A I A P u h i k v 1 4 A h u p w A A A P g A A A A S A A A A A A A A A A A A A A A A A A A A A A B D b 2 5 m a W c v U G F j a 2 F n Z S 5 4 b W x Q S w E C L Q A U A A I A C A D 7 o Y p L D 8 r p q 6 Q A A A D p A A A A E w A A A A A A A A A A A A A A A A D z A A A A W 0 N v b n R l b n R f V H l w Z X N d L n h t b F B L A Q I t A B Q A A g A I A P u h i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E K W D e v h P p S p 6 V Q B Z j 8 J y 1 A A A A A A I A A A A A A A N m A A D A A A A A E A A A A E 8 q V r Q P Y 5 f 2 W H V f 4 G K T B u s A A A A A B I A A A K A A A A A Q A A A A 7 f p 9 k m y l S c m g c q N c N m n l r l A A A A A h 1 o o u o 5 6 a d 8 k l v X Q D I N G e p q q D 2 2 y T i U 8 q 5 u I a S U e u A h 9 + I Y 8 v m B 8 y 9 w V j m 1 u Y f + E U j 6 g n V j B C q r A G w D 2 V D / 1 3 b s i A 7 e Q k J P a p P s o R c i n u h B Q A A A B f w c K 4 Z T u J T u 4 N + x d 3 r c F d w C A S f Q = = < / D a t a M a s h u p > 
</file>

<file path=customXml/itemProps1.xml><?xml version="1.0" encoding="utf-8"?>
<ds:datastoreItem xmlns:ds="http://schemas.openxmlformats.org/officeDocument/2006/customXml" ds:itemID="{853C4E60-60F4-4834-B347-1F747E2A16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Persona</vt:lpstr>
      <vt:lpstr>Rol</vt:lpstr>
      <vt:lpstr>UsuarioApp</vt:lpstr>
      <vt:lpstr>Area</vt:lpstr>
      <vt:lpstr>Departamento</vt:lpstr>
      <vt:lpstr>Puesto</vt:lpstr>
      <vt:lpstr>Usuario</vt:lpstr>
      <vt:lpstr>Sede</vt:lpstr>
      <vt:lpstr>Marca</vt:lpstr>
      <vt:lpstr>Modelo</vt:lpstr>
      <vt:lpstr>Procesador</vt:lpstr>
      <vt:lpstr>VersionSO</vt:lpstr>
      <vt:lpstr>EdicionSO</vt:lpstr>
      <vt:lpstr>Arquitectura</vt:lpstr>
      <vt:lpstr>SistemaOperativo</vt:lpstr>
      <vt:lpstr>EdicionOffice</vt:lpstr>
      <vt:lpstr>Office</vt:lpstr>
      <vt:lpstr>Equipo</vt:lpstr>
      <vt:lpstr>Hoja11</vt:lpstr>
      <vt:lpstr>FormatoProcesador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Gemis Daniel Guevara Villeda</dc:creator>
  <cp:lastModifiedBy>Gemis Daniel Guevara Villeda</cp:lastModifiedBy>
  <dcterms:created xsi:type="dcterms:W3CDTF">2017-12-11T01:00:29Z</dcterms:created>
  <dcterms:modified xsi:type="dcterms:W3CDTF">2017-12-21T21:45:27Z</dcterms:modified>
</cp:coreProperties>
</file>