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of Metrics" sheetId="1" r:id="rId4"/>
    <sheet state="visible" name="Text Evaluation" sheetId="2" r:id="rId5"/>
    <sheet state="visible" name="Table Evaluation" sheetId="3" r:id="rId6"/>
    <sheet state="visible" name="Comparing to Original CDEStress" sheetId="4" r:id="rId7"/>
    <sheet state="visible" name="Original CDEStressEng False Pos" sheetId="5" r:id="rId8"/>
  </sheets>
  <definedNames/>
  <calcPr/>
</workbook>
</file>

<file path=xl/sharedStrings.xml><?xml version="1.0" encoding="utf-8"?>
<sst xmlns="http://schemas.openxmlformats.org/spreadsheetml/2006/main" count="4871" uniqueCount="915">
  <si>
    <t>Text</t>
  </si>
  <si>
    <t>FP partial for compound</t>
  </si>
  <si>
    <t>Type</t>
  </si>
  <si>
    <t>Compound</t>
  </si>
  <si>
    <t>Compound Partial</t>
  </si>
  <si>
    <t>Property</t>
  </si>
  <si>
    <t>YS Value</t>
  </si>
  <si>
    <t>UTS Value</t>
  </si>
  <si>
    <t>YM Value</t>
  </si>
  <si>
    <t>Fracture Value</t>
  </si>
  <si>
    <t>Ductility Value</t>
  </si>
  <si>
    <t>Units</t>
  </si>
  <si>
    <t>TP</t>
  </si>
  <si>
    <t>FP</t>
  </si>
  <si>
    <t>FN</t>
  </si>
  <si>
    <t>Precision</t>
  </si>
  <si>
    <t>Recall</t>
  </si>
  <si>
    <t>F-Score</t>
  </si>
  <si>
    <t>Table</t>
  </si>
  <si>
    <t>Overall</t>
  </si>
  <si>
    <t>Total</t>
  </si>
  <si>
    <t>Exact Match</t>
  </si>
  <si>
    <t>Partial Match</t>
  </si>
  <si>
    <t>Record Type</t>
  </si>
  <si>
    <t>Specifier</t>
  </si>
  <si>
    <t>Raw Value</t>
  </si>
  <si>
    <t>Raw Units</t>
  </si>
  <si>
    <t>Normalised Value</t>
  </si>
  <si>
    <t>Normalised Units</t>
  </si>
  <si>
    <t>Article</t>
  </si>
  <si>
    <t>Comments</t>
  </si>
  <si>
    <t>YS FN</t>
  </si>
  <si>
    <t>UTS FN</t>
  </si>
  <si>
    <t>YM FN</t>
  </si>
  <si>
    <t>Frac FN</t>
  </si>
  <si>
    <t>Duct FN</t>
  </si>
  <si>
    <t>YoungsModulus</t>
  </si>
  <si>
    <t>E</t>
  </si>
  <si>
    <t>{'polylactic acid', 'PLA'}</t>
  </si>
  <si>
    <t>MPa</t>
  </si>
  <si>
    <t>[Decimal('3500.0')]</t>
  </si>
  <si>
    <t>(10^6.0) * Pascal^(1.0)</t>
  </si>
  <si>
    <t>10.1007_s00170-021-07940-4</t>
  </si>
  <si>
    <t>{'aluminium'}</t>
  </si>
  <si>
    <t>GPa</t>
  </si>
  <si>
    <t>[Decimal('68.9')]</t>
  </si>
  <si>
    <t>(10^9.0) * Pascal^(1.0)</t>
  </si>
  <si>
    <t>10.1007_s00542-022-05331-7</t>
  </si>
  <si>
    <t>polystyrene</t>
  </si>
  <si>
    <t>FractureStrength</t>
  </si>
  <si>
    <t>fracture strength</t>
  </si>
  <si>
    <t>{'Al2O3'}</t>
  </si>
  <si>
    <t>[Decimal('240.0')]</t>
  </si>
  <si>
    <t>10.1007_s10853-011-5324-z</t>
  </si>
  <si>
    <t>YieldStrength</t>
  </si>
  <si>
    <t>yield strength</t>
  </si>
  <si>
    <t>{'AZ31B magnesium'}</t>
  </si>
  <si>
    <t>[Decimal('80.0')]</t>
  </si>
  <si>
    <t>10.1007_s10853-014-8812-0</t>
  </si>
  <si>
    <t>FP partial</t>
  </si>
  <si>
    <t>yield stresses</t>
  </si>
  <si>
    <t>[Decimal('500.0')]</t>
  </si>
  <si>
    <t>YS</t>
  </si>
  <si>
    <t>{'Si'}</t>
  </si>
  <si>
    <t>317 ± 2</t>
  </si>
  <si>
    <t>[Decimal('317.0')]</t>
  </si>
  <si>
    <t>10.1007_s10853-018-2022-0</t>
  </si>
  <si>
    <t>{'Al5Ti1B'}</t>
  </si>
  <si>
    <t>309 ± 2</t>
  </si>
  <si>
    <t>[Decimal('309.0')]</t>
  </si>
  <si>
    <t>F1</t>
  </si>
  <si>
    <t>363 ± 4</t>
  </si>
  <si>
    <t>[Decimal('363.0')]</t>
  </si>
  <si>
    <t>Mix up UTS/YS</t>
  </si>
  <si>
    <t>Precision (partial)</t>
  </si>
  <si>
    <t>{'Al3Ti3B'}</t>
  </si>
  <si>
    <t>F1(partial)</t>
  </si>
  <si>
    <t>UltimateTensileStrength</t>
  </si>
  <si>
    <t>UTS</t>
  </si>
  <si>
    <t>Total Precision</t>
  </si>
  <si>
    <t>tensile strength</t>
  </si>
  <si>
    <t>Total Precision (partial match)</t>
  </si>
  <si>
    <t>372 ± 3</t>
  </si>
  <si>
    <t>[Decimal('372.0')]</t>
  </si>
  <si>
    <t>Total recall</t>
  </si>
  <si>
    <t>σy</t>
  </si>
  <si>
    <t>{'nickel', 'Nickel'}</t>
  </si>
  <si>
    <t>[Decimal('1500.0')]</t>
  </si>
  <si>
    <t>10.1007_s11661-011-0708-x</t>
  </si>
  <si>
    <t>Total F1</t>
  </si>
  <si>
    <t>[Decimal('1300.0')]</t>
  </si>
  <si>
    <t>Total F1 (partial)</t>
  </si>
  <si>
    <t>[Decimal('1200.0')]</t>
  </si>
  <si>
    <t>{'steel'}</t>
  </si>
  <si>
    <t>[Decimal('565.0')]</t>
  </si>
  <si>
    <t>10.1007_s11740-020-00973-w</t>
  </si>
  <si>
    <t>{'Aluminium', 'aluminium'}</t>
  </si>
  <si>
    <t>[Decimal('157.0')]</t>
  </si>
  <si>
    <t>[Decimal('861.0')]</t>
  </si>
  <si>
    <t>[Decimal('292.0')]</t>
  </si>
  <si>
    <t>Pa</t>
  </si>
  <si>
    <t>[Decimal('11.0')]</t>
  </si>
  <si>
    <t>Pascal^(1.0)</t>
  </si>
  <si>
    <t>10.1007_s12182-017-0189-7</t>
  </si>
  <si>
    <t>Ductility</t>
  </si>
  <si>
    <t>ductility</t>
  </si>
  <si>
    <t>{'YC'}</t>
  </si>
  <si>
    <t>%</t>
  </si>
  <si>
    <t>[Decimal('50.0')]</t>
  </si>
  <si>
    <t>Percent^(1.0)</t>
  </si>
  <si>
    <t>10.1007_s40091-014-0052-7</t>
  </si>
  <si>
    <t>{'steels'}</t>
  </si>
  <si>
    <t>[Decimal('960.0')]</t>
  </si>
  <si>
    <t>10.1007_s40194-020-01006-x</t>
  </si>
  <si>
    <t>yield strengths</t>
  </si>
  <si>
    <t>[Decimal('460.0')]</t>
  </si>
  <si>
    <t>[Decimal('890.0')]</t>
  </si>
  <si>
    <t>{'S1100QL'}</t>
  </si>
  <si>
    <t>≥960</t>
  </si>
  <si>
    <t>Tensile strength</t>
  </si>
  <si>
    <t>[Decimal('1150.0')]</t>
  </si>
  <si>
    <t>{'epoxy', 'Epoxy'}</t>
  </si>
  <si>
    <t>[Decimal('54.0')]</t>
  </si>
  <si>
    <t>10.1007_s40430-022-03731-4_</t>
  </si>
  <si>
    <t>ultimate tensile strength</t>
  </si>
  <si>
    <t>[Decimal('52.0')]</t>
  </si>
  <si>
    <t>Not relevant to engineering</t>
  </si>
  <si>
    <t>{'methacrylate', 'Methacrylate'}</t>
  </si>
  <si>
    <t>[Decimal('3.0')]</t>
  </si>
  <si>
    <t>10.1007_s44174-022-00023-2_</t>
  </si>
  <si>
    <t>{'AlMgZn(Cu)'}</t>
  </si>
  <si>
    <t>[Decimal('400.0')]</t>
  </si>
  <si>
    <t>10.1016-j.actamat.2020.116617</t>
  </si>
  <si>
    <t>{'5182-Zn'}</t>
  </si>
  <si>
    <t>[Decimal('204.0')]</t>
  </si>
  <si>
    <t>{'5182-ZnCu'}</t>
  </si>
  <si>
    <t>[Decimal('184.0')]</t>
  </si>
  <si>
    <t>~30</t>
  </si>
  <si>
    <t>[Decimal('30.0')]</t>
  </si>
  <si>
    <t>[Decimal('47.0')]</t>
  </si>
  <si>
    <t>{'Zn'}</t>
  </si>
  <si>
    <t>[Decimal('410.0')]</t>
  </si>
  <si>
    <t>[Decimal('353.0')]</t>
  </si>
  <si>
    <t>{'TMT 1)5182-Zn'}</t>
  </si>
  <si>
    <t>[Decimal('127.0')]</t>
  </si>
  <si>
    <t>{'ZnCu'}</t>
  </si>
  <si>
    <t>[Decimal('277.0')]</t>
  </si>
  <si>
    <t>[Decimal('159.0')]</t>
  </si>
  <si>
    <t>{'Mo2C'}</t>
  </si>
  <si>
    <t>[Decimal('1000.0')]</t>
  </si>
  <si>
    <t>10.1016-j.addma.2020.101577</t>
  </si>
  <si>
    <t>{'LPBF'}</t>
  </si>
  <si>
    <t>[Decimal('550.0')]</t>
  </si>
  <si>
    <t>{'titanium'}</t>
  </si>
  <si>
    <t>∼1260</t>
  </si>
  <si>
    <t>[Decimal('1260.0')]</t>
  </si>
  <si>
    <t>1261 ± 38</t>
  </si>
  <si>
    <t>[Decimal('1261.0')]</t>
  </si>
  <si>
    <t>{'%'}</t>
  </si>
  <si>
    <t>[Decimal('66.0')]</t>
  </si>
  <si>
    <t>{'Cp-Ti'}</t>
  </si>
  <si>
    <t>3–4</t>
  </si>
  <si>
    <t>[Decimal('3.0'), Decimal('4.0')]</t>
  </si>
  <si>
    <t>{'CRCA'}</t>
  </si>
  <si>
    <t>[Decimal('100.0')]</t>
  </si>
  <si>
    <t>10.1016-j.aej.2017.05.003</t>
  </si>
  <si>
    <t>{'stainless steel'}</t>
  </si>
  <si>
    <t>[Decimal('193000.0')]</t>
  </si>
  <si>
    <t>10.1016-j.aej.2021.08.026</t>
  </si>
  <si>
    <t>{'Cement', 'cement'}</t>
  </si>
  <si>
    <t>[Decimal('1.5')]</t>
  </si>
  <si>
    <t>10.1016-j.asej.2020.12.012</t>
  </si>
  <si>
    <t>not relevant (sugarcane bagasse)</t>
  </si>
  <si>
    <t>{'OHC'}</t>
  </si>
  <si>
    <t>kPa</t>
  </si>
  <si>
    <t>[Decimal('10.0')]</t>
  </si>
  <si>
    <t>(10^3.0) * Pascal^(1.0)</t>
  </si>
  <si>
    <t>10.1016-j.bpj.2010.03.052</t>
  </si>
  <si>
    <t>biophysics</t>
  </si>
  <si>
    <t>[Decimal('5.0')]</t>
  </si>
  <si>
    <t>{'poly-silicon'}</t>
  </si>
  <si>
    <t>[Decimal('164.0')]</t>
  </si>
  <si>
    <t>10.1016-j.cam.2015.02.022</t>
  </si>
  <si>
    <t>{'CrMo steel'}</t>
  </si>
  <si>
    <t>[Decimal('200000.0')]</t>
  </si>
  <si>
    <t>10.1016-j.crme.2008.01.001</t>
  </si>
  <si>
    <t>{'polyethylene', 'HDPE'}</t>
  </si>
  <si>
    <t>14.5–38</t>
  </si>
  <si>
    <t>[Decimal('14.5'), Decimal('38.0')]</t>
  </si>
  <si>
    <t>10.1016-j.dt.2018.03.005</t>
  </si>
  <si>
    <t>{'concrete'}</t>
  </si>
  <si>
    <t>[Decimal('498.0')]</t>
  </si>
  <si>
    <t>10.1016-j.hbrcj.2015.01.003</t>
  </si>
  <si>
    <t>[Decimal('427.0')]</t>
  </si>
  <si>
    <t>[Decimal('300.0')]</t>
  </si>
  <si>
    <t>{'B5'}</t>
  </si>
  <si>
    <t>[Decimal('2.5')]</t>
  </si>
  <si>
    <t>[Decimal('79.0')]</t>
  </si>
  <si>
    <t>{'PX5-N'}</t>
  </si>
  <si>
    <t>[Decimal('210.0')]</t>
  </si>
  <si>
    <t>10.1016-j.ijar.2008.05.004</t>
  </si>
  <si>
    <t>{'YbS'}</t>
  </si>
  <si>
    <t>[Decimal('62.51')]</t>
  </si>
  <si>
    <t>10.1016-j.jmat.2022.09.002</t>
  </si>
  <si>
    <t>{'Nb'}</t>
  </si>
  <si>
    <t>[Decimal('258.0')]</t>
  </si>
  <si>
    <t>10.1016-j.jmrt.2020.11.060</t>
  </si>
  <si>
    <t>{'Ti–Fe'}</t>
  </si>
  <si>
    <t>[Decimal('278.0')]</t>
  </si>
  <si>
    <t>{'Copper'}</t>
  </si>
  <si>
    <t>[Decimal('809.0')]</t>
  </si>
  <si>
    <t>10.1016-j.jmrt.2021.09.030</t>
  </si>
  <si>
    <t>[Decimal('800.0')]</t>
  </si>
  <si>
    <t>tensile strengths</t>
  </si>
  <si>
    <t>{'NaOH'}</t>
  </si>
  <si>
    <t>[Decimal('3.81')]</t>
  </si>
  <si>
    <t>10.1016-j.jmrt.2022.11.089</t>
  </si>
  <si>
    <t>{'Co'}</t>
  </si>
  <si>
    <t>10.1016-j.matdes.2019.107760</t>
  </si>
  <si>
    <t>{'acrylonitrile - butadiene - styrene', 'ABS', 'acrylonitrile-butadiene-styrene'}</t>
  </si>
  <si>
    <t>[Decimal('29.3')]</t>
  </si>
  <si>
    <t>10.1016-j.matdes.2019.108044</t>
  </si>
  <si>
    <t>{'SAN', 'styrene-acrylonitrile'}</t>
  </si>
  <si>
    <t>[Decimal('12.42')]</t>
  </si>
  <si>
    <t>{'La'}</t>
  </si>
  <si>
    <t>[Decimal('98.0')]</t>
  </si>
  <si>
    <t>10.1016-j.matdes.2020.108991</t>
  </si>
  <si>
    <t>[Decimal('116.0')]</t>
  </si>
  <si>
    <t>[Decimal('121.0')]</t>
  </si>
  <si>
    <t>{'aluminum', 'Aluminum'}</t>
  </si>
  <si>
    <t>[Decimal('71.0')]</t>
  </si>
  <si>
    <t>10.1016-j.matdes.2022.110499</t>
  </si>
  <si>
    <t>{'AlCoCrFeNi2'}</t>
  </si>
  <si>
    <t>[Decimal('2000.0')]</t>
  </si>
  <si>
    <t>10.1016-j.matdes.2022.111469</t>
  </si>
  <si>
    <t>{'Fe25Co25Ni25Al10Ti15 HEA'}</t>
  </si>
  <si>
    <t>∼1.86</t>
  </si>
  <si>
    <t>[Decimal('1.86')]</t>
  </si>
  <si>
    <t>[Decimal('670.0')]</t>
  </si>
  <si>
    <t>{'Re'}</t>
  </si>
  <si>
    <t>10.1016-j.nme.2018.04.004</t>
  </si>
  <si>
    <t>{'AISI4140 QT 450'}</t>
  </si>
  <si>
    <t>[Decimal('1450.0')]</t>
  </si>
  <si>
    <t>10.1016-j.procir.2021.09.034</t>
  </si>
  <si>
    <t>{'AISI 4142'}</t>
  </si>
  <si>
    <t>[Decimal('118.0')]</t>
  </si>
  <si>
    <t>{'AISI 321'}</t>
  </si>
  <si>
    <t>[Decimal('616.0')]</t>
  </si>
  <si>
    <t>10.1016-j.proeng.2011.04.104</t>
  </si>
  <si>
    <t>{'Ag'}</t>
  </si>
  <si>
    <t>[MPa]</t>
  </si>
  <si>
    <t>[Decimal('-1.0')]</t>
  </si>
  <si>
    <t>10.1016-j.proeng.2012.09.493</t>
  </si>
  <si>
    <t>[Decimal('81.0')]</t>
  </si>
  <si>
    <t>[Decimal('22.0')]</t>
  </si>
  <si>
    <t>{'EPOXY', 'epoxy', 'Epoxy'}</t>
  </si>
  <si>
    <t>[Decimal('131.0')]</t>
  </si>
  <si>
    <t>10.1016-j.proeng.2014.12.448</t>
  </si>
  <si>
    <t>{'polyester'}</t>
  </si>
  <si>
    <t>[Decimal('1.064')]</t>
  </si>
  <si>
    <t>{'Polyester', 'polyester'}</t>
  </si>
  <si>
    <t>[Decimal('0.811')]</t>
  </si>
  <si>
    <t>Yield strength</t>
  </si>
  <si>
    <t>[Decimal('205.0')]</t>
  </si>
  <si>
    <t>10.1016-j.proeng.2017.02.011</t>
  </si>
  <si>
    <t>[Decimal('660.0')]</t>
  </si>
  <si>
    <t>{'Grade G300 steel'}</t>
  </si>
  <si>
    <t>Tensile Strength</t>
  </si>
  <si>
    <t>{'epoxy'}</t>
  </si>
  <si>
    <t>[Decimal('15.0')]</t>
  </si>
  <si>
    <t>[Decimal('830.0')]</t>
  </si>
  <si>
    <t>[Decimal('340.0')]</t>
  </si>
  <si>
    <t>Ultimate tensile strength</t>
  </si>
  <si>
    <t>{'S45C'}</t>
  </si>
  <si>
    <t>10.1016-j.proeng.2017.10.856</t>
  </si>
  <si>
    <t>{'S355 steel S355 steel'}</t>
  </si>
  <si>
    <t>[Decimal('205315.0')]</t>
  </si>
  <si>
    <t>10.1016-j.prostr.2019.08.165</t>
  </si>
  <si>
    <t>[Decimal('556.0')]</t>
  </si>
  <si>
    <t>10.1016-j.prostr.2019.12.008</t>
  </si>
  <si>
    <t>{'316L'}</t>
  </si>
  <si>
    <t>{'stainless steels'}</t>
  </si>
  <si>
    <t>(MPa)</t>
  </si>
  <si>
    <t>[Decimal('105.0')]</t>
  </si>
  <si>
    <t>{'HDPE'}</t>
  </si>
  <si>
    <t>[Decimal('24.0')]</t>
  </si>
  <si>
    <t>10.1016-j.resconrec.2022.106734</t>
  </si>
  <si>
    <t>[Decimal('1.69')]</t>
  </si>
  <si>
    <t>{'acetic acid', 'Acetic acid'}</t>
  </si>
  <si>
    <t>∼1.8</t>
  </si>
  <si>
    <t>[Decimal('1.8')]</t>
  </si>
  <si>
    <t>[Decimal('1.88')]</t>
  </si>
  <si>
    <t>[Decimal('1860.0')]</t>
  </si>
  <si>
    <t>10.1016-j.rineng.2022.100386</t>
  </si>
  <si>
    <t>[Decimal('513.0')]</t>
  </si>
  <si>
    <t>[Decimal('579.0')]</t>
  </si>
  <si>
    <t>{'HC550'}</t>
  </si>
  <si>
    <t>[Decimal('1018.0')]</t>
  </si>
  <si>
    <t>10.1016-j.rinp.2018.12.088</t>
  </si>
  <si>
    <t>YS/UTS Mixup</t>
  </si>
  <si>
    <t>{'Ti-5Al-5Mo-5V-3Cr(Ti-5553)'}</t>
  </si>
  <si>
    <t>∼2</t>
  </si>
  <si>
    <t>[Decimal('2.0')]</t>
  </si>
  <si>
    <t>10.1016-j.scriptamat.2018.08.036</t>
  </si>
  <si>
    <t>∼1300</t>
  </si>
  <si>
    <t>{'TiFeMo'}</t>
  </si>
  <si>
    <t>&gt;200</t>
  </si>
  <si>
    <t>[Decimal('200.0')]</t>
  </si>
  <si>
    <t>{'Ti'}</t>
  </si>
  <si>
    <t>{'graphene', 'Graphene'}</t>
  </si>
  <si>
    <t>∼100</t>
  </si>
  <si>
    <t>10.1038_am.2014.79</t>
  </si>
  <si>
    <t>{'tyramine', 'Tyr'}</t>
  </si>
  <si>
    <t>~3.46</t>
  </si>
  <si>
    <t>[Decimal('3.46')]</t>
  </si>
  <si>
    <t>10.1038_am.2017.183</t>
  </si>
  <si>
    <t>[Decimal('10.4')]</t>
  </si>
  <si>
    <t>Not relevant study</t>
  </si>
  <si>
    <t>{'carbon', 'Carbon'}</t>
  </si>
  <si>
    <t>[Decimal('7.0')]</t>
  </si>
  <si>
    <t>10.1038_ncomms3653</t>
  </si>
  <si>
    <t>{'nickel'}</t>
  </si>
  <si>
    <t>∼10</t>
  </si>
  <si>
    <t>10.1038_s41467-018-04473-5</t>
  </si>
  <si>
    <t>{'BMGC'}</t>
  </si>
  <si>
    <t>1257 ± 322</t>
  </si>
  <si>
    <t>[Decimal('1257.0')]</t>
  </si>
  <si>
    <t>10.1038_s41598-018-22925-2</t>
  </si>
  <si>
    <t>1450 ± 119</t>
  </si>
  <si>
    <t>{'Ti2448'}</t>
  </si>
  <si>
    <t>[Decimal('1700.0')]</t>
  </si>
  <si>
    <t>10.1038_s41598-019-48139-8</t>
  </si>
  <si>
    <t>[Decimal('1996.0')]</t>
  </si>
  <si>
    <t>[Decimal('3600.0')]</t>
  </si>
  <si>
    <t>{'tungsten'}</t>
  </si>
  <si>
    <t>700–900</t>
  </si>
  <si>
    <t>[Decimal('700.0'), Decimal('900.0')]</t>
  </si>
  <si>
    <t>10.1038_s41598-020-57852-8</t>
  </si>
  <si>
    <t>{'OH'}</t>
  </si>
  <si>
    <t>≥13</t>
  </si>
  <si>
    <t>[Decimal('13.0')]</t>
  </si>
  <si>
    <t>10.1038_s41598-021-01036-5</t>
  </si>
  <si>
    <t>{'CuZr'}</t>
  </si>
  <si>
    <t>[Decimal('1650.0')]</t>
  </si>
  <si>
    <t>10.1038_srep42518_</t>
  </si>
  <si>
    <t>{'B2'}</t>
  </si>
  <si>
    <t>1700 ± 10</t>
  </si>
  <si>
    <t>1080 ± 10</t>
  </si>
  <si>
    <t>[Decimal('1080.0')]</t>
  </si>
  <si>
    <t>{'B2 CuZr'}</t>
  </si>
  <si>
    <t>1840 ± 10</t>
  </si>
  <si>
    <t>[Decimal('1840.0')]</t>
  </si>
  <si>
    <t>{'stainless'}</t>
  </si>
  <si>
    <t>[Decimal('250.0')]</t>
  </si>
  <si>
    <t>10.1186_s12891-019-2474-7</t>
  </si>
  <si>
    <t>{'limestone'}</t>
  </si>
  <si>
    <t>[Decimal('3.71')]</t>
  </si>
  <si>
    <t>10.1186_s40494-020-0356-9</t>
  </si>
  <si>
    <t>[Decimal('2.98')]</t>
  </si>
  <si>
    <t>{'TiB2'}</t>
  </si>
  <si>
    <t>[Decimal('1103.0')]</t>
  </si>
  <si>
    <t>10.1557_s43578-021-00422-z_</t>
  </si>
  <si>
    <t>σYS</t>
  </si>
  <si>
    <t>{'TNZT'}</t>
  </si>
  <si>
    <t>469 ± 42</t>
  </si>
  <si>
    <t>[Decimal('469.0')]</t>
  </si>
  <si>
    <t>495 ± 11</t>
  </si>
  <si>
    <t>[Decimal('495.0')]</t>
  </si>
  <si>
    <t>{'TNZT-TiB2'}</t>
  </si>
  <si>
    <t>430 ± 38</t>
  </si>
  <si>
    <t>[Decimal('430.0')]</t>
  </si>
  <si>
    <t>[Decimal('46.0')]</t>
  </si>
  <si>
    <t>46 ± 3</t>
  </si>
  <si>
    <t>False Negatives</t>
  </si>
  <si>
    <t>10.1186/s40645-016-0103-8</t>
  </si>
  <si>
    <t>10.1186/1471-2474-12-34</t>
  </si>
  <si>
    <t>10.1186/s13036-021-00278-1</t>
  </si>
  <si>
    <t>10.1186/s42252-021-00016-2</t>
  </si>
  <si>
    <t>10.1186/s42836-021-00091-7</t>
  </si>
  <si>
    <t>{'DCT30'}</t>
  </si>
  <si>
    <t>10.1186/s11671-018-2816-7</t>
  </si>
  <si>
    <t>~2050</t>
  </si>
  <si>
    <t>[Decimal('2050.0')]</t>
  </si>
  <si>
    <t>{'diamond'}</t>
  </si>
  <si>
    <t>1.32 ± 0.23</t>
  </si>
  <si>
    <t>[Decimal('1.32')]</t>
  </si>
  <si>
    <t>10.1038/s41467-020-19416-2</t>
  </si>
  <si>
    <t>σf</t>
  </si>
  <si>
    <t>0.47 ± 0.12</t>
  </si>
  <si>
    <t>[Decimal('0.47')]</t>
  </si>
  <si>
    <t>10.1038/s41598-018-22925-2</t>
  </si>
  <si>
    <t>1.5–3</t>
  </si>
  <si>
    <t>[Decimal('1.5'), Decimal('3.0')]</t>
  </si>
  <si>
    <t>10.1007/s40069-016-0143-x</t>
  </si>
  <si>
    <t>{'Zr50M50'}</t>
  </si>
  <si>
    <t>[Decimal('1600.0')]</t>
  </si>
  <si>
    <t>10.1016/j.jmst.2021.06.046</t>
  </si>
  <si>
    <t>{'Zr50Cu50'}</t>
  </si>
  <si>
    <t>[Decimal('1781.0')]</t>
  </si>
  <si>
    <t>813 ± 7.2</t>
  </si>
  <si>
    <t>[Decimal('813.0')]</t>
  </si>
  <si>
    <t>1208 ± 8</t>
  </si>
  <si>
    <t>[Decimal('1208.0')]</t>
  </si>
  <si>
    <t>{'Ni−W'}</t>
  </si>
  <si>
    <t>[Decimal('10.6')]</t>
  </si>
  <si>
    <t>10.1016/j.actamat.2021.117399</t>
  </si>
  <si>
    <t>{'NiCoFe'}</t>
  </si>
  <si>
    <t>[Decimal('46.2')]</t>
  </si>
  <si>
    <t>[Decimal('178.8')]</t>
  </si>
  <si>
    <t>[Decimal('48.7')]</t>
  </si>
  <si>
    <t>[Decimal('89.2')]</t>
  </si>
  <si>
    <t>{'CoCrNi2(Al0.2Nb0.2)'}</t>
  </si>
  <si>
    <t>[Decimal('33.0')]</t>
  </si>
  <si>
    <t>10.1016/j.fmre.2022.05.024</t>
  </si>
  <si>
    <t>{'L12'}</t>
  </si>
  <si>
    <t>&gt;20</t>
  </si>
  <si>
    <t>[Decimal('20.0')]</t>
  </si>
  <si>
    <t>{'CoCrNi2'}</t>
  </si>
  <si>
    <t>{'CoCrNi'}</t>
  </si>
  <si>
    <t>{'Aluminum', 'aluminum'}</t>
  </si>
  <si>
    <t>10.1016/j.jmrt.2022.05.111</t>
  </si>
  <si>
    <t>{'Ti-65'}</t>
  </si>
  <si>
    <t>[Decimal('25.0')]</t>
  </si>
  <si>
    <t>10.1016/j.rinma.2022.100342</t>
  </si>
  <si>
    <t>{'Mg-Gd-Y-Zn-Zr-Ag'}</t>
  </si>
  <si>
    <t>[Decimal('7.7')]</t>
  </si>
  <si>
    <t>10.1016/j.jma.2021.08.037</t>
  </si>
  <si>
    <t>{'IN718'}</t>
  </si>
  <si>
    <t>[Decimal('212.0')]</t>
  </si>
  <si>
    <t>10.1016/j.jmrt.2023.03.093</t>
  </si>
  <si>
    <t>[Decimal('119.0')]</t>
  </si>
  <si>
    <t>TableYieldStrength</t>
  </si>
  <si>
    <t>{'Sr'}</t>
  </si>
  <si>
    <t>105â€“114</t>
  </si>
  <si>
    <t>[Decimal('105.0'), Decimal('114.0')]</t>
  </si>
  <si>
    <t>10.1016-j.bioactmat.2021.04.043</t>
  </si>
  <si>
    <t>{'Mgâ€“1Znâ€“1Sn'}</t>
  </si>
  <si>
    <t>151 Â± 1</t>
  </si>
  <si>
    <t>[Decimal('151.0')]</t>
  </si>
  <si>
    <t>{'Mgâ€“1Znâ€“1Sn-0.2Sr'}</t>
  </si>
  <si>
    <t>168 Â± 8</t>
  </si>
  <si>
    <t>[Decimal('168.0')]</t>
  </si>
  <si>
    <t>{'Mgâ€“1Znâ€“1Sn-0.4Sr'}</t>
  </si>
  <si>
    <t>179 Â± 3</t>
  </si>
  <si>
    <t>[Decimal('179.0')]</t>
  </si>
  <si>
    <t>{'Mgâ€“1Znâ€“1Sn-0.6Sr'}</t>
  </si>
  <si>
    <t>178 Â± 5</t>
  </si>
  <si>
    <t>[Decimal('178.0')]</t>
  </si>
  <si>
    <t>{'Mgâ€“1Znâ€“1Mn-xSr'}</t>
  </si>
  <si>
    <t>~241</t>
  </si>
  <si>
    <t>[Decimal('241.0')]</t>
  </si>
  <si>
    <t>{'Mg-3.2Zn-0.3Sr'}</t>
  </si>
  <si>
    <t>187 Â± 4</t>
  </si>
  <si>
    <t>[Decimal('187.0')]</t>
  </si>
  <si>
    <t>{'Mgâ€“1Zn-xSr'}</t>
  </si>
  <si>
    <t>~130</t>
  </si>
  <si>
    <t>[Decimal('130.0')]</t>
  </si>
  <si>
    <t>TableUltimateTensileStrength</t>
  </si>
  <si>
    <t>35â€“283</t>
  </si>
  <si>
    <t>[Decimal('35.0'), Decimal('283.0')]</t>
  </si>
  <si>
    <t>1.5â€“38</t>
  </si>
  <si>
    <t>[Decimal('1.5'), Decimal('38.0')]</t>
  </si>
  <si>
    <t>229 Â± 1</t>
  </si>
  <si>
    <t>[Decimal('229.0')]</t>
  </si>
  <si>
    <t>245 Â± 8</t>
  </si>
  <si>
    <t>[Decimal('245.0')]</t>
  </si>
  <si>
    <t>246 Â± 2</t>
  </si>
  <si>
    <t>[Decimal('246.0')]</t>
  </si>
  <si>
    <t>268 Â± 6</t>
  </si>
  <si>
    <t>[Decimal('268.0')]</t>
  </si>
  <si>
    <t>~280</t>
  </si>
  <si>
    <t>[Decimal('280.0')]</t>
  </si>
  <si>
    <t>278 Â± 5</t>
  </si>
  <si>
    <t>~249</t>
  </si>
  <si>
    <t>[Decimal('249.0')]</t>
  </si>
  <si>
    <t>{'acrylonitrile - butadiene - styrene', 'acrylonitrile-butadiene-styrene', 'ABS'}</t>
  </si>
  <si>
    <t>{'polyurethane', 'TPU'}</t>
  </si>
  <si>
    <t>{'HAZ'}</t>
  </si>
  <si>
    <t>[Decimal('963.0')]</t>
  </si>
  <si>
    <t>10.1007_s11661-021-06565-2</t>
  </si>
  <si>
    <t>[Decimal('892.0')]</t>
  </si>
  <si>
    <t>[Decimal('923.0')]</t>
  </si>
  <si>
    <t>[Decimal('907.0')]</t>
  </si>
  <si>
    <t>[Decimal('917.0')]</t>
  </si>
  <si>
    <t>[Decimal('901.0')]</t>
  </si>
  <si>
    <t>[Decimal('894.0')]</t>
  </si>
  <si>
    <t>[Decimal('871.0')]</t>
  </si>
  <si>
    <t>[Decimal('872.0')]</t>
  </si>
  <si>
    <t>[Decimal('868.0')]</t>
  </si>
  <si>
    <t>[Decimal('924.0')]</t>
  </si>
  <si>
    <t>[Decimal('922.0')]</t>
  </si>
  <si>
    <t>[Decimal('931.0')]</t>
  </si>
  <si>
    <t>[Decimal('1049.0')]</t>
  </si>
  <si>
    <t>[Decimal('1030.0')]</t>
  </si>
  <si>
    <t>[Decimal('1037.0')]</t>
  </si>
  <si>
    <t>[Decimal('1032.0')]</t>
  </si>
  <si>
    <t>[Decimal('1035.0')]</t>
  </si>
  <si>
    <t>[Decimal('1038.0')]</t>
  </si>
  <si>
    <t>[Decimal('1034.0')]</t>
  </si>
  <si>
    <t>[Decimal('1009.0')]</t>
  </si>
  <si>
    <t>[Decimal('1011.0')]</t>
  </si>
  <si>
    <t>[Decimal('1007.0')]</t>
  </si>
  <si>
    <t>[Decimal('991.0')]</t>
  </si>
  <si>
    <t>[Decimal('997.0')]</t>
  </si>
  <si>
    <t>TableYoungsModulus</t>
  </si>
  <si>
    <t>{'Nylon'}</t>
  </si>
  <si>
    <t>[Decimal('3000.0')]</t>
  </si>
  <si>
    <t>10.1007_s12289-019-01514-2</t>
  </si>
  <si>
    <t>{'aluminium', 'Aluminium'}</t>
  </si>
  <si>
    <t>[Decimal('70000.0')]</t>
  </si>
  <si>
    <t>{'P(3HB)'}</t>
  </si>
  <si>
    <t>58 Â± 7</t>
  </si>
  <si>
    <t>[Decimal('58.0')]</t>
  </si>
  <si>
    <t>10.1038_s41427-021-00296-x</t>
  </si>
  <si>
    <t>{'P(3H2MB)'}</t>
  </si>
  <si>
    <t>37 Â± 2</t>
  </si>
  <si>
    <t>[Decimal('37.0')]</t>
  </si>
  <si>
    <t>{'polycaprolactone', 'PCL'}</t>
  </si>
  <si>
    <t>2.23 Â± 0.08</t>
  </si>
  <si>
    <t>[Decimal('2.23')]</t>
  </si>
  <si>
    <t>10.1016-j.jksus.2022.101931</t>
  </si>
  <si>
    <t>7.84 Â± 0.01</t>
  </si>
  <si>
    <t>[Decimal('7.84')]</t>
  </si>
  <si>
    <t>10.1016-j.dt.2014.12.001</t>
  </si>
  <si>
    <t>[Decimal('206.0')]</t>
  </si>
  <si>
    <t>[Decimal('124.0')]</t>
  </si>
  <si>
    <t>Ïƒy</t>
  </si>
  <si>
    <t>{'ZnO', 'zinc oxide'}</t>
  </si>
  <si>
    <t>(GPa)</t>
  </si>
  <si>
    <t>[Decimal('47.516')]</t>
  </si>
  <si>
    <t>10.1186_1556-276X-6-352</t>
  </si>
  <si>
    <t>[Decimal('47.617')]</t>
  </si>
  <si>
    <t>[Decimal('39.033')]</t>
  </si>
  <si>
    <t>[Decimal('36.332')]</t>
  </si>
  <si>
    <t>{'Aluminum Nitride', 'aluminum nitride', 'AlN'}</t>
  </si>
  <si>
    <t>[Decimal('182.0')]</t>
  </si>
  <si>
    <t>10.1016-j.sna.2022.114067</t>
  </si>
  <si>
    <t>766 Â± 18</t>
  </si>
  <si>
    <t>[Decimal('766.0')]</t>
  </si>
  <si>
    <t>754 Â± 17</t>
  </si>
  <si>
    <t>[Decimal('754.0')]</t>
  </si>
  <si>
    <t>809 Â± 24</t>
  </si>
  <si>
    <t>800 Â± 19</t>
  </si>
  <si>
    <t>ÏƒY</t>
  </si>
  <si>
    <t>{'aluminum'}</t>
  </si>
  <si>
    <t>10.1186_s10033-022-00750-z</t>
  </si>
  <si>
    <t>[Decimal('68.0')]</t>
  </si>
  <si>
    <t>{'2-(prop-2-enoylamino)hexanoic acid'}</t>
  </si>
  <si>
    <t>(kPa)</t>
  </si>
  <si>
    <t>[Decimal('0.75')]</t>
  </si>
  <si>
    <t>10.1038_s41467-021-26236-5</t>
  </si>
  <si>
    <t>[Decimal('160.0')]</t>
  </si>
  <si>
    <t>{'C-S-H'}</t>
  </si>
  <si>
    <t>[Decimal('21.7')]</t>
  </si>
  <si>
    <t>10.1016-j.ijsolstr.2012.10.030</t>
  </si>
  <si>
    <t>{'C-S-'}</t>
  </si>
  <si>
    <t>[Decimal('29.4')]</t>
  </si>
  <si>
    <t>{'CH'}</t>
  </si>
  <si>
    <t>[Decimal('38.0')]</t>
  </si>
  <si>
    <t>[Decimal('135.0')]</t>
  </si>
  <si>
    <t>{'NO'}</t>
  </si>
  <si>
    <t>[Decimal('4.0')]</t>
  </si>
  <si>
    <t>10.1038_srep30713</t>
  </si>
  <si>
    <t>[Decimal('686000.0')]</t>
  </si>
  <si>
    <t>ÏƒYS</t>
  </si>
  <si>
    <t>469 Â± 42</t>
  </si>
  <si>
    <t>430 Â± 38</t>
  </si>
  <si>
    <t>495 Â± 11</t>
  </si>
  <si>
    <t>{'CP-Ti'}</t>
  </si>
  <si>
    <t>560 Â± 5</t>
  </si>
  <si>
    <t>[Decimal('560.0')]</t>
  </si>
  <si>
    <t>1103 Â± 20</t>
  </si>
  <si>
    <t>48 Â± 4</t>
  </si>
  <si>
    <t>[Decimal('48.0')]</t>
  </si>
  <si>
    <t>45 Â± 5</t>
  </si>
  <si>
    <t>[Decimal('45.0')]</t>
  </si>
  <si>
    <t>46 Â± 3</t>
  </si>
  <si>
    <t>113 Â± 3</t>
  </si>
  <si>
    <t>[Decimal('113.0')]</t>
  </si>
  <si>
    <t>145 Â± 14</t>
  </si>
  <si>
    <t>[Decimal('145.0')]</t>
  </si>
  <si>
    <t>{'graphite'}</t>
  </si>
  <si>
    <t>[Decimal('37.9')]</t>
  </si>
  <si>
    <t>10.1016-j.dt.2019.05.015</t>
  </si>
  <si>
    <t>Adhesive property tensile strength not supported</t>
  </si>
  <si>
    <t>[Decimal('48.26')]</t>
  </si>
  <si>
    <t>{'CuCrZr'}</t>
  </si>
  <si>
    <t>[Decimal('1360.0')]</t>
  </si>
  <si>
    <t>[Decimal('1154.0')]</t>
  </si>
  <si>
    <t>[Decimal('854.0')]</t>
  </si>
  <si>
    <t>[Decimal('604.0')]</t>
  </si>
  <si>
    <t>[Decimal('465.0')]</t>
  </si>
  <si>
    <t>[Decimal('103.0')]</t>
  </si>
  <si>
    <t>{'Cu'}</t>
  </si>
  <si>
    <t>[Decimal('69.0')]</t>
  </si>
  <si>
    <t>[Decimal('60.0')]</t>
  </si>
  <si>
    <t>[Decimal('293.0')]</t>
  </si>
  <si>
    <t>[Decimal('257.0')]</t>
  </si>
  <si>
    <t>[Decimal('195.0')]</t>
  </si>
  <si>
    <t>{'granite'}</t>
  </si>
  <si>
    <t>[Decimal('52.4')]</t>
  </si>
  <si>
    <t>10.1016-j.jrmge.2022.03.008</t>
  </si>
  <si>
    <t>[Decimal('82.0')]</t>
  </si>
  <si>
    <t>[Decimal('19.29')]</t>
  </si>
  <si>
    <t>[Decimal('21.43')]</t>
  </si>
  <si>
    <t>[Decimal('9.9')]</t>
  </si>
  <si>
    <t>[Decimal('14.6')]</t>
  </si>
  <si>
    <t>[Decimal('21.0')]</t>
  </si>
  <si>
    <t>[Decimal('28.0')]</t>
  </si>
  <si>
    <t>[Decimal('61.0')]</t>
  </si>
  <si>
    <t>[Decimal('36.1')]</t>
  </si>
  <si>
    <t>[Decimal('39.0')]</t>
  </si>
  <si>
    <t>[Decimal('49.75')]</t>
  </si>
  <si>
    <t>[Decimal('45.9')]</t>
  </si>
  <si>
    <t>[Decimal('9.85')]</t>
  </si>
  <si>
    <t>[Decimal('14.62')]</t>
  </si>
  <si>
    <t>[Decimal('34.3')]</t>
  </si>
  <si>
    <t>[Decimal('3.42')]</t>
  </si>
  <si>
    <t>[Decimal('42.98')]</t>
  </si>
  <si>
    <t>[Decimal('24.8')]</t>
  </si>
  <si>
    <t>[Decimal('13.2')]</t>
  </si>
  <si>
    <t>[Decimal('30.08')]</t>
  </si>
  <si>
    <t>[Decimal('28.9')]</t>
  </si>
  <si>
    <t>[Decimal('20.4')]</t>
  </si>
  <si>
    <t>[Decimal('15.7')]</t>
  </si>
  <si>
    <t>[Decimal('28.8')]</t>
  </si>
  <si>
    <t>[Decimal('24.5')]</t>
  </si>
  <si>
    <t>[Decimal('22.4')]</t>
  </si>
  <si>
    <t>[Decimal('51.0')]</t>
  </si>
  <si>
    <t>[Decimal('12.2')]</t>
  </si>
  <si>
    <t>[Decimal('35.0')]</t>
  </si>
  <si>
    <t>[Decimal('28.3')]</t>
  </si>
  <si>
    <t>[Decimal('12.0')]</t>
  </si>
  <si>
    <t>[Decimal('32.2')]</t>
  </si>
  <si>
    <t>[Decimal('12.33')]</t>
  </si>
  <si>
    <t>[Decimal('12.24')]</t>
  </si>
  <si>
    <t>[Decimal('2.07')]</t>
  </si>
  <si>
    <t>[Decimal('19.2')]</t>
  </si>
  <si>
    <t>[Decimal('19.0')]</t>
  </si>
  <si>
    <t>[Decimal('45.6')]</t>
  </si>
  <si>
    <t>NO RECORDS</t>
  </si>
  <si>
    <t>10.1016/j.ijsolstr.2011.10.016</t>
  </si>
  <si>
    <t>TableFractureStrength</t>
  </si>
  <si>
    <t>Fracture strength</t>
  </si>
  <si>
    <t>{'COFTAPB-DHTA'}</t>
  </si>
  <si>
    <t>[Decimal('1.42')]</t>
  </si>
  <si>
    <t>10.1016/j.matt.2021.01.001</t>
  </si>
  <si>
    <t>[Decimal('0.53')]</t>
  </si>
  <si>
    <t>[Decimal('0.7')]</t>
  </si>
  <si>
    <t>[Decimal('0.73')]</t>
  </si>
  <si>
    <t>[Decimal('0.59')]</t>
  </si>
  <si>
    <t>[Decimal('0.54')]</t>
  </si>
  <si>
    <t>0.75 ± 0.34</t>
  </si>
  <si>
    <t>{'2,5-dihydroxyterethaldehyde', 'dihydroxyterethaldehyde', 'DHTA'}</t>
  </si>
  <si>
    <t>[Decimal('0.27')]</t>
  </si>
  <si>
    <t>[Decimal('0.35')]</t>
  </si>
  <si>
    <t>[Decimal('0.37')]</t>
  </si>
  <si>
    <t>[Decimal('0.31')]</t>
  </si>
  <si>
    <t>[Decimal('0.39')]</t>
  </si>
  <si>
    <t>[Decimal('0.32')]</t>
  </si>
  <si>
    <t>[Decimal('0.49')]</t>
  </si>
  <si>
    <t>[Decimal('0.44')]</t>
  </si>
  <si>
    <t>[Decimal('0.85')]</t>
  </si>
  <si>
    <t>[Decimal('1.01')]</t>
  </si>
  <si>
    <t>[Decimal('11.26')]</t>
  </si>
  <si>
    <t>[Decimal('10.53')]</t>
  </si>
  <si>
    <t>[Decimal('8.28')]</t>
  </si>
  <si>
    <t>[Decimal('6.5')]</t>
  </si>
  <si>
    <t>[Decimal('9.24')]</t>
  </si>
  <si>
    <t>[Decimal('16.46')]</t>
  </si>
  <si>
    <t>10.38 ± 3.42</t>
  </si>
  <si>
    <t>[Decimal('10.38')]</t>
  </si>
  <si>
    <t>[Decimal('531.7')]</t>
  </si>
  <si>
    <t>[Decimal('462.8')]</t>
  </si>
  <si>
    <t>−13</t>
  </si>
  <si>
    <t>[Decimal('-13.0')]</t>
  </si>
  <si>
    <t>[Decimal('568.3')]</t>
  </si>
  <si>
    <t>[Decimal('503.2')]</t>
  </si>
  <si>
    <t>−11.5</t>
  </si>
  <si>
    <t>[Decimal('-11.5')]</t>
  </si>
  <si>
    <t>[Decimal('68.05')]</t>
  </si>
  <si>
    <t>[Decimal('59.0')]</t>
  </si>
  <si>
    <t>[Decimal('212.5')]</t>
  </si>
  <si>
    <t>[Decimal('101.1')]</t>
  </si>
  <si>
    <t>[Decimal('125.42')]</t>
  </si>
  <si>
    <t>[Decimal('284.65')]</t>
  </si>
  <si>
    <t>[Decimal('150.7')]</t>
  </si>
  <si>
    <t>[Decimal('853.4')]</t>
  </si>
  <si>
    <t>[Decimal('750.6')]</t>
  </si>
  <si>
    <t>−12</t>
  </si>
  <si>
    <t>[Decimal('-12.0')]</t>
  </si>
  <si>
    <t>[Decimal('930.3')]</t>
  </si>
  <si>
    <t>[Decimal('828.7')]</t>
  </si>
  <si>
    <t>−10.9</t>
  </si>
  <si>
    <t>[Decimal('-10.9')]</t>
  </si>
  <si>
    <t>TableDuctility</t>
  </si>
  <si>
    <t>[Decimal('21.4')]</t>
  </si>
  <si>
    <t>[Decimal('29.7')]</t>
  </si>
  <si>
    <t>[Decimal('38.8')]</t>
  </si>
  <si>
    <t>[Decimal('26.7')]</t>
  </si>
  <si>
    <t>[Decimal('29.0')]</t>
  </si>
  <si>
    <t>[Decimal('8.6')]</t>
  </si>
  <si>
    <t>[Decimal('69.3')]</t>
  </si>
  <si>
    <t>[Decimal('65.2')]</t>
  </si>
  <si>
    <t>−5.9</t>
  </si>
  <si>
    <t>[Decimal('-5.9')]</t>
  </si>
  <si>
    <t>[Decimal('53.9')]</t>
  </si>
  <si>
    <t>[Decimal('49.8')]</t>
  </si>
  <si>
    <t>−7.6</t>
  </si>
  <si>
    <t>[Decimal('-7.6')]</t>
  </si>
  <si>
    <t>[Decimal('4.01')]</t>
  </si>
  <si>
    <t>[Decimal('4.08')]</t>
  </si>
  <si>
    <t>[Decimal('5.51')]</t>
  </si>
  <si>
    <t>[Decimal('6.45')]</t>
  </si>
  <si>
    <t>[Decimal('5.89')]</t>
  </si>
  <si>
    <t>[Decimal('6.69')]</t>
  </si>
  <si>
    <t>[Decimal('8.1')]</t>
  </si>
  <si>
    <t>[Decimal('6.49')]</t>
  </si>
  <si>
    <t>TEXT</t>
  </si>
  <si>
    <t>TP/FP</t>
  </si>
  <si>
    <t>Column1</t>
  </si>
  <si>
    <t>Column2</t>
  </si>
  <si>
    <t>Value</t>
  </si>
  <si>
    <t>{'copper'}</t>
  </si>
  <si>
    <t>10.1016-j.actamat.2014.03.036</t>
  </si>
  <si>
    <t>{'CrMnFeCoNi'}</t>
  </si>
  <si>
    <t>460 Â± 30</t>
  </si>
  <si>
    <t>10.1016-j.actamat.2016.07.038</t>
  </si>
  <si>
    <t>265 Â± 10</t>
  </si>
  <si>
    <t>{'CrCoNi'}</t>
  </si>
  <si>
    <t>360 Â± 10</t>
  </si>
  <si>
    <t>10.1016-j.actamat.2017.02.036</t>
  </si>
  <si>
    <t>âˆ¼870</t>
  </si>
  <si>
    <t>{'TZA941 + 0.3Na'}</t>
  </si>
  <si>
    <t>10.1016-j.actamat.2018.07.044</t>
  </si>
  <si>
    <t>{'Mg-8.8Sn-4.0Zn-0.9Al-0.3Na(TZA941 + 0.3Na)'}</t>
  </si>
  <si>
    <t>{'AA7075'}</t>
  </si>
  <si>
    <t>10.1016-j.aej.2020.10.021</t>
  </si>
  <si>
    <t>{'HDPE', 'polyethylene'}</t>
  </si>
  <si>
    <t>10.1016-j.aej.2021.03.024</t>
  </si>
  <si>
    <t>26 Â± 1</t>
  </si>
  <si>
    <t>{'SUS316L'}</t>
  </si>
  <si>
    <t>~330</t>
  </si>
  <si>
    <t>10.1016-j.apmt.2020.100755</t>
  </si>
  <si>
    <t>{'AA2519-T87 aluminium'}</t>
  </si>
  <si>
    <t>10.1016-j.dt.2016.02.003</t>
  </si>
  <si>
    <t>{'AA2024'}</t>
  </si>
  <si>
    <t>10.1016-j.dt.2020.03.008</t>
  </si>
  <si>
    <t>TP Value</t>
  </si>
  <si>
    <t>{'steel St-3DIN 17,100'}</t>
  </si>
  <si>
    <t>10.1016-j.engfailanal.2020.105150</t>
  </si>
  <si>
    <t>{'AA2050-T34'}</t>
  </si>
  <si>
    <t>10.1016-j.ijplas.2016.11.007</t>
  </si>
  <si>
    <t>10.1016-j.ijplas.2019.08.009</t>
  </si>
  <si>
    <t>{'GW123'}</t>
  </si>
  <si>
    <t>10.1016-j.jma.2013.02.006</t>
  </si>
  <si>
    <t>{'Î±-Mg'}</t>
  </si>
  <si>
    <t>{'Mgâ€“4 % Liâ€“6 % Znâ€“1.2 % Y'}</t>
  </si>
  <si>
    <t>10.1016-j.jma.2015.02.003</t>
  </si>
  <si>
    <t>{'Mg97Zn1Y2(at . %)'}</t>
  </si>
  <si>
    <t>10.1016-j.jma.2016.09.001</t>
  </si>
  <si>
    <t>{'Mg97Zn1Y2'}</t>
  </si>
  <si>
    <t>TP Compound</t>
  </si>
  <si>
    <t>{'Mgâ€“Znâ€“Yâ€“Nd'}</t>
  </si>
  <si>
    <t>159 Â± 8</t>
  </si>
  <si>
    <t>10.1016-j.jma.2019.09.009</t>
  </si>
  <si>
    <t>{'AZ31 magnesium'}</t>
  </si>
  <si>
    <t>10.1016-j.jmatprotec.2012.11.002</t>
  </si>
  <si>
    <t>{'MgCaSr'}</t>
  </si>
  <si>
    <t>10.1016-j.jmbbm.2018.02.001</t>
  </si>
  <si>
    <t>{'LCS', 'low carbon steel'}</t>
  </si>
  <si>
    <t>10.1016-j.jmrt.2018.02.010</t>
  </si>
  <si>
    <t>{'FM', 'Fe40Mn40Cr10Co10'}</t>
  </si>
  <si>
    <t>10.1016-j.jmrt.2019.06.031</t>
  </si>
  <si>
    <t>{'W10'}</t>
  </si>
  <si>
    <t>{'WC', 'Tungsten carbide'}</t>
  </si>
  <si>
    <t>{'ZK60-1Sm'}</t>
  </si>
  <si>
    <t>10.1016-j.jmrt.2019.10.038</t>
  </si>
  <si>
    <t>{'Al5Ti5Co35Ni35Fe20'}</t>
  </si>
  <si>
    <t>10.1016-j.jmrt.2019.10.084</t>
  </si>
  <si>
    <t>{'Al-Mg-Si'}</t>
  </si>
  <si>
    <t>264.3 Â± 4.26</t>
  </si>
  <si>
    <t>10.1016-j.jmrt.2019.11.040</t>
  </si>
  <si>
    <t>103.3 Â± 7.41</t>
  </si>
  <si>
    <t>94 Â± 5.32</t>
  </si>
  <si>
    <t>{'Fe-Ni-C TRIP steel'}</t>
  </si>
  <si>
    <t>10.1016-j.jmrt.2020.01.041</t>
  </si>
  <si>
    <t>{'Fe-24Ni-0.2C TRIP steel'}</t>
  </si>
  <si>
    <t>{'V8C7-Fe/iron'}</t>
  </si>
  <si>
    <t>10.1016-j.jmrt.2020.02.038</t>
  </si>
  <si>
    <t>{'SiCp-6061Al'}</t>
  </si>
  <si>
    <t>{'V8C7'}</t>
  </si>
  <si>
    <t>{'steels', 'AHSS'}</t>
  </si>
  <si>
    <t>10.1016-j.matdes.2016.12.065</t>
  </si>
  <si>
    <t>{'L12-Ni3(Ti'}</t>
  </si>
  <si>
    <t>10.1016-j.matdes.2019.107910</t>
  </si>
  <si>
    <t>{'Al0.45CoCrFeNi'}</t>
  </si>
  <si>
    <t>âˆ¼590</t>
  </si>
  <si>
    <t>{'AlCoCrFeNi2.1'}</t>
  </si>
  <si>
    <t>~980</t>
  </si>
  <si>
    <t>~1000</t>
  </si>
  <si>
    <t>{'Fe40Mn40Co10Cr10'}</t>
  </si>
  <si>
    <t>~300</t>
  </si>
  <si>
    <t>~1200</t>
  </si>
  <si>
    <t>{'Sc13Ti30Zr30Hf25Re2'}</t>
  </si>
  <si>
    <t>10.1016-j.matdes.2020.108716</t>
  </si>
  <si>
    <t>{'Ti-6Al-4 V'}</t>
  </si>
  <si>
    <t>{'Sc25Ti25Zr25Hf25'}</t>
  </si>
  <si>
    <t>{'Al0.3CoCrCu0.3FeNi'}</t>
  </si>
  <si>
    <t>10.1016-j.matdes.2020.109238</t>
  </si>
  <si>
    <t>{'Al0.3CoCrCu0.3FeNi HEA'}</t>
  </si>
  <si>
    <t>{'HEA'}</t>
  </si>
  <si>
    <t>{'SA-738Gr'}</t>
  </si>
  <si>
    <t>10.1016-j.nme.2016.07.010</t>
  </si>
  <si>
    <t>{'Zr55Al10Ni5Cu30'}</t>
  </si>
  <si>
    <t>10.1016-j.pnsc.2011.12.004</t>
  </si>
  <si>
    <t>{'(Ti41Zr25Be29Al5)91Cu9'}</t>
  </si>
  <si>
    <t>10.1016-j.pnsc.2012.10.007</t>
  </si>
  <si>
    <t>{'Ti41Zr25Be29Al5'}</t>
  </si>
  <si>
    <t>âˆ¼1938</t>
  </si>
  <si>
    <t>{'Al81.3Sn12.3Cu6.4'}</t>
  </si>
  <si>
    <t>10.1016-j.pnsc.2015.10.006</t>
  </si>
  <si>
    <t>{'TiNbHfTaZr'}</t>
  </si>
  <si>
    <t>10.1016-j.pnsc.2020.07.002</t>
  </si>
  <si>
    <t>{'FeNiCoCrMn'}</t>
  </si>
  <si>
    <t>{'poly ( vinyl alcohol )', 'PVA'}</t>
  </si>
  <si>
    <t>10.1016-j.proche.2012.06.011</t>
  </si>
  <si>
    <t>{'poly(vinyl alcohol)', 'poly ( vinyl alcohol )', 'Poly(vinyl Alcohol)', 'PVA'}</t>
  </si>
  <si>
    <t>10.1016-j.proeng.2010.03.197</t>
  </si>
  <si>
    <t>{'Ti6Al64V'}</t>
  </si>
  <si>
    <t>10.1016-j.promfg.2020.10.145</t>
  </si>
  <si>
    <t>{'AZ91D'}</t>
  </si>
  <si>
    <t>10.1016-j.rinp.2018.10.047</t>
  </si>
  <si>
    <t>TP compound</t>
  </si>
  <si>
    <t>{'Q890D steel/AZ31'}</t>
  </si>
  <si>
    <t>10.1016-j.rinp.2018.10.058</t>
  </si>
  <si>
    <t>{'SS', 'AISI304 stainless steel', 'AISI 304 stainless steel'}</t>
  </si>
  <si>
    <t>10.1016-j.rinp.2021.103880</t>
  </si>
  <si>
    <t>{'Tungsten', 'tungsten'}</t>
  </si>
  <si>
    <t>10.1016-j.ultsonch.2020.105232</t>
  </si>
  <si>
    <t>{'polymethylmethacrylate', 'PMMA'}</t>
  </si>
  <si>
    <t>40â€“70</t>
  </si>
  <si>
    <t>MPa()</t>
  </si>
  <si>
    <t>10.1529-biophysj.104.049528</t>
  </si>
  <si>
    <t>10.2478-IJNAOE-2013-0140</t>
  </si>
  <si>
    <t>{'cast steel', 'Cast steel'}</t>
  </si>
  <si>
    <t>{'carbon'}</t>
  </si>
  <si>
    <t>{'Î± steel'}</t>
  </si>
  <si>
    <t>{'SA508'}</t>
  </si>
  <si>
    <t>10.5516-NET.07.2013.088</t>
  </si>
  <si>
    <t>Parsing Method</t>
  </si>
  <si>
    <t>DOI</t>
  </si>
  <si>
    <t>TP / FP</t>
  </si>
  <si>
    <t>Manually Extracted</t>
  </si>
  <si>
    <t>In This Study</t>
  </si>
  <si>
    <t>['Mg–Gd–Y–Zr']</t>
  </si>
  <si>
    <t>Text Parsing</t>
  </si>
  <si>
    <t>10.1016/j.jma.2013.02.006</t>
  </si>
  <si>
    <t>['titanium nitride']</t>
  </si>
  <si>
    <t>10.1016/j.jmrt.2018.02.010</t>
  </si>
  <si>
    <t>LCS</t>
  </si>
  <si>
    <t>275 MPa</t>
  </si>
  <si>
    <t>[Decimal('275.0')]</t>
  </si>
  <si>
    <t>['ZK60']</t>
  </si>
  <si>
    <t>10.1016/j.jmrt.2019.10.038</t>
  </si>
  <si>
    <t>ZK60-1Sm</t>
  </si>
  <si>
    <t>269 MPa</t>
  </si>
  <si>
    <t>[Decimal('269.0')]</t>
  </si>
  <si>
    <t>MPa)</t>
  </si>
  <si>
    <t>['stable HEAs ,']</t>
  </si>
  <si>
    <t>10.1016/j.jmrt.2019.10.084</t>
  </si>
  <si>
    <t>Al5Ti5Co35Ni35Fe20</t>
  </si>
  <si>
    <t>775 MPa</t>
  </si>
  <si>
    <t>[Decimal('775.0')]</t>
  </si>
  <si>
    <t>1050 MPa</t>
  </si>
  <si>
    <t>[Decimal('1050.0')]</t>
  </si>
  <si>
    <t>490 MPa</t>
  </si>
  <si>
    <t>[Decimal('490.0')]</t>
  </si>
  <si>
    <t>['HOA504']</t>
  </si>
  <si>
    <t>103.3 ± 7.41</t>
  </si>
  <si>
    <t>10.1016/j.jmrt.2019.11.040</t>
  </si>
  <si>
    <t>Al-Mg-Si</t>
  </si>
  <si>
    <t>103.3 MPa</t>
  </si>
  <si>
    <t>[Decimal('103.3')]</t>
  </si>
  <si>
    <t>['V8C7']</t>
  </si>
  <si>
    <t>10.1016/j.jmrt.2020.02.038</t>
  </si>
  <si>
    <t>cast iron</t>
  </si>
  <si>
    <t>420 MPa</t>
  </si>
  <si>
    <t>['Al0.45CoCrFeNi']</t>
  </si>
  <si>
    <t>100 to 330</t>
  </si>
  <si>
    <t>10.1016/j.matdes.2019.107910</t>
  </si>
  <si>
    <t>['Ni3(Ti,Al)']</t>
  </si>
  <si>
    <t xml:space="preserve">Al0.45CoCrFeNi </t>
  </si>
  <si>
    <t>1000 MPa</t>
  </si>
  <si>
    <t>['AZ91D']</t>
  </si>
  <si>
    <t>10.1016/j.rinp.2018.10.047</t>
  </si>
  <si>
    <t>['DH36']</t>
  </si>
  <si>
    <t>10.2478/IJNAOE-2013-0140</t>
  </si>
  <si>
    <t>['Ti']</t>
  </si>
  <si>
    <t>10.1016/j.matdes.2020.108716</t>
  </si>
  <si>
    <t>Ti-6Al-4 V wt%</t>
  </si>
  <si>
    <t>970 MPa</t>
  </si>
  <si>
    <t>['PVA', 'poly(vinyl alcohol )', 'Poly(vinyl Alcohol )']</t>
  </si>
  <si>
    <t>10.1016/j.proche.2012.06.011</t>
  </si>
  <si>
    <t>This is a UTS value</t>
  </si>
  <si>
    <t>[Decimal('7.4')]</t>
  </si>
  <si>
    <t>['PVA', 'poly(vinyl alcohol )']</t>
  </si>
  <si>
    <t>['EUROFER 97']</t>
  </si>
  <si>
    <t>MPa(</t>
  </si>
  <si>
    <t>10.1016/j.nme.2019.01.026</t>
  </si>
  <si>
    <t>Metrics from Original</t>
  </si>
  <si>
    <t>With Updated (this study)</t>
  </si>
  <si>
    <t>#TP</t>
  </si>
  <si>
    <t>#FP</t>
  </si>
  <si>
    <t>#FN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</si>
</sst>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Roboto Mono"/>
    </font>
    <font>
      <b/>
      <sz val="10.0"/>
      <color rgb="FFFFFFFF"/>
      <name val="Roboto Mono"/>
    </font>
    <font>
      <b/>
      <sz val="10.0"/>
      <color theme="1"/>
      <name val="Roboto Mono"/>
    </font>
    <font>
      <sz val="10.0"/>
      <color theme="1"/>
      <name val="Roboto Mono"/>
    </font>
    <font>
      <b/>
      <sz val="12.0"/>
      <color theme="1"/>
      <name val="Roboto Mono"/>
    </font>
    <font>
      <b/>
      <sz val="18.0"/>
      <color theme="1"/>
      <name val="Roboto Mono"/>
    </font>
    <font>
      <sz val="10.0"/>
      <color theme="1"/>
      <name val="Ubuntu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41C2F"/>
        <bgColor rgb="FF941C2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4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7" width="12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0</v>
      </c>
      <c r="B2" s="3" t="s">
        <v>1</v>
      </c>
      <c r="C2" s="4">
        <v>24.0</v>
      </c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5" t="s">
        <v>2</v>
      </c>
      <c r="B3" s="5" t="s">
        <v>3</v>
      </c>
      <c r="C3" s="6" t="s">
        <v>4</v>
      </c>
      <c r="D3" s="6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5" t="s">
        <v>12</v>
      </c>
      <c r="B4" s="7">
        <v>112.0</v>
      </c>
      <c r="C4" s="7">
        <f>B4+C2</f>
        <v>136</v>
      </c>
      <c r="D4" s="7">
        <v>134.0</v>
      </c>
      <c r="E4" s="7">
        <v>56.0</v>
      </c>
      <c r="F4" s="7">
        <v>34.0</v>
      </c>
      <c r="G4" s="7">
        <v>24.0</v>
      </c>
      <c r="H4" s="7">
        <v>11.0</v>
      </c>
      <c r="I4" s="7">
        <v>9.0</v>
      </c>
      <c r="J4" s="7">
        <v>152.0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5" t="s">
        <v>13</v>
      </c>
      <c r="B5" s="7">
        <v>68.0</v>
      </c>
      <c r="C5" s="7">
        <f>B5-C2</f>
        <v>44</v>
      </c>
      <c r="D5" s="7">
        <v>46.0</v>
      </c>
      <c r="E5" s="7">
        <v>20.0</v>
      </c>
      <c r="F5" s="7">
        <v>4.0</v>
      </c>
      <c r="G5" s="7">
        <v>8.0</v>
      </c>
      <c r="H5" s="7">
        <v>8.0</v>
      </c>
      <c r="I5" s="7">
        <v>6.0</v>
      </c>
      <c r="J5" s="7">
        <v>28.0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5" t="s">
        <v>14</v>
      </c>
      <c r="B6" s="8">
        <f>D6</f>
        <v>54</v>
      </c>
      <c r="C6" s="7">
        <v>54.0</v>
      </c>
      <c r="D6" s="7">
        <v>54.0</v>
      </c>
      <c r="E6" s="7">
        <v>7.0</v>
      </c>
      <c r="F6" s="7">
        <v>16.0</v>
      </c>
      <c r="G6" s="7">
        <v>28.0</v>
      </c>
      <c r="H6" s="7">
        <v>3.0</v>
      </c>
      <c r="I6" s="7">
        <v>0.0</v>
      </c>
      <c r="J6" s="7">
        <f>C6</f>
        <v>54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6" t="s">
        <v>15</v>
      </c>
      <c r="B7" s="9">
        <f t="shared" ref="B7:J7" si="1">B4/(B5+B4)*100</f>
        <v>62.22222222</v>
      </c>
      <c r="C7" s="9">
        <f t="shared" si="1"/>
        <v>75.55555556</v>
      </c>
      <c r="D7" s="9">
        <f t="shared" si="1"/>
        <v>74.44444444</v>
      </c>
      <c r="E7" s="9">
        <f t="shared" si="1"/>
        <v>73.68421053</v>
      </c>
      <c r="F7" s="9">
        <f t="shared" si="1"/>
        <v>89.47368421</v>
      </c>
      <c r="G7" s="9">
        <f t="shared" si="1"/>
        <v>75</v>
      </c>
      <c r="H7" s="9">
        <f t="shared" si="1"/>
        <v>57.89473684</v>
      </c>
      <c r="I7" s="9">
        <f t="shared" si="1"/>
        <v>60</v>
      </c>
      <c r="J7" s="9">
        <f t="shared" si="1"/>
        <v>84.44444444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6" t="s">
        <v>16</v>
      </c>
      <c r="B8" s="9">
        <f t="shared" ref="B8:J8" si="2">B4/(B4+B6)*100</f>
        <v>67.46987952</v>
      </c>
      <c r="C8" s="9">
        <f t="shared" si="2"/>
        <v>71.57894737</v>
      </c>
      <c r="D8" s="9">
        <f t="shared" si="2"/>
        <v>71.27659574</v>
      </c>
      <c r="E8" s="9">
        <f t="shared" si="2"/>
        <v>88.88888889</v>
      </c>
      <c r="F8" s="9">
        <f t="shared" si="2"/>
        <v>68</v>
      </c>
      <c r="G8" s="9">
        <f t="shared" si="2"/>
        <v>46.15384615</v>
      </c>
      <c r="H8" s="9">
        <f t="shared" si="2"/>
        <v>78.57142857</v>
      </c>
      <c r="I8" s="9">
        <f t="shared" si="2"/>
        <v>100</v>
      </c>
      <c r="J8" s="9">
        <f t="shared" si="2"/>
        <v>73.78640777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6" t="s">
        <v>17</v>
      </c>
      <c r="B9" s="9">
        <f t="shared" ref="B9:J9" si="3">2*(B7*B8)/(B7+B8)</f>
        <v>64.73988439</v>
      </c>
      <c r="C9" s="9">
        <f t="shared" si="3"/>
        <v>73.51351351</v>
      </c>
      <c r="D9" s="9">
        <f t="shared" si="3"/>
        <v>72.82608696</v>
      </c>
      <c r="E9" s="9">
        <f t="shared" si="3"/>
        <v>80.57553957</v>
      </c>
      <c r="F9" s="9">
        <f t="shared" si="3"/>
        <v>77.27272727</v>
      </c>
      <c r="G9" s="9">
        <f t="shared" si="3"/>
        <v>57.14285714</v>
      </c>
      <c r="H9" s="9">
        <f t="shared" si="3"/>
        <v>66.66666667</v>
      </c>
      <c r="I9" s="9">
        <f t="shared" si="3"/>
        <v>75</v>
      </c>
      <c r="J9" s="9">
        <f t="shared" si="3"/>
        <v>78.75647668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"/>
      <c r="B10" s="7"/>
      <c r="C10" s="7"/>
      <c r="D10" s="7"/>
      <c r="E10" s="7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5"/>
      <c r="B11" s="7"/>
      <c r="C11" s="7"/>
      <c r="D11" s="7"/>
      <c r="E11" s="7"/>
      <c r="F11" s="7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0" t="s">
        <v>18</v>
      </c>
      <c r="B12" s="3" t="s">
        <v>1</v>
      </c>
      <c r="C12" s="3">
        <v>44.0</v>
      </c>
      <c r="D12" s="4"/>
      <c r="E12" s="4"/>
      <c r="F12" s="4"/>
      <c r="G12" s="4"/>
      <c r="H12" s="4"/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" t="s">
        <v>2</v>
      </c>
      <c r="B13" s="5" t="s">
        <v>3</v>
      </c>
      <c r="C13" s="6" t="s">
        <v>4</v>
      </c>
      <c r="D13" s="5" t="s">
        <v>5</v>
      </c>
      <c r="E13" s="5" t="s">
        <v>6</v>
      </c>
      <c r="F13" s="5" t="s">
        <v>7</v>
      </c>
      <c r="G13" s="5" t="s">
        <v>8</v>
      </c>
      <c r="H13" s="5" t="s">
        <v>9</v>
      </c>
      <c r="I13" s="5" t="s">
        <v>10</v>
      </c>
      <c r="J13" s="5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5" t="s">
        <v>12</v>
      </c>
      <c r="B14" s="7">
        <v>156.0</v>
      </c>
      <c r="C14" s="7">
        <f>B14+C12</f>
        <v>200</v>
      </c>
      <c r="D14" s="7">
        <v>203.0</v>
      </c>
      <c r="E14" s="7">
        <v>62.0</v>
      </c>
      <c r="F14" s="7">
        <v>32.0</v>
      </c>
      <c r="G14" s="7">
        <v>88.0</v>
      </c>
      <c r="H14" s="7">
        <v>17.0</v>
      </c>
      <c r="I14" s="7">
        <v>4.0</v>
      </c>
      <c r="J14" s="7">
        <v>215.0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5" t="s">
        <v>13</v>
      </c>
      <c r="B15" s="7">
        <v>59.0</v>
      </c>
      <c r="C15" s="7">
        <f>B15-C12</f>
        <v>15</v>
      </c>
      <c r="D15" s="7">
        <v>12.0</v>
      </c>
      <c r="E15" s="7">
        <v>2.0</v>
      </c>
      <c r="F15" s="7">
        <v>4.0</v>
      </c>
      <c r="G15" s="7">
        <v>4.0</v>
      </c>
      <c r="H15" s="7">
        <v>0.0</v>
      </c>
      <c r="I15" s="7">
        <v>2.0</v>
      </c>
      <c r="J15" s="7">
        <v>0.0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 t="s">
        <v>14</v>
      </c>
      <c r="B16" s="8">
        <f>D16</f>
        <v>29</v>
      </c>
      <c r="C16" s="7">
        <f>D16</f>
        <v>29</v>
      </c>
      <c r="D16" s="7">
        <v>29.0</v>
      </c>
      <c r="E16" s="7">
        <v>6.0</v>
      </c>
      <c r="F16" s="7">
        <v>2.0</v>
      </c>
      <c r="G16" s="7">
        <v>21.0</v>
      </c>
      <c r="H16" s="7">
        <v>0.0</v>
      </c>
      <c r="I16" s="7">
        <v>0.0</v>
      </c>
      <c r="J16" s="7">
        <v>29.0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6" t="s">
        <v>15</v>
      </c>
      <c r="B17" s="9">
        <f t="shared" ref="B17:J17" si="4">B14/(B15+B14)*100</f>
        <v>72.55813953</v>
      </c>
      <c r="C17" s="9">
        <f t="shared" si="4"/>
        <v>93.02325581</v>
      </c>
      <c r="D17" s="9">
        <f t="shared" si="4"/>
        <v>94.41860465</v>
      </c>
      <c r="E17" s="9">
        <f t="shared" si="4"/>
        <v>96.875</v>
      </c>
      <c r="F17" s="9">
        <f t="shared" si="4"/>
        <v>88.88888889</v>
      </c>
      <c r="G17" s="9">
        <f t="shared" si="4"/>
        <v>95.65217391</v>
      </c>
      <c r="H17" s="9">
        <f t="shared" si="4"/>
        <v>100</v>
      </c>
      <c r="I17" s="9">
        <f t="shared" si="4"/>
        <v>66.66666667</v>
      </c>
      <c r="J17" s="9">
        <f t="shared" si="4"/>
        <v>100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6" t="s">
        <v>16</v>
      </c>
      <c r="B18" s="9">
        <f t="shared" ref="B18:J18" si="5">B14/(B14+B16)*100</f>
        <v>84.32432432</v>
      </c>
      <c r="C18" s="9">
        <f t="shared" si="5"/>
        <v>87.33624454</v>
      </c>
      <c r="D18" s="9">
        <f t="shared" si="5"/>
        <v>87.5</v>
      </c>
      <c r="E18" s="9">
        <f t="shared" si="5"/>
        <v>91.17647059</v>
      </c>
      <c r="F18" s="9">
        <f t="shared" si="5"/>
        <v>94.11764706</v>
      </c>
      <c r="G18" s="9">
        <f t="shared" si="5"/>
        <v>80.73394495</v>
      </c>
      <c r="H18" s="9">
        <f t="shared" si="5"/>
        <v>100</v>
      </c>
      <c r="I18" s="9">
        <f t="shared" si="5"/>
        <v>100</v>
      </c>
      <c r="J18" s="9">
        <f t="shared" si="5"/>
        <v>88.1147541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6" t="s">
        <v>17</v>
      </c>
      <c r="B19" s="9">
        <f t="shared" ref="B19:J19" si="6">2*(B17*B18)/(B17+B18)</f>
        <v>78</v>
      </c>
      <c r="C19" s="9">
        <f t="shared" si="6"/>
        <v>90.09009009</v>
      </c>
      <c r="D19" s="9">
        <f t="shared" si="6"/>
        <v>90.82774049</v>
      </c>
      <c r="E19" s="9">
        <f t="shared" si="6"/>
        <v>93.93939394</v>
      </c>
      <c r="F19" s="9">
        <f t="shared" si="6"/>
        <v>91.42857143</v>
      </c>
      <c r="G19" s="9">
        <f t="shared" si="6"/>
        <v>87.56218905</v>
      </c>
      <c r="H19" s="9">
        <f t="shared" si="6"/>
        <v>100</v>
      </c>
      <c r="I19" s="9">
        <f t="shared" si="6"/>
        <v>80</v>
      </c>
      <c r="J19" s="9">
        <f t="shared" si="6"/>
        <v>93.68191721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1"/>
      <c r="B20" s="12"/>
      <c r="C20" s="12"/>
      <c r="D20" s="12"/>
      <c r="E20" s="12"/>
      <c r="F20" s="12"/>
      <c r="G20" s="12"/>
      <c r="H20" s="12"/>
      <c r="I20" s="12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1"/>
      <c r="B21" s="14"/>
      <c r="C21" s="12"/>
      <c r="D21" s="12"/>
      <c r="E21" s="12"/>
      <c r="F21" s="12"/>
      <c r="G21" s="12"/>
      <c r="H21" s="12"/>
      <c r="I21" s="14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0" t="s">
        <v>19</v>
      </c>
      <c r="B22" s="3" t="s">
        <v>1</v>
      </c>
      <c r="C22" s="3">
        <f>C12+C2</f>
        <v>68</v>
      </c>
      <c r="D22" s="4"/>
      <c r="E22" s="4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5" t="s">
        <v>2</v>
      </c>
      <c r="B23" s="5" t="s">
        <v>3</v>
      </c>
      <c r="C23" s="6" t="s">
        <v>4</v>
      </c>
      <c r="D23" s="6" t="s">
        <v>5</v>
      </c>
      <c r="E23" s="5" t="s">
        <v>6</v>
      </c>
      <c r="F23" s="5" t="s">
        <v>7</v>
      </c>
      <c r="G23" s="5" t="s">
        <v>8</v>
      </c>
      <c r="H23" s="5" t="s">
        <v>9</v>
      </c>
      <c r="I23" s="5" t="s">
        <v>10</v>
      </c>
      <c r="J23" s="5" t="s">
        <v>11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" t="s">
        <v>12</v>
      </c>
      <c r="B24" s="12">
        <f t="shared" ref="B24:J24" si="7">B14+B4</f>
        <v>268</v>
      </c>
      <c r="C24" s="12">
        <f t="shared" si="7"/>
        <v>336</v>
      </c>
      <c r="D24" s="12">
        <f t="shared" si="7"/>
        <v>337</v>
      </c>
      <c r="E24" s="12">
        <f t="shared" si="7"/>
        <v>118</v>
      </c>
      <c r="F24" s="12">
        <f t="shared" si="7"/>
        <v>66</v>
      </c>
      <c r="G24" s="12">
        <f t="shared" si="7"/>
        <v>112</v>
      </c>
      <c r="H24" s="12">
        <f t="shared" si="7"/>
        <v>28</v>
      </c>
      <c r="I24" s="12">
        <f t="shared" si="7"/>
        <v>13</v>
      </c>
      <c r="J24" s="12">
        <f t="shared" si="7"/>
        <v>367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 t="s">
        <v>13</v>
      </c>
      <c r="B25" s="12">
        <f t="shared" ref="B25:J25" si="8">B15+B5</f>
        <v>127</v>
      </c>
      <c r="C25" s="12">
        <f t="shared" si="8"/>
        <v>59</v>
      </c>
      <c r="D25" s="12">
        <f t="shared" si="8"/>
        <v>58</v>
      </c>
      <c r="E25" s="12">
        <f t="shared" si="8"/>
        <v>22</v>
      </c>
      <c r="F25" s="12">
        <f t="shared" si="8"/>
        <v>8</v>
      </c>
      <c r="G25" s="12">
        <f t="shared" si="8"/>
        <v>12</v>
      </c>
      <c r="H25" s="12">
        <f t="shared" si="8"/>
        <v>8</v>
      </c>
      <c r="I25" s="12">
        <f t="shared" si="8"/>
        <v>8</v>
      </c>
      <c r="J25" s="12">
        <f t="shared" si="8"/>
        <v>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 t="s">
        <v>14</v>
      </c>
      <c r="B26" s="12">
        <f t="shared" ref="B26:J26" si="9">B16+B6</f>
        <v>83</v>
      </c>
      <c r="C26" s="12">
        <f t="shared" si="9"/>
        <v>83</v>
      </c>
      <c r="D26" s="12">
        <f t="shared" si="9"/>
        <v>83</v>
      </c>
      <c r="E26" s="12">
        <f t="shared" si="9"/>
        <v>13</v>
      </c>
      <c r="F26" s="12">
        <f t="shared" si="9"/>
        <v>18</v>
      </c>
      <c r="G26" s="12">
        <f t="shared" si="9"/>
        <v>49</v>
      </c>
      <c r="H26" s="12">
        <f t="shared" si="9"/>
        <v>3</v>
      </c>
      <c r="I26" s="12">
        <f t="shared" si="9"/>
        <v>0</v>
      </c>
      <c r="J26" s="12">
        <f t="shared" si="9"/>
        <v>83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6" t="s">
        <v>15</v>
      </c>
      <c r="B27" s="9">
        <f t="shared" ref="B27:J27" si="10">B24/(B25+B24)*100</f>
        <v>67.84810127</v>
      </c>
      <c r="C27" s="9">
        <f t="shared" si="10"/>
        <v>85.06329114</v>
      </c>
      <c r="D27" s="9">
        <f t="shared" si="10"/>
        <v>85.3164557</v>
      </c>
      <c r="E27" s="9">
        <f t="shared" si="10"/>
        <v>84.28571429</v>
      </c>
      <c r="F27" s="9">
        <f t="shared" si="10"/>
        <v>89.18918919</v>
      </c>
      <c r="G27" s="9">
        <f t="shared" si="10"/>
        <v>90.32258065</v>
      </c>
      <c r="H27" s="9">
        <f t="shared" si="10"/>
        <v>77.77777778</v>
      </c>
      <c r="I27" s="9">
        <f t="shared" si="10"/>
        <v>61.9047619</v>
      </c>
      <c r="J27" s="9">
        <f t="shared" si="10"/>
        <v>92.91139241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 t="s">
        <v>16</v>
      </c>
      <c r="B28" s="9">
        <f t="shared" ref="B28:J28" si="11">B24/(B24+B26)*100</f>
        <v>76.35327635</v>
      </c>
      <c r="C28" s="9">
        <f t="shared" si="11"/>
        <v>80.19093079</v>
      </c>
      <c r="D28" s="9">
        <f t="shared" si="11"/>
        <v>80.23809524</v>
      </c>
      <c r="E28" s="9">
        <f t="shared" si="11"/>
        <v>90.07633588</v>
      </c>
      <c r="F28" s="9">
        <f t="shared" si="11"/>
        <v>78.57142857</v>
      </c>
      <c r="G28" s="9">
        <f t="shared" si="11"/>
        <v>69.56521739</v>
      </c>
      <c r="H28" s="9">
        <f t="shared" si="11"/>
        <v>90.32258065</v>
      </c>
      <c r="I28" s="9">
        <f t="shared" si="11"/>
        <v>100</v>
      </c>
      <c r="J28" s="9">
        <f t="shared" si="11"/>
        <v>81.55555556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17</v>
      </c>
      <c r="B29" s="9">
        <f t="shared" ref="B29:J29" si="12">2*(B27*B28)/(B27+B28)</f>
        <v>71.84986595</v>
      </c>
      <c r="C29" s="9">
        <f t="shared" si="12"/>
        <v>82.55528256</v>
      </c>
      <c r="D29" s="9">
        <f t="shared" si="12"/>
        <v>82.6993865</v>
      </c>
      <c r="E29" s="9">
        <f t="shared" si="12"/>
        <v>87.08487085</v>
      </c>
      <c r="F29" s="9">
        <f t="shared" si="12"/>
        <v>83.5443038</v>
      </c>
      <c r="G29" s="9">
        <f t="shared" si="12"/>
        <v>78.59649123</v>
      </c>
      <c r="H29" s="9">
        <f t="shared" si="12"/>
        <v>83.58208955</v>
      </c>
      <c r="I29" s="9">
        <f t="shared" si="12"/>
        <v>76.47058824</v>
      </c>
      <c r="J29" s="9">
        <f t="shared" si="12"/>
        <v>86.86390533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/>
      <c r="B30" s="12"/>
      <c r="C30" s="7"/>
      <c r="D30" s="7"/>
      <c r="E30" s="7"/>
      <c r="F30" s="7"/>
      <c r="G30" s="7"/>
      <c r="H30" s="7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7"/>
      <c r="E31" s="7"/>
      <c r="F31" s="7"/>
      <c r="G31" s="7"/>
      <c r="H31" s="7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0" t="s">
        <v>20</v>
      </c>
      <c r="B32" s="3"/>
      <c r="C32" s="3"/>
      <c r="D32" s="4"/>
      <c r="E32" s="4"/>
      <c r="F32" s="4"/>
      <c r="G32" s="4"/>
      <c r="H32" s="4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5" t="s">
        <v>21</v>
      </c>
      <c r="E33" s="5" t="s">
        <v>22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2</v>
      </c>
      <c r="B34" s="6" t="s">
        <v>0</v>
      </c>
      <c r="C34" s="6" t="s">
        <v>18</v>
      </c>
      <c r="D34" s="6" t="s">
        <v>19</v>
      </c>
      <c r="E34" s="6" t="s">
        <v>0</v>
      </c>
      <c r="F34" s="6" t="s">
        <v>18</v>
      </c>
      <c r="G34" s="6" t="s">
        <v>19</v>
      </c>
      <c r="H34" s="11"/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5" t="s">
        <v>12</v>
      </c>
      <c r="B35" s="7">
        <f t="shared" ref="B35:B36" si="13">SUM(E4:J4,B4)</f>
        <v>398</v>
      </c>
      <c r="C35" s="7">
        <f>SUM(E14:J14,B14)</f>
        <v>574</v>
      </c>
      <c r="D35" s="7">
        <f t="shared" ref="D35:D37" si="14">C35+B35</f>
        <v>972</v>
      </c>
      <c r="E35" s="7">
        <f>B35+C2</f>
        <v>422</v>
      </c>
      <c r="F35" s="7">
        <f t="shared" ref="F35:F36" si="15">SUM(E14:J14,C14)</f>
        <v>618</v>
      </c>
      <c r="G35" s="7">
        <f t="shared" ref="G35:G37" si="16">F35+E35</f>
        <v>1040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" t="s">
        <v>13</v>
      </c>
      <c r="B36" s="7">
        <f t="shared" si="13"/>
        <v>142</v>
      </c>
      <c r="C36" s="7">
        <f>SUM(D15,B15,J15)</f>
        <v>71</v>
      </c>
      <c r="D36" s="7">
        <f t="shared" si="14"/>
        <v>213</v>
      </c>
      <c r="E36" s="7">
        <f>B36-C2</f>
        <v>118</v>
      </c>
      <c r="F36" s="7">
        <f t="shared" si="15"/>
        <v>27</v>
      </c>
      <c r="G36" s="7">
        <f t="shared" si="16"/>
        <v>145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" t="s">
        <v>14</v>
      </c>
      <c r="B37" s="7">
        <f>SUM(D6)</f>
        <v>54</v>
      </c>
      <c r="C37" s="7">
        <f>D16</f>
        <v>29</v>
      </c>
      <c r="D37" s="7">
        <f t="shared" si="14"/>
        <v>83</v>
      </c>
      <c r="E37" s="7">
        <f>B37</f>
        <v>54</v>
      </c>
      <c r="F37" s="7">
        <f>J16</f>
        <v>29</v>
      </c>
      <c r="G37" s="7">
        <f t="shared" si="16"/>
        <v>83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6" t="s">
        <v>15</v>
      </c>
      <c r="B38" s="9">
        <f t="shared" ref="B38:G38" si="17">B35/(B36+B35)*100</f>
        <v>73.7037037</v>
      </c>
      <c r="C38" s="9">
        <f t="shared" si="17"/>
        <v>88.99224806</v>
      </c>
      <c r="D38" s="9">
        <f t="shared" si="17"/>
        <v>82.02531646</v>
      </c>
      <c r="E38" s="9">
        <f t="shared" si="17"/>
        <v>78.14814815</v>
      </c>
      <c r="F38" s="9">
        <f t="shared" si="17"/>
        <v>95.81395349</v>
      </c>
      <c r="G38" s="9">
        <f t="shared" si="17"/>
        <v>87.76371308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6" t="s">
        <v>16</v>
      </c>
      <c r="B39" s="9">
        <f t="shared" ref="B39:G39" si="18">B35/(B35+B37)*100</f>
        <v>88.05309735</v>
      </c>
      <c r="C39" s="9">
        <f t="shared" si="18"/>
        <v>95.1907131</v>
      </c>
      <c r="D39" s="9">
        <f t="shared" si="18"/>
        <v>92.13270142</v>
      </c>
      <c r="E39" s="9">
        <f t="shared" si="18"/>
        <v>88.65546218</v>
      </c>
      <c r="F39" s="9">
        <f t="shared" si="18"/>
        <v>95.51777434</v>
      </c>
      <c r="G39" s="9">
        <f t="shared" si="18"/>
        <v>92.60908281</v>
      </c>
      <c r="H39" s="12"/>
      <c r="I39" s="1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6" t="s">
        <v>17</v>
      </c>
      <c r="B40" s="9">
        <f t="shared" ref="B40:G40" si="19">2*(B38*B39)/(B38+B39)</f>
        <v>80.24193548</v>
      </c>
      <c r="C40" s="9">
        <f t="shared" si="19"/>
        <v>91.98717949</v>
      </c>
      <c r="D40" s="9">
        <f t="shared" si="19"/>
        <v>86.78571429</v>
      </c>
      <c r="E40" s="9">
        <f t="shared" si="19"/>
        <v>83.07086614</v>
      </c>
      <c r="F40" s="9">
        <f t="shared" si="19"/>
        <v>95.66563467</v>
      </c>
      <c r="G40" s="9">
        <f t="shared" si="19"/>
        <v>90.12131716</v>
      </c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5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2">
    <mergeCell ref="B33:D33"/>
    <mergeCell ref="E33:G33"/>
  </mergeCells>
  <printOptions horizontalCentered="1" verticalCentered="1"/>
  <pageMargins bottom="0.75" footer="0.0" header="0.0" left="0.7" right="0.7" top="0.75"/>
  <pageSetup fitToHeight="0" paperSize="8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19.0"/>
    <col customWidth="1" min="3" max="3" width="38.25"/>
    <col customWidth="1" min="4" max="4" width="11.75"/>
    <col customWidth="1" min="5" max="5" width="14.25"/>
    <col customWidth="1" min="6" max="6" width="26.88"/>
    <col customWidth="1" min="7" max="7" width="20.25"/>
    <col customWidth="1" min="8" max="8" width="33.13"/>
    <col customWidth="1" min="9" max="10" width="12.75"/>
    <col customWidth="1" min="11" max="11" width="8.25"/>
    <col customWidth="1" min="12" max="12" width="12.75"/>
    <col customWidth="1" min="13" max="13" width="11.63"/>
    <col customWidth="1" min="14" max="14" width="10.63"/>
    <col customWidth="1" min="16" max="16" width="33.13"/>
    <col customWidth="1" min="17" max="17" width="8.38"/>
    <col customWidth="1" min="18" max="18" width="9.88"/>
    <col customWidth="1" min="19" max="19" width="8.38"/>
    <col customWidth="1" min="20" max="21" width="11.25"/>
    <col customWidth="1" min="25" max="25" width="37.25"/>
    <col customWidth="1" min="26" max="26" width="12.5"/>
  </cols>
  <sheetData>
    <row r="1" ht="15.75" customHeight="1">
      <c r="A1" s="15" t="s">
        <v>23</v>
      </c>
      <c r="B1" s="15" t="s">
        <v>24</v>
      </c>
      <c r="C1" s="15" t="s">
        <v>3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6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/>
      <c r="W1" s="15"/>
      <c r="X1" s="15"/>
      <c r="Y1" s="15"/>
      <c r="Z1" s="15"/>
      <c r="AA1" s="15"/>
      <c r="AB1" s="15"/>
    </row>
    <row r="2" ht="15.75" customHeight="1">
      <c r="A2" s="17" t="s">
        <v>36</v>
      </c>
      <c r="B2" s="17" t="s">
        <v>37</v>
      </c>
      <c r="C2" s="17" t="s">
        <v>38</v>
      </c>
      <c r="D2" s="17">
        <v>3500.0</v>
      </c>
      <c r="E2" s="17" t="s">
        <v>39</v>
      </c>
      <c r="F2" s="17" t="s">
        <v>40</v>
      </c>
      <c r="G2" s="17" t="s">
        <v>41</v>
      </c>
      <c r="H2" s="17" t="s">
        <v>42</v>
      </c>
      <c r="I2" s="17" t="s">
        <v>12</v>
      </c>
      <c r="J2" s="17"/>
      <c r="K2" s="17"/>
      <c r="L2" s="17" t="s">
        <v>12</v>
      </c>
      <c r="M2" s="17"/>
      <c r="N2" s="17"/>
      <c r="O2" s="17" t="s">
        <v>12</v>
      </c>
      <c r="P2" s="17"/>
      <c r="Q2" s="17"/>
      <c r="R2" s="17"/>
      <c r="S2" s="17"/>
      <c r="T2" s="17"/>
      <c r="U2" s="17"/>
      <c r="V2" s="17"/>
      <c r="W2" s="17"/>
      <c r="X2" s="17"/>
      <c r="Y2" s="18" t="s">
        <v>2</v>
      </c>
      <c r="Z2" s="18" t="s">
        <v>3</v>
      </c>
      <c r="AA2" s="19" t="s">
        <v>5</v>
      </c>
      <c r="AB2" s="18" t="s">
        <v>6</v>
      </c>
      <c r="AC2" s="18" t="s">
        <v>7</v>
      </c>
      <c r="AD2" s="18" t="s">
        <v>8</v>
      </c>
      <c r="AE2" s="18" t="s">
        <v>9</v>
      </c>
      <c r="AF2" s="18" t="s">
        <v>10</v>
      </c>
      <c r="AG2" s="18" t="s">
        <v>11</v>
      </c>
    </row>
    <row r="3" ht="15.75" customHeight="1">
      <c r="A3" s="17" t="s">
        <v>36</v>
      </c>
      <c r="B3" s="17" t="s">
        <v>37</v>
      </c>
      <c r="C3" s="17" t="s">
        <v>43</v>
      </c>
      <c r="D3" s="17">
        <v>68.9</v>
      </c>
      <c r="E3" s="17" t="s">
        <v>44</v>
      </c>
      <c r="F3" s="17" t="s">
        <v>45</v>
      </c>
      <c r="G3" s="17" t="s">
        <v>46</v>
      </c>
      <c r="H3" s="17" t="s">
        <v>47</v>
      </c>
      <c r="I3" s="17" t="s">
        <v>12</v>
      </c>
      <c r="J3" s="17"/>
      <c r="K3" s="17"/>
      <c r="L3" s="17" t="s">
        <v>12</v>
      </c>
      <c r="M3" s="17"/>
      <c r="N3" s="17"/>
      <c r="O3" s="17" t="s">
        <v>12</v>
      </c>
      <c r="P3" s="17"/>
      <c r="S3" s="17">
        <v>1.0</v>
      </c>
      <c r="T3" s="17"/>
      <c r="U3" s="17"/>
      <c r="V3" s="17" t="s">
        <v>48</v>
      </c>
      <c r="W3" s="17"/>
      <c r="X3" s="17"/>
      <c r="Y3" s="18" t="s">
        <v>12</v>
      </c>
      <c r="Z3" s="17">
        <f>COUNTIF(I:I,"TP")</f>
        <v>112</v>
      </c>
      <c r="AA3" s="17">
        <f t="shared" ref="AA3:AA6" si="2">SUM(AB3:AF3)</f>
        <v>134</v>
      </c>
      <c r="AB3" s="17">
        <f t="shared" ref="AB3:AG3" si="1">COUNTIF(J:J,"TP")</f>
        <v>56</v>
      </c>
      <c r="AC3" s="17">
        <f t="shared" si="1"/>
        <v>34</v>
      </c>
      <c r="AD3" s="17">
        <f t="shared" si="1"/>
        <v>24</v>
      </c>
      <c r="AE3" s="17">
        <f t="shared" si="1"/>
        <v>11</v>
      </c>
      <c r="AF3" s="17">
        <f t="shared" si="1"/>
        <v>9</v>
      </c>
      <c r="AG3" s="17">
        <f t="shared" si="1"/>
        <v>152</v>
      </c>
    </row>
    <row r="4" ht="15.75" customHeight="1">
      <c r="A4" s="17" t="s">
        <v>49</v>
      </c>
      <c r="B4" s="17" t="s">
        <v>50</v>
      </c>
      <c r="C4" s="17" t="s">
        <v>51</v>
      </c>
      <c r="D4" s="17">
        <v>240.0</v>
      </c>
      <c r="E4" s="17" t="s">
        <v>39</v>
      </c>
      <c r="F4" s="17" t="s">
        <v>52</v>
      </c>
      <c r="G4" s="17" t="s">
        <v>41</v>
      </c>
      <c r="H4" s="17" t="s">
        <v>53</v>
      </c>
      <c r="I4" s="17" t="s">
        <v>12</v>
      </c>
      <c r="J4" s="17"/>
      <c r="K4" s="17"/>
      <c r="L4" s="17"/>
      <c r="M4" s="17" t="s">
        <v>12</v>
      </c>
      <c r="N4" s="17"/>
      <c r="O4" s="17" t="s">
        <v>12</v>
      </c>
      <c r="P4" s="17"/>
      <c r="Q4" s="17"/>
      <c r="R4" s="17"/>
      <c r="S4" s="17">
        <v>1.0</v>
      </c>
      <c r="T4" s="17">
        <v>1.0</v>
      </c>
      <c r="U4" s="17"/>
      <c r="V4" s="17"/>
      <c r="W4" s="17"/>
      <c r="X4" s="17"/>
      <c r="Y4" s="18" t="s">
        <v>13</v>
      </c>
      <c r="Z4" s="17">
        <f>COUNTIF(I:I,"FP partial")+COUNTIF(I:I,"FP")</f>
        <v>68</v>
      </c>
      <c r="AA4" s="17">
        <f t="shared" si="2"/>
        <v>46</v>
      </c>
      <c r="AB4" s="17">
        <f t="shared" ref="AB4:AG4" si="3">COUNTIF(J:J,"FP")</f>
        <v>20</v>
      </c>
      <c r="AC4" s="17">
        <f t="shared" si="3"/>
        <v>4</v>
      </c>
      <c r="AD4" s="17">
        <f t="shared" si="3"/>
        <v>8</v>
      </c>
      <c r="AE4" s="17">
        <f t="shared" si="3"/>
        <v>8</v>
      </c>
      <c r="AF4" s="17">
        <f t="shared" si="3"/>
        <v>6</v>
      </c>
      <c r="AG4" s="17">
        <f t="shared" si="3"/>
        <v>28</v>
      </c>
    </row>
    <row r="5" ht="15.75" customHeight="1">
      <c r="A5" s="17" t="s">
        <v>54</v>
      </c>
      <c r="B5" s="17" t="s">
        <v>55</v>
      </c>
      <c r="C5" s="17" t="s">
        <v>56</v>
      </c>
      <c r="D5" s="17">
        <v>80.0</v>
      </c>
      <c r="E5" s="17" t="s">
        <v>39</v>
      </c>
      <c r="F5" s="17" t="s">
        <v>57</v>
      </c>
      <c r="G5" s="17" t="s">
        <v>41</v>
      </c>
      <c r="H5" s="17" t="s">
        <v>58</v>
      </c>
      <c r="I5" s="17" t="s">
        <v>12</v>
      </c>
      <c r="J5" s="17" t="s">
        <v>12</v>
      </c>
      <c r="K5" s="17"/>
      <c r="L5" s="17"/>
      <c r="M5" s="17"/>
      <c r="N5" s="17"/>
      <c r="O5" s="17" t="s">
        <v>12</v>
      </c>
      <c r="P5" s="17"/>
      <c r="Q5" s="17"/>
      <c r="R5" s="17"/>
      <c r="S5" s="17"/>
      <c r="T5" s="17"/>
      <c r="U5" s="17"/>
      <c r="V5" s="17"/>
      <c r="W5" s="17"/>
      <c r="X5" s="17"/>
      <c r="Y5" s="18" t="s">
        <v>59</v>
      </c>
      <c r="Z5" s="17">
        <f>COUNTIF(I:I,"FP partial")</f>
        <v>24</v>
      </c>
      <c r="AA5" s="17">
        <f t="shared" si="2"/>
        <v>0</v>
      </c>
    </row>
    <row r="6" ht="15.75" customHeight="1">
      <c r="A6" s="17" t="s">
        <v>54</v>
      </c>
      <c r="B6" s="17" t="s">
        <v>60</v>
      </c>
      <c r="C6" s="17" t="s">
        <v>56</v>
      </c>
      <c r="D6" s="17">
        <v>500.0</v>
      </c>
      <c r="E6" s="17" t="s">
        <v>39</v>
      </c>
      <c r="F6" s="17" t="s">
        <v>61</v>
      </c>
      <c r="G6" s="17" t="s">
        <v>41</v>
      </c>
      <c r="H6" s="17" t="s">
        <v>58</v>
      </c>
      <c r="I6" s="17" t="s">
        <v>12</v>
      </c>
      <c r="J6" s="17" t="s">
        <v>13</v>
      </c>
      <c r="K6" s="17"/>
      <c r="L6" s="17"/>
      <c r="M6" s="17"/>
      <c r="N6" s="17"/>
      <c r="O6" s="17" t="s">
        <v>13</v>
      </c>
      <c r="P6" s="17"/>
      <c r="Q6" s="17"/>
      <c r="R6" s="17"/>
      <c r="S6" s="17"/>
      <c r="T6" s="17"/>
      <c r="U6" s="17"/>
      <c r="V6" s="17"/>
      <c r="W6" s="17"/>
      <c r="X6" s="17"/>
      <c r="Y6" s="18" t="s">
        <v>14</v>
      </c>
      <c r="Z6" s="20">
        <v>0.0</v>
      </c>
      <c r="AA6" s="17">
        <f t="shared" si="2"/>
        <v>54</v>
      </c>
      <c r="AB6" s="17">
        <f t="shared" ref="AB6:AF6" si="4">SUM(Q:Q)</f>
        <v>7</v>
      </c>
      <c r="AC6" s="17">
        <f t="shared" si="4"/>
        <v>16</v>
      </c>
      <c r="AD6" s="17">
        <f t="shared" si="4"/>
        <v>28</v>
      </c>
      <c r="AE6" s="17">
        <f t="shared" si="4"/>
        <v>3</v>
      </c>
      <c r="AF6" s="17">
        <f t="shared" si="4"/>
        <v>0</v>
      </c>
      <c r="AG6" s="20">
        <v>0.0</v>
      </c>
    </row>
    <row r="7" ht="15.75" customHeight="1">
      <c r="A7" s="17" t="s">
        <v>54</v>
      </c>
      <c r="B7" s="17" t="s">
        <v>62</v>
      </c>
      <c r="C7" s="17" t="s">
        <v>63</v>
      </c>
      <c r="D7" s="17" t="s">
        <v>64</v>
      </c>
      <c r="E7" s="17" t="s">
        <v>39</v>
      </c>
      <c r="F7" s="17" t="s">
        <v>65</v>
      </c>
      <c r="G7" s="17" t="s">
        <v>41</v>
      </c>
      <c r="H7" s="17" t="s">
        <v>66</v>
      </c>
      <c r="I7" s="17" t="s">
        <v>13</v>
      </c>
      <c r="J7" s="17" t="s">
        <v>12</v>
      </c>
      <c r="K7" s="17"/>
      <c r="L7" s="17"/>
      <c r="M7" s="17"/>
      <c r="N7" s="17"/>
      <c r="O7" s="17" t="s">
        <v>12</v>
      </c>
      <c r="P7" s="17"/>
      <c r="Q7" s="17"/>
      <c r="R7" s="17"/>
      <c r="S7" s="17"/>
      <c r="T7" s="17"/>
      <c r="U7" s="17"/>
      <c r="V7" s="17"/>
      <c r="W7" s="17"/>
      <c r="X7" s="17"/>
      <c r="Y7" s="18" t="s">
        <v>15</v>
      </c>
      <c r="Z7" s="17">
        <f t="shared" ref="Z7:AG7" si="5">Z3/(Z4+Z3)*100</f>
        <v>62.22222222</v>
      </c>
      <c r="AA7" s="17">
        <f t="shared" si="5"/>
        <v>74.44444444</v>
      </c>
      <c r="AB7" s="17">
        <f t="shared" si="5"/>
        <v>73.68421053</v>
      </c>
      <c r="AC7" s="17">
        <f t="shared" si="5"/>
        <v>89.47368421</v>
      </c>
      <c r="AD7" s="17">
        <f t="shared" si="5"/>
        <v>75</v>
      </c>
      <c r="AE7" s="17">
        <f t="shared" si="5"/>
        <v>57.89473684</v>
      </c>
      <c r="AF7" s="17">
        <f t="shared" si="5"/>
        <v>60</v>
      </c>
      <c r="AG7" s="17">
        <f t="shared" si="5"/>
        <v>84.44444444</v>
      </c>
    </row>
    <row r="8" ht="15.75" customHeight="1">
      <c r="A8" s="17" t="s">
        <v>54</v>
      </c>
      <c r="B8" s="17" t="s">
        <v>62</v>
      </c>
      <c r="C8" s="17" t="s">
        <v>67</v>
      </c>
      <c r="D8" s="17" t="s">
        <v>68</v>
      </c>
      <c r="E8" s="17" t="s">
        <v>39</v>
      </c>
      <c r="F8" s="17" t="s">
        <v>69</v>
      </c>
      <c r="G8" s="17" t="s">
        <v>41</v>
      </c>
      <c r="H8" s="17" t="s">
        <v>66</v>
      </c>
      <c r="I8" s="17" t="s">
        <v>12</v>
      </c>
      <c r="J8" s="17" t="s">
        <v>12</v>
      </c>
      <c r="K8" s="17"/>
      <c r="L8" s="17"/>
      <c r="M8" s="17"/>
      <c r="N8" s="17"/>
      <c r="O8" s="17" t="s">
        <v>12</v>
      </c>
      <c r="P8" s="17"/>
      <c r="Q8" s="17"/>
      <c r="R8" s="17"/>
      <c r="S8" s="17"/>
      <c r="T8" s="17"/>
      <c r="U8" s="17"/>
      <c r="V8" s="17"/>
      <c r="W8" s="17"/>
      <c r="X8" s="17"/>
      <c r="Y8" s="18" t="s">
        <v>16</v>
      </c>
      <c r="Z8" s="17">
        <f t="shared" ref="Z8:AG8" si="6">Z3/(Z3+Z6)*100</f>
        <v>100</v>
      </c>
      <c r="AA8" s="17">
        <f t="shared" si="6"/>
        <v>71.27659574</v>
      </c>
      <c r="AB8" s="17">
        <f t="shared" si="6"/>
        <v>88.88888889</v>
      </c>
      <c r="AC8" s="17">
        <f t="shared" si="6"/>
        <v>68</v>
      </c>
      <c r="AD8" s="17">
        <f t="shared" si="6"/>
        <v>46.15384615</v>
      </c>
      <c r="AE8" s="17">
        <f t="shared" si="6"/>
        <v>78.57142857</v>
      </c>
      <c r="AF8" s="17">
        <f t="shared" si="6"/>
        <v>100</v>
      </c>
      <c r="AG8" s="17">
        <f t="shared" si="6"/>
        <v>100</v>
      </c>
    </row>
    <row r="9" ht="15.75" customHeight="1">
      <c r="A9" s="17" t="s">
        <v>54</v>
      </c>
      <c r="B9" s="17" t="s">
        <v>55</v>
      </c>
      <c r="C9" s="17" t="s">
        <v>63</v>
      </c>
      <c r="D9" s="17" t="s">
        <v>68</v>
      </c>
      <c r="E9" s="17" t="s">
        <v>39</v>
      </c>
      <c r="F9" s="17" t="s">
        <v>69</v>
      </c>
      <c r="G9" s="17" t="s">
        <v>41</v>
      </c>
      <c r="H9" s="17" t="s">
        <v>66</v>
      </c>
      <c r="I9" s="17" t="s">
        <v>13</v>
      </c>
      <c r="J9" s="17" t="s">
        <v>12</v>
      </c>
      <c r="K9" s="17"/>
      <c r="L9" s="17"/>
      <c r="M9" s="17"/>
      <c r="N9" s="17"/>
      <c r="O9" s="17" t="s">
        <v>12</v>
      </c>
      <c r="P9" s="17"/>
      <c r="Q9" s="17"/>
      <c r="R9" s="17"/>
      <c r="S9" s="17"/>
      <c r="T9" s="17"/>
      <c r="U9" s="17"/>
      <c r="V9" s="17"/>
      <c r="W9" s="17"/>
      <c r="X9" s="17"/>
      <c r="Y9" s="18" t="s">
        <v>70</v>
      </c>
      <c r="Z9" s="17">
        <f t="shared" ref="Z9:AG9" si="7">2*(Z7*Z8)/(Z7+Z8)</f>
        <v>76.71232877</v>
      </c>
      <c r="AA9" s="17">
        <f t="shared" si="7"/>
        <v>72.82608696</v>
      </c>
      <c r="AB9" s="17">
        <f t="shared" si="7"/>
        <v>80.57553957</v>
      </c>
      <c r="AC9" s="17">
        <f t="shared" si="7"/>
        <v>77.27272727</v>
      </c>
      <c r="AD9" s="17">
        <f t="shared" si="7"/>
        <v>57.14285714</v>
      </c>
      <c r="AE9" s="17">
        <f t="shared" si="7"/>
        <v>66.66666667</v>
      </c>
      <c r="AF9" s="17">
        <f t="shared" si="7"/>
        <v>75</v>
      </c>
      <c r="AG9" s="17">
        <f t="shared" si="7"/>
        <v>91.56626506</v>
      </c>
    </row>
    <row r="10" ht="15.75" customHeight="1">
      <c r="A10" s="17" t="s">
        <v>54</v>
      </c>
      <c r="B10" s="17" t="s">
        <v>55</v>
      </c>
      <c r="C10" s="17" t="s">
        <v>67</v>
      </c>
      <c r="D10" s="17" t="s">
        <v>71</v>
      </c>
      <c r="E10" s="17" t="s">
        <v>39</v>
      </c>
      <c r="F10" s="17" t="s">
        <v>72</v>
      </c>
      <c r="G10" s="17" t="s">
        <v>41</v>
      </c>
      <c r="H10" s="17" t="s">
        <v>66</v>
      </c>
      <c r="I10" s="17" t="s">
        <v>12</v>
      </c>
      <c r="J10" s="17" t="s">
        <v>13</v>
      </c>
      <c r="K10" s="17"/>
      <c r="L10" s="17"/>
      <c r="M10" s="17"/>
      <c r="N10" s="17"/>
      <c r="O10" s="17" t="s">
        <v>12</v>
      </c>
      <c r="P10" s="17" t="s">
        <v>73</v>
      </c>
      <c r="Q10" s="17"/>
      <c r="R10" s="17"/>
      <c r="S10" s="17"/>
      <c r="T10" s="17"/>
      <c r="U10" s="17"/>
      <c r="V10" s="17"/>
      <c r="W10" s="17"/>
      <c r="X10" s="17"/>
      <c r="Y10" s="18" t="s">
        <v>74</v>
      </c>
      <c r="Z10" s="17">
        <f>(Z3+Z5)/(Z3+Z4-Z5)*100</f>
        <v>87.17948718</v>
      </c>
      <c r="AA10" s="17"/>
      <c r="AB10" s="17"/>
    </row>
    <row r="11" ht="15.75" customHeight="1">
      <c r="A11" s="17" t="s">
        <v>54</v>
      </c>
      <c r="B11" s="17" t="s">
        <v>62</v>
      </c>
      <c r="C11" s="17" t="s">
        <v>75</v>
      </c>
      <c r="D11" s="17" t="s">
        <v>64</v>
      </c>
      <c r="E11" s="17" t="s">
        <v>39</v>
      </c>
      <c r="F11" s="17" t="s">
        <v>65</v>
      </c>
      <c r="G11" s="17" t="s">
        <v>41</v>
      </c>
      <c r="H11" s="17" t="s">
        <v>66</v>
      </c>
      <c r="I11" s="17" t="s">
        <v>12</v>
      </c>
      <c r="J11" s="17" t="s">
        <v>12</v>
      </c>
      <c r="K11" s="17"/>
      <c r="L11" s="17"/>
      <c r="M11" s="17"/>
      <c r="N11" s="17"/>
      <c r="O11" s="17" t="s">
        <v>12</v>
      </c>
      <c r="P11" s="17"/>
      <c r="Q11" s="17"/>
      <c r="R11" s="17"/>
      <c r="S11" s="17"/>
      <c r="T11" s="17"/>
      <c r="U11" s="17"/>
      <c r="V11" s="17"/>
      <c r="W11" s="17"/>
      <c r="X11" s="17"/>
      <c r="Y11" s="19" t="s">
        <v>76</v>
      </c>
      <c r="Z11" s="17">
        <f>(2*Z10*Z8)/(Z10+Z8)</f>
        <v>93.15068493</v>
      </c>
      <c r="AA11" s="17"/>
      <c r="AB11" s="17"/>
    </row>
    <row r="12" ht="15.75" customHeight="1">
      <c r="A12" s="17" t="s">
        <v>77</v>
      </c>
      <c r="B12" s="17" t="s">
        <v>78</v>
      </c>
      <c r="C12" s="17" t="s">
        <v>67</v>
      </c>
      <c r="D12" s="17" t="s">
        <v>68</v>
      </c>
      <c r="E12" s="17" t="s">
        <v>39</v>
      </c>
      <c r="F12" s="17" t="s">
        <v>69</v>
      </c>
      <c r="G12" s="17" t="s">
        <v>41</v>
      </c>
      <c r="H12" s="17" t="s">
        <v>66</v>
      </c>
      <c r="I12" s="17" t="s">
        <v>12</v>
      </c>
      <c r="J12" s="17"/>
      <c r="K12" s="17" t="s">
        <v>13</v>
      </c>
      <c r="L12" s="17"/>
      <c r="M12" s="17"/>
      <c r="N12" s="17"/>
      <c r="O12" s="17" t="s">
        <v>12</v>
      </c>
      <c r="P12" s="17" t="s">
        <v>73</v>
      </c>
      <c r="Q12" s="17"/>
      <c r="R12" s="17"/>
      <c r="S12" s="17"/>
      <c r="T12" s="17"/>
      <c r="U12" s="17"/>
      <c r="V12" s="17"/>
      <c r="W12" s="17"/>
      <c r="X12" s="17"/>
      <c r="Y12" s="18" t="s">
        <v>79</v>
      </c>
      <c r="Z12" s="17">
        <f>(Z3+AB3+AC3+AD3+AE3+AF3+AG3)/(Z3+AB3+AC3+AD3+AE3+AF3+AG3+Z4+AB4+AC4+AD4+AE4+AF4+AG4)*100</f>
        <v>73.7037037</v>
      </c>
      <c r="AA12" s="17"/>
      <c r="AB12" s="17"/>
    </row>
    <row r="13" ht="15.75" customHeight="1">
      <c r="A13" s="17" t="s">
        <v>77</v>
      </c>
      <c r="B13" s="17" t="s">
        <v>80</v>
      </c>
      <c r="C13" s="17" t="s">
        <v>67</v>
      </c>
      <c r="D13" s="17" t="s">
        <v>71</v>
      </c>
      <c r="E13" s="17" t="s">
        <v>39</v>
      </c>
      <c r="F13" s="17" t="s">
        <v>72</v>
      </c>
      <c r="G13" s="17" t="s">
        <v>41</v>
      </c>
      <c r="H13" s="17" t="s">
        <v>66</v>
      </c>
      <c r="I13" s="17" t="s">
        <v>12</v>
      </c>
      <c r="J13" s="17"/>
      <c r="K13" s="17" t="s">
        <v>12</v>
      </c>
      <c r="L13" s="17"/>
      <c r="M13" s="17"/>
      <c r="N13" s="17"/>
      <c r="O13" s="17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8" t="s">
        <v>81</v>
      </c>
      <c r="Z13" s="17">
        <f>(Z3+AB3+AC3+AD3+AE3+AF3+AG3+Z5)/(Z3+AB3+AC3+AD3+AE3+AF3+AG3+Z4+AB4+AC4+AD4+AE4+AF4+AG4)*100</f>
        <v>78.14814815</v>
      </c>
      <c r="AA13" s="17"/>
      <c r="AB13" s="17"/>
    </row>
    <row r="14" ht="15.75" customHeight="1">
      <c r="A14" s="17" t="s">
        <v>77</v>
      </c>
      <c r="B14" s="17" t="s">
        <v>78</v>
      </c>
      <c r="C14" s="17" t="s">
        <v>75</v>
      </c>
      <c r="D14" s="17" t="s">
        <v>82</v>
      </c>
      <c r="E14" s="17" t="s">
        <v>39</v>
      </c>
      <c r="F14" s="17" t="s">
        <v>83</v>
      </c>
      <c r="G14" s="17" t="s">
        <v>41</v>
      </c>
      <c r="H14" s="17" t="s">
        <v>66</v>
      </c>
      <c r="I14" s="17" t="s">
        <v>12</v>
      </c>
      <c r="J14" s="17"/>
      <c r="K14" s="17" t="s">
        <v>12</v>
      </c>
      <c r="L14" s="17"/>
      <c r="M14" s="17"/>
      <c r="N14" s="17"/>
      <c r="O14" s="17" t="s">
        <v>12</v>
      </c>
      <c r="P14" s="17"/>
      <c r="Q14" s="17"/>
      <c r="R14" s="17"/>
      <c r="S14" s="17"/>
      <c r="T14" s="17"/>
      <c r="U14" s="17"/>
      <c r="V14" s="17"/>
      <c r="W14" s="17"/>
      <c r="X14" s="17"/>
      <c r="Y14" s="18" t="s">
        <v>84</v>
      </c>
      <c r="Z14" s="17">
        <f>SUM(Z3:AG3)/(SUM(Z3:AG3)+SUM(Z6:AG6))*100</f>
        <v>83.125</v>
      </c>
      <c r="AA14" s="17"/>
      <c r="AB14" s="17"/>
    </row>
    <row r="15" ht="15.75" customHeight="1">
      <c r="A15" s="17" t="s">
        <v>54</v>
      </c>
      <c r="B15" s="17" t="s">
        <v>85</v>
      </c>
      <c r="C15" s="17" t="s">
        <v>86</v>
      </c>
      <c r="D15" s="17">
        <v>1500.0</v>
      </c>
      <c r="E15" s="17" t="s">
        <v>39</v>
      </c>
      <c r="F15" s="17" t="s">
        <v>87</v>
      </c>
      <c r="G15" s="17" t="s">
        <v>41</v>
      </c>
      <c r="H15" s="17" t="s">
        <v>88</v>
      </c>
      <c r="I15" s="17" t="s">
        <v>12</v>
      </c>
      <c r="J15" s="17"/>
      <c r="K15" s="17" t="s">
        <v>12</v>
      </c>
      <c r="L15" s="17"/>
      <c r="M15" s="17"/>
      <c r="N15" s="17"/>
      <c r="O15" s="17" t="s">
        <v>12</v>
      </c>
      <c r="P15" s="17"/>
      <c r="Q15" s="17"/>
      <c r="R15" s="17"/>
      <c r="S15" s="17"/>
      <c r="T15" s="17"/>
      <c r="U15" s="17"/>
      <c r="V15" s="17"/>
      <c r="W15" s="17"/>
      <c r="X15" s="17"/>
      <c r="Y15" s="18" t="s">
        <v>89</v>
      </c>
      <c r="Z15" s="17">
        <f>2*(Z12*Z14)/(Z12+Z14)</f>
        <v>78.13136531</v>
      </c>
      <c r="AA15" s="17"/>
      <c r="AB15" s="17"/>
    </row>
    <row r="16" ht="15.75" customHeight="1">
      <c r="A16" s="17" t="s">
        <v>54</v>
      </c>
      <c r="B16" s="17" t="s">
        <v>55</v>
      </c>
      <c r="C16" s="17" t="s">
        <v>86</v>
      </c>
      <c r="D16" s="17">
        <v>1300.0</v>
      </c>
      <c r="E16" s="17" t="s">
        <v>39</v>
      </c>
      <c r="F16" s="17" t="s">
        <v>90</v>
      </c>
      <c r="G16" s="17" t="s">
        <v>41</v>
      </c>
      <c r="H16" s="17" t="s">
        <v>88</v>
      </c>
      <c r="I16" s="17" t="s">
        <v>12</v>
      </c>
      <c r="J16" s="17" t="s">
        <v>12</v>
      </c>
      <c r="K16" s="17"/>
      <c r="L16" s="17"/>
      <c r="M16" s="17"/>
      <c r="N16" s="17"/>
      <c r="O16" s="17" t="s">
        <v>12</v>
      </c>
      <c r="P16" s="17"/>
      <c r="Q16" s="17"/>
      <c r="R16" s="17"/>
      <c r="S16" s="17"/>
      <c r="T16" s="17"/>
      <c r="U16" s="17"/>
      <c r="V16" s="17"/>
      <c r="W16" s="17"/>
      <c r="X16" s="17"/>
      <c r="Y16" s="18" t="s">
        <v>91</v>
      </c>
      <c r="Z16" s="17">
        <f>2*(Z13*Z14)/(Z13+Z14)</f>
        <v>80.55978183</v>
      </c>
      <c r="AA16" s="17"/>
      <c r="AB16" s="17"/>
    </row>
    <row r="17" ht="15.75" customHeight="1">
      <c r="A17" s="17" t="s">
        <v>54</v>
      </c>
      <c r="B17" s="17" t="s">
        <v>85</v>
      </c>
      <c r="C17" s="17" t="s">
        <v>86</v>
      </c>
      <c r="D17" s="17">
        <v>1200.0</v>
      </c>
      <c r="E17" s="17" t="s">
        <v>39</v>
      </c>
      <c r="F17" s="17" t="s">
        <v>92</v>
      </c>
      <c r="G17" s="17" t="s">
        <v>41</v>
      </c>
      <c r="H17" s="17" t="s">
        <v>88</v>
      </c>
      <c r="I17" s="17" t="s">
        <v>13</v>
      </c>
      <c r="J17" s="17" t="s">
        <v>12</v>
      </c>
      <c r="K17" s="17"/>
      <c r="L17" s="17"/>
      <c r="M17" s="17"/>
      <c r="N17" s="17"/>
      <c r="O17" s="17" t="s">
        <v>12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15.75" customHeight="1">
      <c r="A18" s="17" t="s">
        <v>54</v>
      </c>
      <c r="B18" s="17" t="s">
        <v>55</v>
      </c>
      <c r="C18" s="17" t="s">
        <v>93</v>
      </c>
      <c r="D18" s="17">
        <v>565.0</v>
      </c>
      <c r="E18" s="17" t="s">
        <v>39</v>
      </c>
      <c r="F18" s="17" t="s">
        <v>94</v>
      </c>
      <c r="G18" s="17" t="s">
        <v>41</v>
      </c>
      <c r="H18" s="17" t="s">
        <v>95</v>
      </c>
      <c r="I18" s="17" t="s">
        <v>12</v>
      </c>
      <c r="J18" s="17" t="s">
        <v>12</v>
      </c>
      <c r="K18" s="17"/>
      <c r="L18" s="17"/>
      <c r="M18" s="17"/>
      <c r="N18" s="17"/>
      <c r="O18" s="17" t="s">
        <v>12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5.75" customHeight="1">
      <c r="A19" s="17" t="s">
        <v>54</v>
      </c>
      <c r="B19" s="17" t="s">
        <v>55</v>
      </c>
      <c r="C19" s="17" t="s">
        <v>96</v>
      </c>
      <c r="D19" s="17">
        <v>157.0</v>
      </c>
      <c r="E19" s="17" t="s">
        <v>39</v>
      </c>
      <c r="F19" s="17" t="s">
        <v>97</v>
      </c>
      <c r="G19" s="17" t="s">
        <v>41</v>
      </c>
      <c r="H19" s="17" t="s">
        <v>95</v>
      </c>
      <c r="I19" s="17" t="s">
        <v>12</v>
      </c>
      <c r="J19" s="17" t="s">
        <v>12</v>
      </c>
      <c r="K19" s="17"/>
      <c r="L19" s="17"/>
      <c r="M19" s="17"/>
      <c r="N19" s="17"/>
      <c r="O19" s="17" t="s">
        <v>12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15.75" customHeight="1">
      <c r="A20" s="17" t="s">
        <v>77</v>
      </c>
      <c r="B20" s="17" t="s">
        <v>80</v>
      </c>
      <c r="C20" s="17" t="s">
        <v>93</v>
      </c>
      <c r="D20" s="17">
        <v>861.0</v>
      </c>
      <c r="E20" s="17" t="s">
        <v>39</v>
      </c>
      <c r="F20" s="17" t="s">
        <v>98</v>
      </c>
      <c r="G20" s="17" t="s">
        <v>41</v>
      </c>
      <c r="H20" s="17" t="s">
        <v>95</v>
      </c>
      <c r="I20" s="17" t="s">
        <v>12</v>
      </c>
      <c r="J20" s="17"/>
      <c r="K20" s="17" t="s">
        <v>12</v>
      </c>
      <c r="L20" s="17"/>
      <c r="M20" s="17"/>
      <c r="N20" s="17"/>
      <c r="O20" s="17" t="s">
        <v>12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5.75" customHeight="1">
      <c r="A21" s="17" t="s">
        <v>77</v>
      </c>
      <c r="B21" s="17" t="s">
        <v>80</v>
      </c>
      <c r="C21" s="17" t="s">
        <v>96</v>
      </c>
      <c r="D21" s="17">
        <v>292.0</v>
      </c>
      <c r="E21" s="17" t="s">
        <v>39</v>
      </c>
      <c r="F21" s="17" t="s">
        <v>99</v>
      </c>
      <c r="G21" s="17" t="s">
        <v>41</v>
      </c>
      <c r="H21" s="17" t="s">
        <v>95</v>
      </c>
      <c r="I21" s="17" t="s">
        <v>12</v>
      </c>
      <c r="J21" s="17"/>
      <c r="K21" s="17" t="s">
        <v>12</v>
      </c>
      <c r="L21" s="17"/>
      <c r="M21" s="17"/>
      <c r="N21" s="17"/>
      <c r="O21" s="17" t="s">
        <v>12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5.75" customHeight="1">
      <c r="A22" s="17" t="s">
        <v>36</v>
      </c>
      <c r="B22" s="17" t="s">
        <v>37</v>
      </c>
      <c r="C22" s="17" t="s">
        <v>93</v>
      </c>
      <c r="D22" s="17">
        <v>11.0</v>
      </c>
      <c r="E22" s="17" t="s">
        <v>100</v>
      </c>
      <c r="F22" s="17" t="s">
        <v>101</v>
      </c>
      <c r="G22" s="17" t="s">
        <v>102</v>
      </c>
      <c r="H22" s="17" t="s">
        <v>103</v>
      </c>
      <c r="I22" s="17" t="s">
        <v>12</v>
      </c>
      <c r="J22" s="17"/>
      <c r="K22" s="17"/>
      <c r="L22" s="17" t="s">
        <v>13</v>
      </c>
      <c r="M22" s="17"/>
      <c r="N22" s="17"/>
      <c r="O22" s="17" t="s">
        <v>12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5.75" customHeight="1">
      <c r="A23" s="17" t="s">
        <v>104</v>
      </c>
      <c r="B23" s="17" t="s">
        <v>105</v>
      </c>
      <c r="C23" s="17" t="s">
        <v>106</v>
      </c>
      <c r="D23" s="17">
        <v>50.0</v>
      </c>
      <c r="E23" s="17" t="s">
        <v>107</v>
      </c>
      <c r="F23" s="17" t="s">
        <v>108</v>
      </c>
      <c r="G23" s="17" t="s">
        <v>109</v>
      </c>
      <c r="H23" s="17" t="s">
        <v>110</v>
      </c>
      <c r="I23" s="17" t="s">
        <v>13</v>
      </c>
      <c r="J23" s="17"/>
      <c r="K23" s="17"/>
      <c r="L23" s="17"/>
      <c r="M23" s="17"/>
      <c r="N23" s="17" t="s">
        <v>13</v>
      </c>
      <c r="O23" s="17" t="s">
        <v>13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5.75" customHeight="1">
      <c r="A24" s="17" t="s">
        <v>54</v>
      </c>
      <c r="B24" s="17" t="s">
        <v>55</v>
      </c>
      <c r="C24" s="17" t="s">
        <v>111</v>
      </c>
      <c r="D24" s="17">
        <v>960.0</v>
      </c>
      <c r="E24" s="17" t="s">
        <v>39</v>
      </c>
      <c r="F24" s="17" t="s">
        <v>112</v>
      </c>
      <c r="G24" s="17" t="s">
        <v>41</v>
      </c>
      <c r="H24" s="17" t="s">
        <v>113</v>
      </c>
      <c r="I24" s="17" t="s">
        <v>12</v>
      </c>
      <c r="J24" s="17" t="s">
        <v>12</v>
      </c>
      <c r="K24" s="17"/>
      <c r="L24" s="17"/>
      <c r="M24" s="17"/>
      <c r="N24" s="17"/>
      <c r="O24" s="17" t="s">
        <v>12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5.75" customHeight="1">
      <c r="A25" s="17" t="s">
        <v>54</v>
      </c>
      <c r="B25" s="17" t="s">
        <v>114</v>
      </c>
      <c r="C25" s="17" t="s">
        <v>111</v>
      </c>
      <c r="D25" s="17">
        <v>460.0</v>
      </c>
      <c r="E25" s="17" t="s">
        <v>39</v>
      </c>
      <c r="F25" s="17" t="s">
        <v>115</v>
      </c>
      <c r="G25" s="17" t="s">
        <v>41</v>
      </c>
      <c r="H25" s="17" t="s">
        <v>113</v>
      </c>
      <c r="I25" s="17" t="s">
        <v>12</v>
      </c>
      <c r="J25" s="17" t="s">
        <v>12</v>
      </c>
      <c r="K25" s="17"/>
      <c r="L25" s="17"/>
      <c r="M25" s="17"/>
      <c r="N25" s="17"/>
      <c r="O25" s="17" t="s">
        <v>12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5.75" customHeight="1">
      <c r="A26" s="17" t="s">
        <v>54</v>
      </c>
      <c r="B26" s="17" t="s">
        <v>55</v>
      </c>
      <c r="C26" s="17" t="s">
        <v>93</v>
      </c>
      <c r="D26" s="17">
        <v>890.0</v>
      </c>
      <c r="E26" s="17" t="s">
        <v>39</v>
      </c>
      <c r="F26" s="17" t="s">
        <v>116</v>
      </c>
      <c r="G26" s="17" t="s">
        <v>41</v>
      </c>
      <c r="H26" s="17" t="s">
        <v>113</v>
      </c>
      <c r="I26" s="17" t="s">
        <v>12</v>
      </c>
      <c r="J26" s="17" t="s">
        <v>12</v>
      </c>
      <c r="K26" s="17"/>
      <c r="L26" s="17"/>
      <c r="M26" s="17"/>
      <c r="N26" s="17"/>
      <c r="O26" s="17" t="s">
        <v>12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5.75" customHeight="1">
      <c r="A27" s="17" t="s">
        <v>54</v>
      </c>
      <c r="B27" s="17" t="s">
        <v>55</v>
      </c>
      <c r="C27" s="17" t="s">
        <v>117</v>
      </c>
      <c r="D27" s="17" t="s">
        <v>118</v>
      </c>
      <c r="E27" s="17" t="s">
        <v>39</v>
      </c>
      <c r="F27" s="17" t="s">
        <v>112</v>
      </c>
      <c r="G27" s="17" t="s">
        <v>41</v>
      </c>
      <c r="H27" s="17" t="s">
        <v>113</v>
      </c>
      <c r="I27" s="17" t="s">
        <v>12</v>
      </c>
      <c r="J27" s="17" t="s">
        <v>12</v>
      </c>
      <c r="K27" s="17"/>
      <c r="L27" s="17"/>
      <c r="M27" s="17"/>
      <c r="N27" s="17"/>
      <c r="O27" s="17" t="s">
        <v>12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5.75" customHeight="1">
      <c r="A28" s="17" t="s">
        <v>77</v>
      </c>
      <c r="B28" s="17" t="s">
        <v>119</v>
      </c>
      <c r="C28" s="17" t="s">
        <v>117</v>
      </c>
      <c r="D28" s="17">
        <v>1150.0</v>
      </c>
      <c r="E28" s="17" t="s">
        <v>39</v>
      </c>
      <c r="F28" s="17" t="s">
        <v>120</v>
      </c>
      <c r="G28" s="17" t="s">
        <v>41</v>
      </c>
      <c r="H28" s="17" t="s">
        <v>113</v>
      </c>
      <c r="I28" s="17" t="s">
        <v>12</v>
      </c>
      <c r="J28" s="17" t="s">
        <v>13</v>
      </c>
      <c r="K28" s="17"/>
      <c r="L28" s="17"/>
      <c r="M28" s="17"/>
      <c r="N28" s="17"/>
      <c r="O28" s="17" t="s">
        <v>12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5.75" customHeight="1">
      <c r="A29" s="17" t="s">
        <v>77</v>
      </c>
      <c r="B29" s="17" t="s">
        <v>78</v>
      </c>
      <c r="C29" s="17" t="s">
        <v>121</v>
      </c>
      <c r="D29" s="17">
        <v>54.0</v>
      </c>
      <c r="E29" s="17" t="s">
        <v>39</v>
      </c>
      <c r="F29" s="17" t="s">
        <v>122</v>
      </c>
      <c r="G29" s="17" t="s">
        <v>41</v>
      </c>
      <c r="H29" s="17" t="s">
        <v>123</v>
      </c>
      <c r="I29" s="17" t="s">
        <v>13</v>
      </c>
      <c r="J29" s="17"/>
      <c r="K29" s="17" t="s">
        <v>12</v>
      </c>
      <c r="L29" s="17"/>
      <c r="M29" s="17"/>
      <c r="N29" s="17"/>
      <c r="O29" s="17" t="s">
        <v>12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15.75" customHeight="1">
      <c r="A30" s="17" t="s">
        <v>77</v>
      </c>
      <c r="B30" s="17" t="s">
        <v>124</v>
      </c>
      <c r="C30" s="17" t="s">
        <v>121</v>
      </c>
      <c r="D30" s="17">
        <v>52.0</v>
      </c>
      <c r="E30" s="17" t="s">
        <v>39</v>
      </c>
      <c r="F30" s="17" t="s">
        <v>125</v>
      </c>
      <c r="G30" s="17" t="s">
        <v>41</v>
      </c>
      <c r="H30" s="17" t="s">
        <v>123</v>
      </c>
      <c r="I30" s="17" t="s">
        <v>13</v>
      </c>
      <c r="J30" s="17"/>
      <c r="K30" s="17" t="s">
        <v>12</v>
      </c>
      <c r="L30" s="17"/>
      <c r="M30" s="17"/>
      <c r="N30" s="17"/>
      <c r="O30" s="17" t="s">
        <v>12</v>
      </c>
      <c r="P30" s="17" t="s">
        <v>126</v>
      </c>
      <c r="Q30" s="17"/>
      <c r="R30" s="17">
        <v>1.0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15.75" customHeight="1">
      <c r="A31" s="17" t="s">
        <v>77</v>
      </c>
      <c r="B31" s="17" t="s">
        <v>80</v>
      </c>
      <c r="C31" s="17" t="s">
        <v>127</v>
      </c>
      <c r="D31" s="17">
        <v>3.0</v>
      </c>
      <c r="E31" s="17" t="s">
        <v>39</v>
      </c>
      <c r="F31" s="17" t="s">
        <v>128</v>
      </c>
      <c r="G31" s="17" t="s">
        <v>41</v>
      </c>
      <c r="H31" s="17" t="s">
        <v>129</v>
      </c>
      <c r="I31" s="17" t="s">
        <v>13</v>
      </c>
      <c r="J31" s="17"/>
      <c r="K31" s="17" t="s">
        <v>12</v>
      </c>
      <c r="L31" s="17"/>
      <c r="M31" s="17"/>
      <c r="N31" s="17"/>
      <c r="O31" s="17" t="s">
        <v>12</v>
      </c>
      <c r="P31" s="17" t="s">
        <v>126</v>
      </c>
      <c r="Q31" s="17"/>
      <c r="R31" s="17"/>
      <c r="S31" s="17">
        <v>3.0</v>
      </c>
      <c r="T31" s="17"/>
      <c r="U31" s="17"/>
      <c r="V31" s="17"/>
      <c r="W31" s="17"/>
      <c r="X31" s="17"/>
      <c r="Y31" s="17"/>
      <c r="Z31" s="17"/>
      <c r="AA31" s="17"/>
      <c r="AB31" s="17"/>
    </row>
    <row r="32" ht="15.75" customHeight="1">
      <c r="A32" s="17" t="s">
        <v>54</v>
      </c>
      <c r="B32" s="17" t="s">
        <v>55</v>
      </c>
      <c r="C32" s="17" t="s">
        <v>130</v>
      </c>
      <c r="D32" s="17">
        <v>400.0</v>
      </c>
      <c r="E32" s="17" t="s">
        <v>39</v>
      </c>
      <c r="F32" s="17" t="s">
        <v>131</v>
      </c>
      <c r="G32" s="17" t="s">
        <v>41</v>
      </c>
      <c r="H32" s="17" t="s">
        <v>132</v>
      </c>
      <c r="I32" s="17" t="s">
        <v>12</v>
      </c>
      <c r="J32" s="17" t="s">
        <v>12</v>
      </c>
      <c r="K32" s="17"/>
      <c r="L32" s="17"/>
      <c r="M32" s="17"/>
      <c r="N32" s="17"/>
      <c r="O32" s="17" t="s">
        <v>12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5.75" customHeight="1">
      <c r="A33" s="17" t="s">
        <v>54</v>
      </c>
      <c r="B33" s="17" t="s">
        <v>55</v>
      </c>
      <c r="C33" s="17" t="s">
        <v>133</v>
      </c>
      <c r="D33" s="17">
        <v>204.0</v>
      </c>
      <c r="E33" s="17" t="s">
        <v>39</v>
      </c>
      <c r="F33" s="17" t="s">
        <v>134</v>
      </c>
      <c r="G33" s="17" t="s">
        <v>41</v>
      </c>
      <c r="H33" s="17" t="s">
        <v>132</v>
      </c>
      <c r="I33" s="17" t="s">
        <v>12</v>
      </c>
      <c r="J33" s="17" t="s">
        <v>12</v>
      </c>
      <c r="K33" s="17"/>
      <c r="L33" s="17"/>
      <c r="M33" s="17"/>
      <c r="N33" s="17"/>
      <c r="O33" s="17" t="s">
        <v>12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5.75" customHeight="1">
      <c r="A34" s="17" t="s">
        <v>54</v>
      </c>
      <c r="B34" s="17" t="s">
        <v>55</v>
      </c>
      <c r="C34" s="17" t="s">
        <v>135</v>
      </c>
      <c r="D34" s="17">
        <v>184.0</v>
      </c>
      <c r="E34" s="17" t="s">
        <v>39</v>
      </c>
      <c r="F34" s="17" t="s">
        <v>136</v>
      </c>
      <c r="G34" s="17" t="s">
        <v>41</v>
      </c>
      <c r="H34" s="17" t="s">
        <v>132</v>
      </c>
      <c r="I34" s="17" t="s">
        <v>12</v>
      </c>
      <c r="J34" s="17" t="s">
        <v>12</v>
      </c>
      <c r="K34" s="17"/>
      <c r="L34" s="17"/>
      <c r="M34" s="17"/>
      <c r="N34" s="17"/>
      <c r="O34" s="17" t="s">
        <v>12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5.75" customHeight="1">
      <c r="A35" s="17" t="s">
        <v>54</v>
      </c>
      <c r="B35" s="17" t="s">
        <v>55</v>
      </c>
      <c r="C35" s="17" t="s">
        <v>133</v>
      </c>
      <c r="D35" s="17" t="s">
        <v>137</v>
      </c>
      <c r="E35" s="17" t="s">
        <v>39</v>
      </c>
      <c r="F35" s="17" t="s">
        <v>138</v>
      </c>
      <c r="G35" s="17" t="s">
        <v>41</v>
      </c>
      <c r="H35" s="17" t="s">
        <v>132</v>
      </c>
      <c r="I35" s="17" t="s">
        <v>13</v>
      </c>
      <c r="J35" s="17" t="s">
        <v>13</v>
      </c>
      <c r="K35" s="17"/>
      <c r="L35" s="17"/>
      <c r="M35" s="17"/>
      <c r="N35" s="17"/>
      <c r="O35" s="17" t="s">
        <v>13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5.75" customHeight="1">
      <c r="A36" s="17" t="s">
        <v>54</v>
      </c>
      <c r="B36" s="17" t="s">
        <v>55</v>
      </c>
      <c r="C36" s="17" t="s">
        <v>133</v>
      </c>
      <c r="D36" s="17">
        <v>47.0</v>
      </c>
      <c r="E36" s="17" t="s">
        <v>39</v>
      </c>
      <c r="F36" s="17" t="s">
        <v>139</v>
      </c>
      <c r="G36" s="17" t="s">
        <v>41</v>
      </c>
      <c r="H36" s="17" t="s">
        <v>132</v>
      </c>
      <c r="I36" s="17" t="s">
        <v>13</v>
      </c>
      <c r="J36" s="17" t="s">
        <v>13</v>
      </c>
      <c r="K36" s="17"/>
      <c r="L36" s="17"/>
      <c r="M36" s="17"/>
      <c r="N36" s="17"/>
      <c r="O36" s="17" t="s">
        <v>13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5.75" customHeight="1">
      <c r="A37" s="17" t="s">
        <v>54</v>
      </c>
      <c r="B37" s="17" t="s">
        <v>55</v>
      </c>
      <c r="C37" s="17" t="s">
        <v>140</v>
      </c>
      <c r="D37" s="17">
        <v>410.0</v>
      </c>
      <c r="E37" s="17" t="s">
        <v>39</v>
      </c>
      <c r="F37" s="17" t="s">
        <v>141</v>
      </c>
      <c r="G37" s="17" t="s">
        <v>41</v>
      </c>
      <c r="H37" s="17" t="s">
        <v>132</v>
      </c>
      <c r="I37" s="17" t="s">
        <v>13</v>
      </c>
      <c r="J37" s="17" t="s">
        <v>12</v>
      </c>
      <c r="K37" s="17"/>
      <c r="L37" s="17"/>
      <c r="M37" s="17"/>
      <c r="N37" s="17"/>
      <c r="O37" s="17" t="s">
        <v>12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5.75" customHeight="1">
      <c r="A38" s="17" t="s">
        <v>54</v>
      </c>
      <c r="B38" s="17" t="s">
        <v>55</v>
      </c>
      <c r="C38" s="17" t="s">
        <v>133</v>
      </c>
      <c r="D38" s="17">
        <v>353.0</v>
      </c>
      <c r="E38" s="17" t="s">
        <v>39</v>
      </c>
      <c r="F38" s="17" t="s">
        <v>142</v>
      </c>
      <c r="G38" s="17" t="s">
        <v>41</v>
      </c>
      <c r="H38" s="17" t="s">
        <v>132</v>
      </c>
      <c r="I38" s="17" t="s">
        <v>12</v>
      </c>
      <c r="J38" s="17" t="s">
        <v>12</v>
      </c>
      <c r="K38" s="17"/>
      <c r="L38" s="17"/>
      <c r="M38" s="17"/>
      <c r="N38" s="17"/>
      <c r="O38" s="17" t="s">
        <v>12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5.75" customHeight="1">
      <c r="A39" s="17" t="s">
        <v>54</v>
      </c>
      <c r="B39" s="17" t="s">
        <v>55</v>
      </c>
      <c r="C39" s="17" t="s">
        <v>143</v>
      </c>
      <c r="D39" s="17">
        <v>127.0</v>
      </c>
      <c r="E39" s="17" t="s">
        <v>39</v>
      </c>
      <c r="F39" s="17" t="s">
        <v>144</v>
      </c>
      <c r="G39" s="17" t="s">
        <v>41</v>
      </c>
      <c r="H39" s="17" t="s">
        <v>132</v>
      </c>
      <c r="I39" s="17" t="s">
        <v>13</v>
      </c>
      <c r="J39" s="17" t="s">
        <v>13</v>
      </c>
      <c r="K39" s="17"/>
      <c r="L39" s="17"/>
      <c r="M39" s="17"/>
      <c r="N39" s="17"/>
      <c r="O39" s="17" t="s">
        <v>13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5.75" customHeight="1">
      <c r="A40" s="17" t="s">
        <v>54</v>
      </c>
      <c r="B40" s="17" t="s">
        <v>55</v>
      </c>
      <c r="C40" s="17" t="s">
        <v>145</v>
      </c>
      <c r="D40" s="17">
        <v>353.0</v>
      </c>
      <c r="E40" s="17" t="s">
        <v>39</v>
      </c>
      <c r="F40" s="17" t="s">
        <v>142</v>
      </c>
      <c r="G40" s="17" t="s">
        <v>41</v>
      </c>
      <c r="H40" s="17" t="s">
        <v>132</v>
      </c>
      <c r="I40" s="17" t="s">
        <v>59</v>
      </c>
      <c r="J40" s="17" t="s">
        <v>12</v>
      </c>
      <c r="K40" s="17"/>
      <c r="L40" s="17"/>
      <c r="M40" s="17"/>
      <c r="N40" s="17"/>
      <c r="O40" s="17" t="s">
        <v>12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5.75" customHeight="1">
      <c r="A41" s="17" t="s">
        <v>54</v>
      </c>
      <c r="B41" s="17" t="s">
        <v>55</v>
      </c>
      <c r="C41" s="17" t="s">
        <v>140</v>
      </c>
      <c r="D41" s="17">
        <v>277.0</v>
      </c>
      <c r="E41" s="17" t="s">
        <v>39</v>
      </c>
      <c r="F41" s="17" t="s">
        <v>146</v>
      </c>
      <c r="G41" s="17" t="s">
        <v>41</v>
      </c>
      <c r="H41" s="17" t="s">
        <v>132</v>
      </c>
      <c r="I41" s="17" t="s">
        <v>13</v>
      </c>
      <c r="J41" s="17" t="s">
        <v>13</v>
      </c>
      <c r="K41" s="17"/>
      <c r="L41" s="17"/>
      <c r="M41" s="17"/>
      <c r="N41" s="17"/>
      <c r="O41" s="17" t="s">
        <v>13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5.75" customHeight="1">
      <c r="A42" s="17" t="s">
        <v>54</v>
      </c>
      <c r="B42" s="17" t="s">
        <v>55</v>
      </c>
      <c r="C42" s="17" t="s">
        <v>133</v>
      </c>
      <c r="D42" s="17">
        <v>410.0</v>
      </c>
      <c r="E42" s="17" t="s">
        <v>39</v>
      </c>
      <c r="F42" s="17" t="s">
        <v>141</v>
      </c>
      <c r="G42" s="17" t="s">
        <v>41</v>
      </c>
      <c r="H42" s="17" t="s">
        <v>132</v>
      </c>
      <c r="I42" s="17" t="s">
        <v>59</v>
      </c>
      <c r="J42" s="17" t="s">
        <v>12</v>
      </c>
      <c r="K42" s="17"/>
      <c r="L42" s="17"/>
      <c r="M42" s="17"/>
      <c r="N42" s="17"/>
      <c r="O42" s="17" t="s">
        <v>12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5.75" customHeight="1">
      <c r="A43" s="17" t="s">
        <v>54</v>
      </c>
      <c r="B43" s="17" t="s">
        <v>114</v>
      </c>
      <c r="C43" s="17" t="s">
        <v>140</v>
      </c>
      <c r="D43" s="17">
        <v>353.0</v>
      </c>
      <c r="E43" s="17" t="s">
        <v>39</v>
      </c>
      <c r="F43" s="17" t="s">
        <v>142</v>
      </c>
      <c r="G43" s="17" t="s">
        <v>41</v>
      </c>
      <c r="H43" s="17" t="s">
        <v>132</v>
      </c>
      <c r="I43" s="17" t="s">
        <v>59</v>
      </c>
      <c r="J43" s="17" t="s">
        <v>12</v>
      </c>
      <c r="K43" s="17"/>
      <c r="L43" s="17"/>
      <c r="M43" s="17"/>
      <c r="N43" s="17"/>
      <c r="O43" s="17" t="s">
        <v>12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5.75" customHeight="1">
      <c r="A44" s="17" t="s">
        <v>54</v>
      </c>
      <c r="B44" s="17" t="s">
        <v>55</v>
      </c>
      <c r="C44" s="17" t="s">
        <v>133</v>
      </c>
      <c r="D44" s="17">
        <v>159.0</v>
      </c>
      <c r="E44" s="17" t="s">
        <v>39</v>
      </c>
      <c r="F44" s="17" t="s">
        <v>147</v>
      </c>
      <c r="G44" s="17" t="s">
        <v>41</v>
      </c>
      <c r="H44" s="17" t="s">
        <v>132</v>
      </c>
      <c r="I44" s="17" t="s">
        <v>13</v>
      </c>
      <c r="J44" s="17" t="s">
        <v>13</v>
      </c>
      <c r="K44" s="17"/>
      <c r="L44" s="17"/>
      <c r="M44" s="17"/>
      <c r="N44" s="17"/>
      <c r="O44" s="17" t="s">
        <v>13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5.75" customHeight="1">
      <c r="A45" s="17" t="s">
        <v>54</v>
      </c>
      <c r="B45" s="17" t="s">
        <v>55</v>
      </c>
      <c r="C45" s="17" t="s">
        <v>148</v>
      </c>
      <c r="D45" s="17">
        <v>1000.0</v>
      </c>
      <c r="E45" s="17" t="s">
        <v>39</v>
      </c>
      <c r="F45" s="17" t="s">
        <v>149</v>
      </c>
      <c r="G45" s="17" t="s">
        <v>41</v>
      </c>
      <c r="H45" s="17" t="s">
        <v>150</v>
      </c>
      <c r="I45" s="17" t="s">
        <v>13</v>
      </c>
      <c r="J45" s="17" t="s">
        <v>12</v>
      </c>
      <c r="K45" s="17"/>
      <c r="L45" s="17"/>
      <c r="M45" s="17"/>
      <c r="N45" s="17"/>
      <c r="O45" s="17" t="s">
        <v>12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5.75" customHeight="1">
      <c r="A46" s="17" t="s">
        <v>77</v>
      </c>
      <c r="B46" s="17" t="s">
        <v>78</v>
      </c>
      <c r="C46" s="17" t="s">
        <v>151</v>
      </c>
      <c r="D46" s="17">
        <v>550.0</v>
      </c>
      <c r="E46" s="17" t="s">
        <v>39</v>
      </c>
      <c r="F46" s="17" t="s">
        <v>152</v>
      </c>
      <c r="G46" s="17" t="s">
        <v>41</v>
      </c>
      <c r="H46" s="17" t="s">
        <v>150</v>
      </c>
      <c r="I46" s="17" t="s">
        <v>59</v>
      </c>
      <c r="J46" s="17"/>
      <c r="K46" s="17" t="s">
        <v>12</v>
      </c>
      <c r="L46" s="17"/>
      <c r="M46" s="17"/>
      <c r="N46" s="17"/>
      <c r="O46" s="17" t="s">
        <v>12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5.75" customHeight="1">
      <c r="A47" s="17" t="s">
        <v>77</v>
      </c>
      <c r="B47" s="17" t="s">
        <v>78</v>
      </c>
      <c r="C47" s="17" t="s">
        <v>153</v>
      </c>
      <c r="D47" s="17" t="s">
        <v>154</v>
      </c>
      <c r="E47" s="17" t="s">
        <v>39</v>
      </c>
      <c r="F47" s="17" t="s">
        <v>155</v>
      </c>
      <c r="G47" s="17" t="s">
        <v>41</v>
      </c>
      <c r="H47" s="17" t="s">
        <v>150</v>
      </c>
      <c r="I47" s="17" t="s">
        <v>12</v>
      </c>
      <c r="J47" s="17"/>
      <c r="K47" s="17" t="s">
        <v>12</v>
      </c>
      <c r="L47" s="17"/>
      <c r="M47" s="17"/>
      <c r="N47" s="17"/>
      <c r="O47" s="17" t="s">
        <v>12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5.75" customHeight="1">
      <c r="A48" s="17" t="s">
        <v>77</v>
      </c>
      <c r="B48" s="17" t="s">
        <v>80</v>
      </c>
      <c r="C48" s="17" t="s">
        <v>151</v>
      </c>
      <c r="D48" s="17" t="s">
        <v>156</v>
      </c>
      <c r="E48" s="17" t="s">
        <v>39</v>
      </c>
      <c r="F48" s="17" t="s">
        <v>157</v>
      </c>
      <c r="G48" s="17" t="s">
        <v>41</v>
      </c>
      <c r="H48" s="17" t="s">
        <v>150</v>
      </c>
      <c r="I48" s="17" t="s">
        <v>59</v>
      </c>
      <c r="J48" s="17"/>
      <c r="K48" s="17" t="s">
        <v>12</v>
      </c>
      <c r="L48" s="17"/>
      <c r="M48" s="17"/>
      <c r="N48" s="17"/>
      <c r="O48" s="17" t="s">
        <v>12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5.75" customHeight="1">
      <c r="A49" s="17" t="s">
        <v>104</v>
      </c>
      <c r="B49" s="17" t="s">
        <v>105</v>
      </c>
      <c r="C49" s="17" t="s">
        <v>158</v>
      </c>
      <c r="D49" s="17">
        <v>66.0</v>
      </c>
      <c r="E49" s="17" t="s">
        <v>107</v>
      </c>
      <c r="F49" s="17" t="s">
        <v>159</v>
      </c>
      <c r="G49" s="17" t="s">
        <v>109</v>
      </c>
      <c r="H49" s="17" t="s">
        <v>150</v>
      </c>
      <c r="I49" s="17" t="s">
        <v>13</v>
      </c>
      <c r="J49" s="17"/>
      <c r="K49" s="17"/>
      <c r="L49" s="17"/>
      <c r="M49" s="17"/>
      <c r="N49" s="17" t="s">
        <v>12</v>
      </c>
      <c r="O49" s="17" t="s">
        <v>12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5.75" customHeight="1">
      <c r="A50" s="17" t="s">
        <v>104</v>
      </c>
      <c r="B50" s="17" t="s">
        <v>105</v>
      </c>
      <c r="C50" s="17" t="s">
        <v>160</v>
      </c>
      <c r="D50" s="17">
        <v>66.0</v>
      </c>
      <c r="E50" s="17" t="s">
        <v>107</v>
      </c>
      <c r="F50" s="17" t="s">
        <v>159</v>
      </c>
      <c r="G50" s="17" t="s">
        <v>109</v>
      </c>
      <c r="H50" s="17" t="s">
        <v>150</v>
      </c>
      <c r="I50" s="17" t="s">
        <v>12</v>
      </c>
      <c r="J50" s="17"/>
      <c r="K50" s="17"/>
      <c r="L50" s="17"/>
      <c r="M50" s="17"/>
      <c r="N50" s="17" t="s">
        <v>12</v>
      </c>
      <c r="O50" s="17" t="s">
        <v>12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5.75" customHeight="1">
      <c r="A51" s="17" t="s">
        <v>104</v>
      </c>
      <c r="B51" s="17" t="s">
        <v>105</v>
      </c>
      <c r="C51" s="17" t="s">
        <v>153</v>
      </c>
      <c r="D51" s="17" t="s">
        <v>161</v>
      </c>
      <c r="E51" s="17" t="s">
        <v>107</v>
      </c>
      <c r="F51" s="17" t="s">
        <v>162</v>
      </c>
      <c r="G51" s="17" t="s">
        <v>109</v>
      </c>
      <c r="H51" s="17" t="s">
        <v>150</v>
      </c>
      <c r="I51" s="17" t="s">
        <v>13</v>
      </c>
      <c r="J51" s="17"/>
      <c r="K51" s="17"/>
      <c r="L51" s="17"/>
      <c r="M51" s="17"/>
      <c r="N51" s="17" t="s">
        <v>12</v>
      </c>
      <c r="O51" s="17" t="s">
        <v>12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5.75" customHeight="1">
      <c r="A52" s="17" t="s">
        <v>77</v>
      </c>
      <c r="B52" s="17" t="s">
        <v>80</v>
      </c>
      <c r="C52" s="17" t="s">
        <v>163</v>
      </c>
      <c r="D52" s="17">
        <v>100.0</v>
      </c>
      <c r="E52" s="17" t="s">
        <v>39</v>
      </c>
      <c r="F52" s="17" t="s">
        <v>164</v>
      </c>
      <c r="G52" s="17" t="s">
        <v>41</v>
      </c>
      <c r="H52" s="17" t="s">
        <v>165</v>
      </c>
      <c r="I52" s="17" t="s">
        <v>13</v>
      </c>
      <c r="J52" s="17" t="s">
        <v>13</v>
      </c>
      <c r="K52" s="17"/>
      <c r="L52" s="17"/>
      <c r="M52" s="17"/>
      <c r="N52" s="17"/>
      <c r="O52" s="17" t="s">
        <v>13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5.75" customHeight="1">
      <c r="A53" s="17" t="s">
        <v>36</v>
      </c>
      <c r="B53" s="17" t="s">
        <v>37</v>
      </c>
      <c r="C53" s="17" t="s">
        <v>166</v>
      </c>
      <c r="D53" s="17">
        <v>193000.0</v>
      </c>
      <c r="E53" s="17" t="s">
        <v>39</v>
      </c>
      <c r="F53" s="17" t="s">
        <v>167</v>
      </c>
      <c r="G53" s="17" t="s">
        <v>41</v>
      </c>
      <c r="H53" s="17" t="s">
        <v>168</v>
      </c>
      <c r="I53" s="17" t="s">
        <v>12</v>
      </c>
      <c r="J53" s="17"/>
      <c r="K53" s="17"/>
      <c r="L53" s="17" t="s">
        <v>12</v>
      </c>
      <c r="M53" s="17"/>
      <c r="N53" s="17"/>
      <c r="O53" s="17" t="s">
        <v>12</v>
      </c>
      <c r="P53" s="17"/>
      <c r="Q53" s="17"/>
      <c r="R53" s="17"/>
      <c r="S53" s="17">
        <v>1.0</v>
      </c>
      <c r="T53" s="17"/>
      <c r="U53" s="17"/>
      <c r="V53" s="17"/>
      <c r="W53" s="17"/>
      <c r="X53" s="17"/>
      <c r="Y53" s="17"/>
      <c r="Z53" s="17"/>
      <c r="AA53" s="17"/>
      <c r="AB53" s="17"/>
    </row>
    <row r="54" ht="15.75" customHeight="1">
      <c r="A54" s="17" t="s">
        <v>104</v>
      </c>
      <c r="B54" s="17" t="s">
        <v>105</v>
      </c>
      <c r="C54" s="17" t="s">
        <v>169</v>
      </c>
      <c r="D54" s="17">
        <v>1.5</v>
      </c>
      <c r="E54" s="17" t="s">
        <v>107</v>
      </c>
      <c r="F54" s="17" t="s">
        <v>170</v>
      </c>
      <c r="G54" s="17" t="s">
        <v>109</v>
      </c>
      <c r="H54" s="17" t="s">
        <v>171</v>
      </c>
      <c r="I54" s="17" t="s">
        <v>13</v>
      </c>
      <c r="J54" s="17"/>
      <c r="K54" s="17"/>
      <c r="L54" s="17"/>
      <c r="M54" s="17"/>
      <c r="N54" s="17" t="s">
        <v>13</v>
      </c>
      <c r="O54" s="17" t="s">
        <v>13</v>
      </c>
      <c r="P54" s="17" t="s">
        <v>172</v>
      </c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5.75" customHeight="1">
      <c r="A55" s="17" t="s">
        <v>36</v>
      </c>
      <c r="B55" s="17" t="s">
        <v>37</v>
      </c>
      <c r="C55" s="17" t="s">
        <v>173</v>
      </c>
      <c r="D55" s="17">
        <v>10.0</v>
      </c>
      <c r="E55" s="17" t="s">
        <v>174</v>
      </c>
      <c r="F55" s="17" t="s">
        <v>175</v>
      </c>
      <c r="G55" s="17" t="s">
        <v>176</v>
      </c>
      <c r="H55" s="17" t="s">
        <v>177</v>
      </c>
      <c r="I55" s="17" t="s">
        <v>13</v>
      </c>
      <c r="J55" s="17"/>
      <c r="K55" s="17"/>
      <c r="L55" s="17" t="s">
        <v>12</v>
      </c>
      <c r="M55" s="17"/>
      <c r="N55" s="17"/>
      <c r="O55" s="17" t="s">
        <v>12</v>
      </c>
      <c r="P55" s="17" t="s">
        <v>178</v>
      </c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5.75" customHeight="1">
      <c r="A56" s="17" t="s">
        <v>36</v>
      </c>
      <c r="B56" s="17" t="s">
        <v>37</v>
      </c>
      <c r="C56" s="17" t="s">
        <v>173</v>
      </c>
      <c r="D56" s="17">
        <v>5.0</v>
      </c>
      <c r="E56" s="17" t="s">
        <v>39</v>
      </c>
      <c r="F56" s="17" t="s">
        <v>179</v>
      </c>
      <c r="G56" s="17" t="s">
        <v>41</v>
      </c>
      <c r="H56" s="17" t="s">
        <v>177</v>
      </c>
      <c r="I56" s="17" t="s">
        <v>13</v>
      </c>
      <c r="J56" s="17"/>
      <c r="K56" s="17"/>
      <c r="L56" s="17" t="s">
        <v>13</v>
      </c>
      <c r="M56" s="17"/>
      <c r="N56" s="17"/>
      <c r="O56" s="17" t="s">
        <v>12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5.75" customHeight="1">
      <c r="A57" s="17" t="s">
        <v>36</v>
      </c>
      <c r="B57" s="17" t="s">
        <v>37</v>
      </c>
      <c r="C57" s="17" t="s">
        <v>180</v>
      </c>
      <c r="D57" s="17">
        <v>164.0</v>
      </c>
      <c r="E57" s="17" t="s">
        <v>44</v>
      </c>
      <c r="F57" s="17" t="s">
        <v>181</v>
      </c>
      <c r="G57" s="17" t="s">
        <v>46</v>
      </c>
      <c r="H57" s="17" t="s">
        <v>182</v>
      </c>
      <c r="I57" s="17" t="s">
        <v>12</v>
      </c>
      <c r="J57" s="17"/>
      <c r="K57" s="17"/>
      <c r="L57" s="17" t="s">
        <v>12</v>
      </c>
      <c r="M57" s="17"/>
      <c r="N57" s="17"/>
      <c r="O57" s="17" t="s">
        <v>12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5.75" customHeight="1">
      <c r="A58" s="17" t="s">
        <v>36</v>
      </c>
      <c r="B58" s="17" t="s">
        <v>37</v>
      </c>
      <c r="C58" s="17" t="s">
        <v>183</v>
      </c>
      <c r="D58" s="17">
        <v>200000.0</v>
      </c>
      <c r="E58" s="17" t="s">
        <v>39</v>
      </c>
      <c r="F58" s="17" t="s">
        <v>184</v>
      </c>
      <c r="G58" s="17" t="s">
        <v>41</v>
      </c>
      <c r="H58" s="17" t="s">
        <v>185</v>
      </c>
      <c r="I58" s="17" t="s">
        <v>12</v>
      </c>
      <c r="J58" s="17"/>
      <c r="K58" s="17"/>
      <c r="L58" s="17" t="s">
        <v>12</v>
      </c>
      <c r="M58" s="17"/>
      <c r="N58" s="17"/>
      <c r="O58" s="17" t="s">
        <v>12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5.75" customHeight="1">
      <c r="A59" s="17" t="s">
        <v>77</v>
      </c>
      <c r="B59" s="17" t="s">
        <v>80</v>
      </c>
      <c r="C59" s="17" t="s">
        <v>186</v>
      </c>
      <c r="D59" s="17" t="s">
        <v>187</v>
      </c>
      <c r="E59" s="17" t="s">
        <v>39</v>
      </c>
      <c r="F59" s="17" t="s">
        <v>188</v>
      </c>
      <c r="G59" s="17" t="s">
        <v>41</v>
      </c>
      <c r="H59" s="17" t="s">
        <v>189</v>
      </c>
      <c r="I59" s="17" t="s">
        <v>12</v>
      </c>
      <c r="J59" s="17"/>
      <c r="K59" s="17"/>
      <c r="L59" s="17" t="s">
        <v>12</v>
      </c>
      <c r="M59" s="17"/>
      <c r="N59" s="17"/>
      <c r="O59" s="17" t="s">
        <v>12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5.75" customHeight="1">
      <c r="A60" s="17" t="s">
        <v>54</v>
      </c>
      <c r="B60" s="17" t="s">
        <v>55</v>
      </c>
      <c r="C60" s="17" t="s">
        <v>190</v>
      </c>
      <c r="D60" s="17">
        <v>498.0</v>
      </c>
      <c r="E60" s="17" t="s">
        <v>39</v>
      </c>
      <c r="F60" s="17" t="s">
        <v>191</v>
      </c>
      <c r="G60" s="17" t="s">
        <v>41</v>
      </c>
      <c r="H60" s="17" t="s">
        <v>192</v>
      </c>
      <c r="I60" s="17" t="s">
        <v>12</v>
      </c>
      <c r="J60" s="17" t="s">
        <v>12</v>
      </c>
      <c r="K60" s="17"/>
      <c r="L60" s="17"/>
      <c r="M60" s="17"/>
      <c r="N60" s="17"/>
      <c r="O60" s="17" t="s">
        <v>12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5.75" customHeight="1">
      <c r="A61" s="17" t="s">
        <v>54</v>
      </c>
      <c r="B61" s="17" t="s">
        <v>55</v>
      </c>
      <c r="C61" s="17" t="s">
        <v>190</v>
      </c>
      <c r="D61" s="17">
        <v>427.0</v>
      </c>
      <c r="E61" s="17" t="s">
        <v>39</v>
      </c>
      <c r="F61" s="17" t="s">
        <v>193</v>
      </c>
      <c r="G61" s="17" t="s">
        <v>41</v>
      </c>
      <c r="H61" s="17" t="s">
        <v>192</v>
      </c>
      <c r="I61" s="17" t="s">
        <v>12</v>
      </c>
      <c r="J61" s="17" t="s">
        <v>12</v>
      </c>
      <c r="K61" s="17"/>
      <c r="L61" s="17"/>
      <c r="M61" s="17"/>
      <c r="N61" s="17"/>
      <c r="O61" s="17" t="s">
        <v>12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5.75" customHeight="1">
      <c r="A62" s="17" t="s">
        <v>54</v>
      </c>
      <c r="B62" s="17" t="s">
        <v>55</v>
      </c>
      <c r="C62" s="17" t="s">
        <v>190</v>
      </c>
      <c r="D62" s="17">
        <v>300.0</v>
      </c>
      <c r="E62" s="17" t="s">
        <v>39</v>
      </c>
      <c r="F62" s="17" t="s">
        <v>194</v>
      </c>
      <c r="G62" s="17" t="s">
        <v>41</v>
      </c>
      <c r="H62" s="17" t="s">
        <v>192</v>
      </c>
      <c r="I62" s="17" t="s">
        <v>12</v>
      </c>
      <c r="J62" s="17" t="s">
        <v>12</v>
      </c>
      <c r="K62" s="17"/>
      <c r="L62" s="17"/>
      <c r="M62" s="17"/>
      <c r="N62" s="17"/>
      <c r="O62" s="17" t="s">
        <v>12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5.75" customHeight="1">
      <c r="A63" s="17" t="s">
        <v>104</v>
      </c>
      <c r="B63" s="17" t="s">
        <v>105</v>
      </c>
      <c r="C63" s="17" t="s">
        <v>195</v>
      </c>
      <c r="D63" s="17">
        <v>2.5</v>
      </c>
      <c r="E63" s="17" t="s">
        <v>107</v>
      </c>
      <c r="F63" s="17" t="s">
        <v>196</v>
      </c>
      <c r="G63" s="17" t="s">
        <v>109</v>
      </c>
      <c r="H63" s="17" t="s">
        <v>192</v>
      </c>
      <c r="I63" s="17" t="s">
        <v>13</v>
      </c>
      <c r="J63" s="17"/>
      <c r="K63" s="17"/>
      <c r="L63" s="17"/>
      <c r="M63" s="17" t="s">
        <v>13</v>
      </c>
      <c r="N63" s="17"/>
      <c r="O63" s="17" t="s">
        <v>13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5.75" customHeight="1">
      <c r="A64" s="17" t="s">
        <v>104</v>
      </c>
      <c r="B64" s="17" t="s">
        <v>105</v>
      </c>
      <c r="C64" s="17" t="s">
        <v>190</v>
      </c>
      <c r="D64" s="17">
        <v>79.0</v>
      </c>
      <c r="E64" s="17" t="s">
        <v>107</v>
      </c>
      <c r="F64" s="17" t="s">
        <v>197</v>
      </c>
      <c r="G64" s="17" t="s">
        <v>109</v>
      </c>
      <c r="H64" s="17" t="s">
        <v>192</v>
      </c>
      <c r="I64" s="17" t="s">
        <v>13</v>
      </c>
      <c r="J64" s="17"/>
      <c r="K64" s="17"/>
      <c r="L64" s="17"/>
      <c r="M64" s="17" t="s">
        <v>13</v>
      </c>
      <c r="N64" s="17"/>
      <c r="O64" s="17" t="s">
        <v>13</v>
      </c>
      <c r="P64" s="17"/>
      <c r="Q64" s="17"/>
      <c r="R64" s="17">
        <v>1.0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5.75" customHeight="1">
      <c r="A65" s="17" t="s">
        <v>36</v>
      </c>
      <c r="B65" s="17" t="s">
        <v>37</v>
      </c>
      <c r="C65" s="17" t="s">
        <v>198</v>
      </c>
      <c r="D65" s="17">
        <v>210.0</v>
      </c>
      <c r="E65" s="17" t="s">
        <v>44</v>
      </c>
      <c r="F65" s="17" t="s">
        <v>199</v>
      </c>
      <c r="G65" s="17" t="s">
        <v>46</v>
      </c>
      <c r="H65" s="17" t="s">
        <v>200</v>
      </c>
      <c r="I65" s="17" t="s">
        <v>13</v>
      </c>
      <c r="J65" s="17"/>
      <c r="K65" s="17"/>
      <c r="L65" s="17" t="s">
        <v>12</v>
      </c>
      <c r="M65" s="17"/>
      <c r="N65" s="17"/>
      <c r="O65" s="17" t="s">
        <v>12</v>
      </c>
      <c r="P65" s="17"/>
      <c r="Q65" s="17"/>
      <c r="R65" s="17"/>
      <c r="S65" s="17">
        <v>4.0</v>
      </c>
      <c r="T65" s="17"/>
      <c r="U65" s="17"/>
      <c r="V65" s="17"/>
      <c r="W65" s="17"/>
      <c r="X65" s="17"/>
      <c r="Y65" s="17"/>
      <c r="Z65" s="17"/>
      <c r="AA65" s="17"/>
      <c r="AB65" s="17"/>
    </row>
    <row r="66" ht="15.75" customHeight="1">
      <c r="A66" s="17" t="s">
        <v>54</v>
      </c>
      <c r="B66" s="17" t="s">
        <v>62</v>
      </c>
      <c r="C66" s="17" t="s">
        <v>201</v>
      </c>
      <c r="D66" s="17">
        <v>62.51</v>
      </c>
      <c r="E66" s="17" t="s">
        <v>44</v>
      </c>
      <c r="F66" s="17" t="s">
        <v>202</v>
      </c>
      <c r="G66" s="17" t="s">
        <v>46</v>
      </c>
      <c r="H66" s="17" t="s">
        <v>203</v>
      </c>
      <c r="I66" s="17" t="s">
        <v>12</v>
      </c>
      <c r="J66" s="17" t="s">
        <v>13</v>
      </c>
      <c r="K66" s="17"/>
      <c r="L66" s="17"/>
      <c r="M66" s="17"/>
      <c r="N66" s="17"/>
      <c r="O66" s="17" t="s">
        <v>12</v>
      </c>
      <c r="P66" s="17"/>
      <c r="Q66" s="17"/>
      <c r="R66" s="17"/>
      <c r="S66" s="17">
        <v>1.0</v>
      </c>
      <c r="T66" s="17"/>
      <c r="U66" s="17"/>
      <c r="V66" s="17"/>
      <c r="W66" s="17"/>
      <c r="X66" s="17"/>
      <c r="Y66" s="17"/>
      <c r="Z66" s="17"/>
      <c r="AA66" s="17"/>
      <c r="AB66" s="17"/>
    </row>
    <row r="67" ht="15.75" customHeight="1">
      <c r="A67" s="17" t="s">
        <v>77</v>
      </c>
      <c r="B67" s="17" t="s">
        <v>80</v>
      </c>
      <c r="C67" s="17" t="s">
        <v>204</v>
      </c>
      <c r="D67" s="17">
        <v>258.0</v>
      </c>
      <c r="E67" s="17" t="s">
        <v>39</v>
      </c>
      <c r="F67" s="17" t="s">
        <v>205</v>
      </c>
      <c r="G67" s="17" t="s">
        <v>41</v>
      </c>
      <c r="H67" s="17" t="s">
        <v>206</v>
      </c>
      <c r="I67" s="17" t="s">
        <v>59</v>
      </c>
      <c r="J67" s="17"/>
      <c r="K67" s="17" t="s">
        <v>12</v>
      </c>
      <c r="L67" s="17"/>
      <c r="M67" s="17"/>
      <c r="N67" s="17"/>
      <c r="O67" s="17" t="s">
        <v>12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5.75" customHeight="1">
      <c r="A68" s="17" t="s">
        <v>77</v>
      </c>
      <c r="B68" s="17" t="s">
        <v>80</v>
      </c>
      <c r="C68" s="17" t="s">
        <v>207</v>
      </c>
      <c r="D68" s="17">
        <v>278.0</v>
      </c>
      <c r="E68" s="17" t="s">
        <v>39</v>
      </c>
      <c r="F68" s="17" t="s">
        <v>208</v>
      </c>
      <c r="G68" s="17" t="s">
        <v>41</v>
      </c>
      <c r="H68" s="17" t="s">
        <v>206</v>
      </c>
      <c r="I68" s="17" t="s">
        <v>12</v>
      </c>
      <c r="J68" s="17"/>
      <c r="K68" s="17" t="s">
        <v>12</v>
      </c>
      <c r="L68" s="17"/>
      <c r="M68" s="17"/>
      <c r="N68" s="17"/>
      <c r="O68" s="17" t="s">
        <v>12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5.75" customHeight="1">
      <c r="A69" s="17" t="s">
        <v>77</v>
      </c>
      <c r="B69" s="17" t="s">
        <v>78</v>
      </c>
      <c r="C69" s="17" t="s">
        <v>209</v>
      </c>
      <c r="D69" s="17">
        <v>500.0</v>
      </c>
      <c r="E69" s="17" t="s">
        <v>39</v>
      </c>
      <c r="F69" s="17" t="s">
        <v>61</v>
      </c>
      <c r="G69" s="17" t="s">
        <v>41</v>
      </c>
      <c r="H69" s="17" t="s">
        <v>206</v>
      </c>
      <c r="I69" s="17" t="s">
        <v>12</v>
      </c>
      <c r="J69" s="17"/>
      <c r="K69" s="17" t="s">
        <v>12</v>
      </c>
      <c r="L69" s="17"/>
      <c r="M69" s="17"/>
      <c r="N69" s="17"/>
      <c r="O69" s="17" t="s">
        <v>12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5.75" customHeight="1">
      <c r="A70" s="17" t="s">
        <v>54</v>
      </c>
      <c r="B70" s="17" t="s">
        <v>55</v>
      </c>
      <c r="C70" s="17" t="s">
        <v>93</v>
      </c>
      <c r="D70" s="17">
        <v>809.0</v>
      </c>
      <c r="E70" s="17" t="s">
        <v>39</v>
      </c>
      <c r="F70" s="17" t="s">
        <v>210</v>
      </c>
      <c r="G70" s="17" t="s">
        <v>41</v>
      </c>
      <c r="H70" s="17" t="s">
        <v>211</v>
      </c>
      <c r="I70" s="17" t="s">
        <v>12</v>
      </c>
      <c r="J70" s="17" t="s">
        <v>13</v>
      </c>
      <c r="K70" s="17"/>
      <c r="L70" s="17"/>
      <c r="M70" s="17"/>
      <c r="N70" s="17"/>
      <c r="O70" s="17" t="s">
        <v>12</v>
      </c>
      <c r="P70" s="17"/>
      <c r="Q70" s="17">
        <v>2.0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5.75" customHeight="1">
      <c r="A71" s="17" t="s">
        <v>54</v>
      </c>
      <c r="B71" s="17" t="s">
        <v>55</v>
      </c>
      <c r="C71" s="17" t="s">
        <v>93</v>
      </c>
      <c r="D71" s="17">
        <v>800.0</v>
      </c>
      <c r="E71" s="17" t="s">
        <v>39</v>
      </c>
      <c r="F71" s="17" t="s">
        <v>212</v>
      </c>
      <c r="G71" s="17" t="s">
        <v>41</v>
      </c>
      <c r="H71" s="17" t="s">
        <v>211</v>
      </c>
      <c r="I71" s="17" t="s">
        <v>12</v>
      </c>
      <c r="J71" s="17" t="s">
        <v>13</v>
      </c>
      <c r="K71" s="17"/>
      <c r="L71" s="17"/>
      <c r="M71" s="17"/>
      <c r="N71" s="17"/>
      <c r="O71" s="17" t="s">
        <v>12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5.75" customHeight="1">
      <c r="A72" s="17" t="s">
        <v>77</v>
      </c>
      <c r="B72" s="17" t="s">
        <v>124</v>
      </c>
      <c r="C72" s="17" t="s">
        <v>93</v>
      </c>
      <c r="D72" s="17">
        <v>809.0</v>
      </c>
      <c r="E72" s="17" t="s">
        <v>39</v>
      </c>
      <c r="F72" s="17" t="s">
        <v>210</v>
      </c>
      <c r="G72" s="17" t="s">
        <v>41</v>
      </c>
      <c r="H72" s="17" t="s">
        <v>211</v>
      </c>
      <c r="I72" s="17" t="s">
        <v>12</v>
      </c>
      <c r="J72" s="17"/>
      <c r="K72" s="17" t="s">
        <v>12</v>
      </c>
      <c r="L72" s="17"/>
      <c r="M72" s="17"/>
      <c r="N72" s="17"/>
      <c r="O72" s="17" t="s">
        <v>12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5.75" customHeight="1">
      <c r="A73" s="17" t="s">
        <v>77</v>
      </c>
      <c r="B73" s="17" t="s">
        <v>124</v>
      </c>
      <c r="C73" s="17" t="s">
        <v>93</v>
      </c>
      <c r="D73" s="17">
        <v>800.0</v>
      </c>
      <c r="E73" s="17" t="s">
        <v>39</v>
      </c>
      <c r="F73" s="17" t="s">
        <v>212</v>
      </c>
      <c r="G73" s="17" t="s">
        <v>41</v>
      </c>
      <c r="H73" s="17" t="s">
        <v>211</v>
      </c>
      <c r="I73" s="17" t="s">
        <v>12</v>
      </c>
      <c r="J73" s="17"/>
      <c r="K73" s="17" t="s">
        <v>12</v>
      </c>
      <c r="L73" s="17"/>
      <c r="M73" s="17"/>
      <c r="N73" s="17"/>
      <c r="O73" s="17" t="s">
        <v>12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5.75" customHeight="1">
      <c r="A74" s="17" t="s">
        <v>77</v>
      </c>
      <c r="B74" s="17" t="s">
        <v>213</v>
      </c>
      <c r="C74" s="17" t="s">
        <v>214</v>
      </c>
      <c r="D74" s="17">
        <v>3.81</v>
      </c>
      <c r="E74" s="17" t="s">
        <v>39</v>
      </c>
      <c r="F74" s="17" t="s">
        <v>215</v>
      </c>
      <c r="G74" s="17" t="s">
        <v>41</v>
      </c>
      <c r="H74" s="17" t="s">
        <v>216</v>
      </c>
      <c r="I74" s="17" t="s">
        <v>59</v>
      </c>
      <c r="J74" s="17"/>
      <c r="K74" s="17" t="s">
        <v>12</v>
      </c>
      <c r="L74" s="17"/>
      <c r="M74" s="17"/>
      <c r="N74" s="17"/>
      <c r="O74" s="17" t="s">
        <v>12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5.75" customHeight="1">
      <c r="A75" s="17" t="s">
        <v>54</v>
      </c>
      <c r="B75" s="17" t="s">
        <v>55</v>
      </c>
      <c r="C75" s="17" t="s">
        <v>217</v>
      </c>
      <c r="D75" s="17" t="s">
        <v>137</v>
      </c>
      <c r="E75" s="17" t="s">
        <v>39</v>
      </c>
      <c r="F75" s="17" t="s">
        <v>138</v>
      </c>
      <c r="G75" s="17" t="s">
        <v>41</v>
      </c>
      <c r="H75" s="17" t="s">
        <v>218</v>
      </c>
      <c r="I75" s="17" t="s">
        <v>13</v>
      </c>
      <c r="J75" s="17" t="s">
        <v>13</v>
      </c>
      <c r="K75" s="17"/>
      <c r="L75" s="17"/>
      <c r="M75" s="17"/>
      <c r="N75" s="17"/>
      <c r="O75" s="17" t="s">
        <v>13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5.75" customHeight="1">
      <c r="A76" s="17" t="s">
        <v>54</v>
      </c>
      <c r="B76" s="17" t="s">
        <v>55</v>
      </c>
      <c r="C76" s="17" t="s">
        <v>219</v>
      </c>
      <c r="D76" s="17">
        <v>29.3</v>
      </c>
      <c r="E76" s="17" t="s">
        <v>39</v>
      </c>
      <c r="F76" s="17" t="s">
        <v>220</v>
      </c>
      <c r="G76" s="17" t="s">
        <v>41</v>
      </c>
      <c r="H76" s="17" t="s">
        <v>221</v>
      </c>
      <c r="I76" s="17" t="s">
        <v>12</v>
      </c>
      <c r="J76" s="17" t="s">
        <v>12</v>
      </c>
      <c r="K76" s="17"/>
      <c r="L76" s="17"/>
      <c r="M76" s="17"/>
      <c r="N76" s="17"/>
      <c r="O76" s="17" t="s">
        <v>12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5.75" customHeight="1">
      <c r="A77" s="17" t="s">
        <v>77</v>
      </c>
      <c r="B77" s="17" t="s">
        <v>80</v>
      </c>
      <c r="C77" s="17" t="s">
        <v>222</v>
      </c>
      <c r="D77" s="17">
        <v>12.42</v>
      </c>
      <c r="E77" s="17" t="s">
        <v>39</v>
      </c>
      <c r="F77" s="17" t="s">
        <v>223</v>
      </c>
      <c r="G77" s="17" t="s">
        <v>41</v>
      </c>
      <c r="H77" s="17" t="s">
        <v>221</v>
      </c>
      <c r="I77" s="17" t="s">
        <v>12</v>
      </c>
      <c r="J77" s="17"/>
      <c r="K77" s="17" t="s">
        <v>12</v>
      </c>
      <c r="L77" s="17"/>
      <c r="M77" s="17"/>
      <c r="N77" s="17"/>
      <c r="O77" s="17" t="s">
        <v>12</v>
      </c>
      <c r="P77" s="17"/>
      <c r="Q77" s="17"/>
      <c r="R77" s="17">
        <v>1.0</v>
      </c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5.75" customHeight="1">
      <c r="A78" s="17" t="s">
        <v>54</v>
      </c>
      <c r="B78" s="17" t="s">
        <v>62</v>
      </c>
      <c r="C78" s="17" t="s">
        <v>224</v>
      </c>
      <c r="D78" s="17">
        <v>98.0</v>
      </c>
      <c r="E78" s="17" t="s">
        <v>39</v>
      </c>
      <c r="F78" s="17" t="s">
        <v>225</v>
      </c>
      <c r="G78" s="17" t="s">
        <v>41</v>
      </c>
      <c r="H78" s="17" t="s">
        <v>226</v>
      </c>
      <c r="I78" s="17" t="s">
        <v>59</v>
      </c>
      <c r="J78" s="17" t="s">
        <v>12</v>
      </c>
      <c r="K78" s="17"/>
      <c r="L78" s="17"/>
      <c r="M78" s="17"/>
      <c r="N78" s="17"/>
      <c r="O78" s="17" t="s">
        <v>12</v>
      </c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5.75" customHeight="1">
      <c r="A79" s="17" t="s">
        <v>54</v>
      </c>
      <c r="B79" s="17" t="s">
        <v>55</v>
      </c>
      <c r="C79" s="17" t="s">
        <v>224</v>
      </c>
      <c r="D79" s="17">
        <v>116.0</v>
      </c>
      <c r="E79" s="17" t="s">
        <v>39</v>
      </c>
      <c r="F79" s="17" t="s">
        <v>227</v>
      </c>
      <c r="G79" s="17" t="s">
        <v>41</v>
      </c>
      <c r="H79" s="17" t="s">
        <v>226</v>
      </c>
      <c r="I79" s="17" t="s">
        <v>59</v>
      </c>
      <c r="J79" s="20" t="s">
        <v>12</v>
      </c>
      <c r="K79" s="17"/>
      <c r="L79" s="17"/>
      <c r="M79" s="17"/>
      <c r="N79" s="17"/>
      <c r="O79" s="17" t="s">
        <v>12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5.75" customHeight="1">
      <c r="A80" s="17" t="s">
        <v>54</v>
      </c>
      <c r="B80" s="17" t="s">
        <v>62</v>
      </c>
      <c r="C80" s="17" t="s">
        <v>224</v>
      </c>
      <c r="D80" s="17">
        <v>121.0</v>
      </c>
      <c r="E80" s="17" t="s">
        <v>39</v>
      </c>
      <c r="F80" s="17" t="s">
        <v>228</v>
      </c>
      <c r="G80" s="17" t="s">
        <v>41</v>
      </c>
      <c r="H80" s="17" t="s">
        <v>226</v>
      </c>
      <c r="I80" s="17" t="s">
        <v>59</v>
      </c>
      <c r="J80" s="17" t="s">
        <v>13</v>
      </c>
      <c r="K80" s="17"/>
      <c r="L80" s="17"/>
      <c r="M80" s="17"/>
      <c r="N80" s="17"/>
      <c r="O80" s="17" t="s">
        <v>12</v>
      </c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5.75" customHeight="1">
      <c r="A81" s="17" t="s">
        <v>77</v>
      </c>
      <c r="B81" s="17" t="s">
        <v>78</v>
      </c>
      <c r="C81" s="17" t="s">
        <v>224</v>
      </c>
      <c r="D81" s="17">
        <v>98.0</v>
      </c>
      <c r="E81" s="17" t="s">
        <v>39</v>
      </c>
      <c r="F81" s="17" t="s">
        <v>225</v>
      </c>
      <c r="G81" s="17" t="s">
        <v>41</v>
      </c>
      <c r="H81" s="17" t="s">
        <v>226</v>
      </c>
      <c r="I81" s="17" t="s">
        <v>59</v>
      </c>
      <c r="J81" s="17" t="s">
        <v>13</v>
      </c>
      <c r="K81" s="17"/>
      <c r="L81" s="17"/>
      <c r="M81" s="17"/>
      <c r="N81" s="17"/>
      <c r="O81" s="17" t="s">
        <v>12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5.75" customHeight="1">
      <c r="A82" s="17" t="s">
        <v>77</v>
      </c>
      <c r="B82" s="17" t="s">
        <v>124</v>
      </c>
      <c r="C82" s="17" t="s">
        <v>224</v>
      </c>
      <c r="D82" s="17">
        <v>116.0</v>
      </c>
      <c r="E82" s="17" t="s">
        <v>39</v>
      </c>
      <c r="F82" s="17" t="s">
        <v>227</v>
      </c>
      <c r="G82" s="17" t="s">
        <v>41</v>
      </c>
      <c r="H82" s="17" t="s">
        <v>226</v>
      </c>
      <c r="I82" s="17" t="s">
        <v>59</v>
      </c>
      <c r="J82" s="17"/>
      <c r="K82" s="17" t="s">
        <v>12</v>
      </c>
      <c r="L82" s="17"/>
      <c r="M82" s="17"/>
      <c r="N82" s="17"/>
      <c r="O82" s="17" t="s">
        <v>12</v>
      </c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5.75" customHeight="1">
      <c r="A83" s="17" t="s">
        <v>77</v>
      </c>
      <c r="B83" s="17" t="s">
        <v>78</v>
      </c>
      <c r="C83" s="17" t="s">
        <v>224</v>
      </c>
      <c r="D83" s="17">
        <v>121.0</v>
      </c>
      <c r="E83" s="17" t="s">
        <v>39</v>
      </c>
      <c r="F83" s="17" t="s">
        <v>228</v>
      </c>
      <c r="G83" s="17" t="s">
        <v>41</v>
      </c>
      <c r="H83" s="17" t="s">
        <v>226</v>
      </c>
      <c r="I83" s="17" t="s">
        <v>59</v>
      </c>
      <c r="J83" s="17"/>
      <c r="K83" s="17" t="s">
        <v>12</v>
      </c>
      <c r="L83" s="17"/>
      <c r="M83" s="17"/>
      <c r="N83" s="17"/>
      <c r="O83" s="17" t="s">
        <v>12</v>
      </c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5.75" customHeight="1">
      <c r="A84" s="17" t="s">
        <v>36</v>
      </c>
      <c r="B84" s="17" t="s">
        <v>37</v>
      </c>
      <c r="C84" s="17" t="s">
        <v>229</v>
      </c>
      <c r="D84" s="17">
        <v>71.0</v>
      </c>
      <c r="E84" s="17" t="s">
        <v>44</v>
      </c>
      <c r="F84" s="17" t="s">
        <v>230</v>
      </c>
      <c r="G84" s="17" t="s">
        <v>46</v>
      </c>
      <c r="H84" s="17" t="s">
        <v>231</v>
      </c>
      <c r="I84" s="17" t="s">
        <v>12</v>
      </c>
      <c r="J84" s="17"/>
      <c r="K84" s="17"/>
      <c r="L84" s="17" t="s">
        <v>12</v>
      </c>
      <c r="M84" s="17"/>
      <c r="N84" s="17"/>
      <c r="O84" s="17" t="s">
        <v>12</v>
      </c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5.75" customHeight="1">
      <c r="A85" s="17" t="s">
        <v>54</v>
      </c>
      <c r="B85" s="17" t="s">
        <v>55</v>
      </c>
      <c r="C85" s="17" t="s">
        <v>232</v>
      </c>
      <c r="D85" s="17">
        <v>2000.0</v>
      </c>
      <c r="E85" s="17" t="s">
        <v>39</v>
      </c>
      <c r="F85" s="17" t="s">
        <v>233</v>
      </c>
      <c r="G85" s="17" t="s">
        <v>41</v>
      </c>
      <c r="H85" s="17" t="s">
        <v>234</v>
      </c>
      <c r="I85" s="17" t="s">
        <v>12</v>
      </c>
      <c r="J85" s="17" t="s">
        <v>12</v>
      </c>
      <c r="K85" s="17"/>
      <c r="L85" s="17"/>
      <c r="M85" s="17"/>
      <c r="N85" s="17"/>
      <c r="O85" s="17" t="s">
        <v>12</v>
      </c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5.75" customHeight="1">
      <c r="A86" s="17" t="s">
        <v>54</v>
      </c>
      <c r="B86" s="17" t="s">
        <v>55</v>
      </c>
      <c r="C86" s="17" t="s">
        <v>235</v>
      </c>
      <c r="D86" s="17" t="s">
        <v>236</v>
      </c>
      <c r="E86" s="17" t="s">
        <v>44</v>
      </c>
      <c r="F86" s="17" t="s">
        <v>237</v>
      </c>
      <c r="G86" s="17" t="s">
        <v>46</v>
      </c>
      <c r="H86" s="17" t="s">
        <v>234</v>
      </c>
      <c r="I86" s="17" t="s">
        <v>12</v>
      </c>
      <c r="J86" s="17" t="s">
        <v>12</v>
      </c>
      <c r="K86" s="17"/>
      <c r="L86" s="17"/>
      <c r="M86" s="17"/>
      <c r="N86" s="17"/>
      <c r="O86" s="17" t="s">
        <v>12</v>
      </c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5.75" customHeight="1">
      <c r="A87" s="17" t="s">
        <v>54</v>
      </c>
      <c r="B87" s="17" t="s">
        <v>55</v>
      </c>
      <c r="C87" s="17" t="s">
        <v>232</v>
      </c>
      <c r="D87" s="17">
        <v>670.0</v>
      </c>
      <c r="E87" s="17" t="s">
        <v>39</v>
      </c>
      <c r="F87" s="17" t="s">
        <v>238</v>
      </c>
      <c r="G87" s="17" t="s">
        <v>41</v>
      </c>
      <c r="H87" s="17" t="s">
        <v>234</v>
      </c>
      <c r="I87" s="17" t="s">
        <v>12</v>
      </c>
      <c r="J87" s="17" t="s">
        <v>12</v>
      </c>
      <c r="K87" s="17"/>
      <c r="L87" s="17"/>
      <c r="M87" s="17"/>
      <c r="N87" s="17"/>
      <c r="O87" s="17" t="s">
        <v>12</v>
      </c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5.75" customHeight="1">
      <c r="A88" s="17" t="s">
        <v>104</v>
      </c>
      <c r="B88" s="17" t="s">
        <v>105</v>
      </c>
      <c r="C88" s="17" t="s">
        <v>239</v>
      </c>
      <c r="D88" s="17">
        <v>3.0</v>
      </c>
      <c r="E88" s="17" t="s">
        <v>107</v>
      </c>
      <c r="F88" s="17" t="s">
        <v>128</v>
      </c>
      <c r="G88" s="17" t="s">
        <v>109</v>
      </c>
      <c r="H88" s="17" t="s">
        <v>240</v>
      </c>
      <c r="I88" s="17" t="s">
        <v>13</v>
      </c>
      <c r="J88" s="17"/>
      <c r="K88" s="17"/>
      <c r="L88" s="17"/>
      <c r="M88" s="17"/>
      <c r="N88" s="17" t="s">
        <v>13</v>
      </c>
      <c r="O88" s="17" t="s">
        <v>13</v>
      </c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5.75" customHeight="1">
      <c r="A89" s="17" t="s">
        <v>54</v>
      </c>
      <c r="B89" s="17" t="s">
        <v>55</v>
      </c>
      <c r="C89" s="17" t="s">
        <v>241</v>
      </c>
      <c r="D89" s="17">
        <v>1450.0</v>
      </c>
      <c r="E89" s="17" t="s">
        <v>39</v>
      </c>
      <c r="F89" s="17" t="s">
        <v>242</v>
      </c>
      <c r="G89" s="17" t="s">
        <v>41</v>
      </c>
      <c r="H89" s="17" t="s">
        <v>243</v>
      </c>
      <c r="I89" s="17" t="s">
        <v>12</v>
      </c>
      <c r="J89" s="17" t="s">
        <v>12</v>
      </c>
      <c r="K89" s="17"/>
      <c r="L89" s="17"/>
      <c r="M89" s="17"/>
      <c r="N89" s="17"/>
      <c r="O89" s="17" t="s">
        <v>12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5.75" customHeight="1">
      <c r="A90" s="17" t="s">
        <v>54</v>
      </c>
      <c r="B90" s="17" t="s">
        <v>55</v>
      </c>
      <c r="C90" s="17" t="s">
        <v>244</v>
      </c>
      <c r="D90" s="17">
        <v>118.0</v>
      </c>
      <c r="E90" s="17" t="s">
        <v>39</v>
      </c>
      <c r="F90" s="17" t="s">
        <v>245</v>
      </c>
      <c r="G90" s="17" t="s">
        <v>41</v>
      </c>
      <c r="H90" s="17" t="s">
        <v>243</v>
      </c>
      <c r="I90" s="17" t="s">
        <v>59</v>
      </c>
      <c r="J90" s="17" t="s">
        <v>12</v>
      </c>
      <c r="K90" s="17"/>
      <c r="L90" s="17"/>
      <c r="M90" s="17"/>
      <c r="N90" s="17"/>
      <c r="O90" s="17" t="s">
        <v>12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5.75" customHeight="1">
      <c r="A91" s="17" t="s">
        <v>77</v>
      </c>
      <c r="B91" s="17" t="s">
        <v>80</v>
      </c>
      <c r="C91" s="17" t="s">
        <v>246</v>
      </c>
      <c r="D91" s="17">
        <v>616.0</v>
      </c>
      <c r="E91" s="17" t="s">
        <v>39</v>
      </c>
      <c r="F91" s="17" t="s">
        <v>247</v>
      </c>
      <c r="G91" s="17" t="s">
        <v>41</v>
      </c>
      <c r="H91" s="17" t="s">
        <v>248</v>
      </c>
      <c r="I91" s="17" t="s">
        <v>12</v>
      </c>
      <c r="J91" s="17"/>
      <c r="K91" s="17" t="s">
        <v>12</v>
      </c>
      <c r="L91" s="17"/>
      <c r="M91" s="17"/>
      <c r="N91" s="17"/>
      <c r="O91" s="17" t="s">
        <v>12</v>
      </c>
      <c r="P91" s="17"/>
      <c r="Q91" s="17"/>
      <c r="R91" s="17">
        <v>2.0</v>
      </c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5.75" customHeight="1">
      <c r="A92" s="17" t="s">
        <v>36</v>
      </c>
      <c r="B92" s="17" t="s">
        <v>37</v>
      </c>
      <c r="C92" s="17" t="s">
        <v>249</v>
      </c>
      <c r="D92" s="17">
        <v>-1.0</v>
      </c>
      <c r="E92" s="17" t="s">
        <v>250</v>
      </c>
      <c r="F92" s="17" t="s">
        <v>251</v>
      </c>
      <c r="G92" s="17" t="s">
        <v>41</v>
      </c>
      <c r="H92" s="17" t="s">
        <v>252</v>
      </c>
      <c r="I92" s="20" t="s">
        <v>13</v>
      </c>
      <c r="J92" s="17"/>
      <c r="K92" s="17"/>
      <c r="L92" s="20" t="s">
        <v>13</v>
      </c>
      <c r="M92" s="17"/>
      <c r="N92" s="17"/>
      <c r="O92" s="20" t="s">
        <v>13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5.75" customHeight="1">
      <c r="A93" s="17" t="s">
        <v>36</v>
      </c>
      <c r="B93" s="17" t="s">
        <v>37</v>
      </c>
      <c r="C93" s="17" t="s">
        <v>93</v>
      </c>
      <c r="D93" s="17">
        <v>81.0</v>
      </c>
      <c r="E93" s="17" t="s">
        <v>39</v>
      </c>
      <c r="F93" s="17" t="s">
        <v>253</v>
      </c>
      <c r="G93" s="17" t="s">
        <v>41</v>
      </c>
      <c r="H93" s="17" t="s">
        <v>252</v>
      </c>
      <c r="I93" s="20" t="s">
        <v>13</v>
      </c>
      <c r="J93" s="17"/>
      <c r="K93" s="17"/>
      <c r="L93" s="20" t="s">
        <v>13</v>
      </c>
      <c r="M93" s="17"/>
      <c r="N93" s="17"/>
      <c r="O93" s="20" t="s">
        <v>13</v>
      </c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5.75" customHeight="1">
      <c r="A94" s="17" t="s">
        <v>36</v>
      </c>
      <c r="B94" s="17" t="s">
        <v>37</v>
      </c>
      <c r="C94" s="17" t="s">
        <v>249</v>
      </c>
      <c r="D94" s="17">
        <v>22.0</v>
      </c>
      <c r="E94" s="17" t="s">
        <v>39</v>
      </c>
      <c r="F94" s="17" t="s">
        <v>254</v>
      </c>
      <c r="G94" s="17" t="s">
        <v>41</v>
      </c>
      <c r="H94" s="17" t="s">
        <v>252</v>
      </c>
      <c r="I94" s="20" t="s">
        <v>13</v>
      </c>
      <c r="J94" s="17"/>
      <c r="K94" s="17"/>
      <c r="L94" s="20" t="s">
        <v>13</v>
      </c>
      <c r="M94" s="17"/>
      <c r="N94" s="17"/>
      <c r="O94" s="20" t="s">
        <v>13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5.75" customHeight="1">
      <c r="A95" s="17" t="s">
        <v>77</v>
      </c>
      <c r="B95" s="17" t="s">
        <v>80</v>
      </c>
      <c r="C95" s="17" t="s">
        <v>255</v>
      </c>
      <c r="D95" s="17">
        <v>131.0</v>
      </c>
      <c r="E95" s="17" t="s">
        <v>39</v>
      </c>
      <c r="F95" s="17" t="s">
        <v>256</v>
      </c>
      <c r="G95" s="17" t="s">
        <v>41</v>
      </c>
      <c r="H95" s="17" t="s">
        <v>257</v>
      </c>
      <c r="I95" s="17" t="s">
        <v>12</v>
      </c>
      <c r="J95" s="17"/>
      <c r="K95" s="17" t="s">
        <v>12</v>
      </c>
      <c r="L95" s="17"/>
      <c r="M95" s="17"/>
      <c r="N95" s="17"/>
      <c r="O95" s="17" t="s">
        <v>12</v>
      </c>
      <c r="P95" s="17"/>
      <c r="Q95" s="17"/>
      <c r="R95" s="17">
        <v>4.0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5.75" customHeight="1">
      <c r="A96" s="17" t="s">
        <v>36</v>
      </c>
      <c r="B96" s="17" t="s">
        <v>37</v>
      </c>
      <c r="C96" s="17" t="s">
        <v>258</v>
      </c>
      <c r="D96" s="17">
        <v>1.064</v>
      </c>
      <c r="E96" s="17" t="s">
        <v>44</v>
      </c>
      <c r="F96" s="17" t="s">
        <v>259</v>
      </c>
      <c r="G96" s="17" t="s">
        <v>46</v>
      </c>
      <c r="H96" s="17" t="s">
        <v>257</v>
      </c>
      <c r="I96" s="17" t="s">
        <v>12</v>
      </c>
      <c r="J96" s="17"/>
      <c r="K96" s="17"/>
      <c r="L96" s="17" t="s">
        <v>12</v>
      </c>
      <c r="M96" s="17"/>
      <c r="N96" s="17"/>
      <c r="O96" s="20" t="s">
        <v>12</v>
      </c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5.75" customHeight="1">
      <c r="A97" s="17" t="s">
        <v>36</v>
      </c>
      <c r="B97" s="17" t="s">
        <v>37</v>
      </c>
      <c r="C97" s="17" t="s">
        <v>260</v>
      </c>
      <c r="D97" s="17">
        <v>0.811</v>
      </c>
      <c r="E97" s="17" t="s">
        <v>44</v>
      </c>
      <c r="F97" s="17" t="s">
        <v>261</v>
      </c>
      <c r="G97" s="17" t="s">
        <v>46</v>
      </c>
      <c r="H97" s="17" t="s">
        <v>257</v>
      </c>
      <c r="I97" s="17" t="s">
        <v>12</v>
      </c>
      <c r="J97" s="17"/>
      <c r="K97" s="17"/>
      <c r="L97" s="17" t="s">
        <v>12</v>
      </c>
      <c r="M97" s="17"/>
      <c r="N97" s="17"/>
      <c r="O97" s="20" t="s">
        <v>12</v>
      </c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5.75" customHeight="1">
      <c r="A98" s="17" t="s">
        <v>54</v>
      </c>
      <c r="B98" s="17" t="s">
        <v>262</v>
      </c>
      <c r="C98" s="17" t="s">
        <v>93</v>
      </c>
      <c r="D98" s="17">
        <v>205.0</v>
      </c>
      <c r="E98" s="17" t="s">
        <v>44</v>
      </c>
      <c r="F98" s="17" t="s">
        <v>263</v>
      </c>
      <c r="G98" s="17" t="s">
        <v>46</v>
      </c>
      <c r="H98" s="17" t="s">
        <v>264</v>
      </c>
      <c r="I98" s="17" t="s">
        <v>12</v>
      </c>
      <c r="J98" s="17" t="s">
        <v>13</v>
      </c>
      <c r="K98" s="17"/>
      <c r="L98" s="17"/>
      <c r="M98" s="17"/>
      <c r="N98" s="17"/>
      <c r="O98" s="17" t="s">
        <v>13</v>
      </c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5.75" customHeight="1">
      <c r="A99" s="17" t="s">
        <v>54</v>
      </c>
      <c r="B99" s="17" t="s">
        <v>55</v>
      </c>
      <c r="C99" s="17" t="s">
        <v>93</v>
      </c>
      <c r="D99" s="17">
        <v>240.0</v>
      </c>
      <c r="E99" s="17" t="s">
        <v>39</v>
      </c>
      <c r="F99" s="17" t="s">
        <v>52</v>
      </c>
      <c r="G99" s="17" t="s">
        <v>41</v>
      </c>
      <c r="H99" s="17" t="s">
        <v>264</v>
      </c>
      <c r="I99" s="17" t="s">
        <v>12</v>
      </c>
      <c r="J99" s="17" t="s">
        <v>12</v>
      </c>
      <c r="K99" s="17"/>
      <c r="L99" s="17"/>
      <c r="M99" s="17"/>
      <c r="N99" s="17"/>
      <c r="O99" s="17" t="s">
        <v>12</v>
      </c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5.75" customHeight="1">
      <c r="A100" s="17" t="s">
        <v>54</v>
      </c>
      <c r="B100" s="17" t="s">
        <v>55</v>
      </c>
      <c r="C100" s="17" t="s">
        <v>93</v>
      </c>
      <c r="D100" s="17">
        <v>660.0</v>
      </c>
      <c r="E100" s="17" t="s">
        <v>39</v>
      </c>
      <c r="F100" s="17" t="s">
        <v>265</v>
      </c>
      <c r="G100" s="17" t="s">
        <v>41</v>
      </c>
      <c r="H100" s="17" t="s">
        <v>264</v>
      </c>
      <c r="I100" s="17" t="s">
        <v>12</v>
      </c>
      <c r="J100" s="17" t="s">
        <v>12</v>
      </c>
      <c r="K100" s="17"/>
      <c r="L100" s="17"/>
      <c r="M100" s="17"/>
      <c r="N100" s="17"/>
      <c r="O100" s="17" t="s">
        <v>12</v>
      </c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5.75" customHeight="1">
      <c r="A101" s="17" t="s">
        <v>54</v>
      </c>
      <c r="B101" s="17" t="s">
        <v>55</v>
      </c>
      <c r="C101" s="17" t="s">
        <v>266</v>
      </c>
      <c r="D101" s="17">
        <v>300.0</v>
      </c>
      <c r="E101" s="17" t="s">
        <v>39</v>
      </c>
      <c r="F101" s="17" t="s">
        <v>194</v>
      </c>
      <c r="G101" s="17" t="s">
        <v>41</v>
      </c>
      <c r="H101" s="17" t="s">
        <v>264</v>
      </c>
      <c r="I101" s="17" t="s">
        <v>12</v>
      </c>
      <c r="J101" s="17" t="s">
        <v>12</v>
      </c>
      <c r="K101" s="17"/>
      <c r="L101" s="17"/>
      <c r="M101" s="17"/>
      <c r="N101" s="17"/>
      <c r="O101" s="17" t="s">
        <v>12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5.75" customHeight="1">
      <c r="A102" s="17" t="s">
        <v>77</v>
      </c>
      <c r="B102" s="17" t="s">
        <v>267</v>
      </c>
      <c r="C102" s="17" t="s">
        <v>268</v>
      </c>
      <c r="D102" s="17">
        <v>15.0</v>
      </c>
      <c r="E102" s="17" t="s">
        <v>39</v>
      </c>
      <c r="F102" s="17" t="s">
        <v>269</v>
      </c>
      <c r="G102" s="17" t="s">
        <v>41</v>
      </c>
      <c r="H102" s="17" t="s">
        <v>264</v>
      </c>
      <c r="I102" s="17" t="s">
        <v>13</v>
      </c>
      <c r="J102" s="17"/>
      <c r="K102" s="17" t="s">
        <v>13</v>
      </c>
      <c r="L102" s="17"/>
      <c r="M102" s="17"/>
      <c r="N102" s="17"/>
      <c r="O102" s="17" t="s">
        <v>13</v>
      </c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5.75" customHeight="1">
      <c r="A103" s="17" t="s">
        <v>77</v>
      </c>
      <c r="B103" s="17" t="s">
        <v>124</v>
      </c>
      <c r="C103" s="17" t="s">
        <v>93</v>
      </c>
      <c r="D103" s="17">
        <v>400.0</v>
      </c>
      <c r="E103" s="17" t="s">
        <v>39</v>
      </c>
      <c r="F103" s="17" t="s">
        <v>131</v>
      </c>
      <c r="G103" s="17" t="s">
        <v>41</v>
      </c>
      <c r="H103" s="17" t="s">
        <v>264</v>
      </c>
      <c r="I103" s="17" t="s">
        <v>12</v>
      </c>
      <c r="J103" s="17"/>
      <c r="K103" s="17" t="s">
        <v>12</v>
      </c>
      <c r="L103" s="17"/>
      <c r="M103" s="17"/>
      <c r="N103" s="17"/>
      <c r="O103" s="17" t="s">
        <v>12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5.75" customHeight="1">
      <c r="A104" s="17" t="s">
        <v>77</v>
      </c>
      <c r="B104" s="17" t="s">
        <v>124</v>
      </c>
      <c r="C104" s="17" t="s">
        <v>93</v>
      </c>
      <c r="D104" s="17">
        <v>830.0</v>
      </c>
      <c r="E104" s="17" t="s">
        <v>39</v>
      </c>
      <c r="F104" s="17" t="s">
        <v>270</v>
      </c>
      <c r="G104" s="17" t="s">
        <v>41</v>
      </c>
      <c r="H104" s="17" t="s">
        <v>264</v>
      </c>
      <c r="I104" s="17" t="s">
        <v>12</v>
      </c>
      <c r="J104" s="17"/>
      <c r="K104" s="17" t="s">
        <v>12</v>
      </c>
      <c r="L104" s="17"/>
      <c r="M104" s="17"/>
      <c r="N104" s="17"/>
      <c r="O104" s="17" t="s">
        <v>12</v>
      </c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5.75" customHeight="1">
      <c r="A105" s="17" t="s">
        <v>77</v>
      </c>
      <c r="B105" s="17" t="s">
        <v>80</v>
      </c>
      <c r="C105" s="17" t="s">
        <v>266</v>
      </c>
      <c r="D105" s="17">
        <v>340.0</v>
      </c>
      <c r="E105" s="17" t="s">
        <v>39</v>
      </c>
      <c r="F105" s="17" t="s">
        <v>271</v>
      </c>
      <c r="G105" s="17" t="s">
        <v>41</v>
      </c>
      <c r="H105" s="17" t="s">
        <v>264</v>
      </c>
      <c r="I105" s="17" t="s">
        <v>12</v>
      </c>
      <c r="J105" s="17"/>
      <c r="K105" s="17" t="s">
        <v>12</v>
      </c>
      <c r="L105" s="17"/>
      <c r="M105" s="17"/>
      <c r="N105" s="17"/>
      <c r="O105" s="17" t="s">
        <v>12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5.75" customHeight="1">
      <c r="A106" s="17" t="s">
        <v>77</v>
      </c>
      <c r="B106" s="17" t="s">
        <v>272</v>
      </c>
      <c r="C106" s="17" t="s">
        <v>273</v>
      </c>
      <c r="D106" s="17">
        <v>100.0</v>
      </c>
      <c r="E106" s="17" t="s">
        <v>39</v>
      </c>
      <c r="F106" s="17" t="s">
        <v>164</v>
      </c>
      <c r="G106" s="17" t="s">
        <v>41</v>
      </c>
      <c r="H106" s="17" t="s">
        <v>274</v>
      </c>
      <c r="I106" s="17" t="s">
        <v>13</v>
      </c>
      <c r="J106" s="17"/>
      <c r="K106" s="17" t="s">
        <v>12</v>
      </c>
      <c r="L106" s="17"/>
      <c r="M106" s="17"/>
      <c r="N106" s="17"/>
      <c r="O106" s="17" t="s">
        <v>12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5.75" customHeight="1">
      <c r="A107" s="17" t="s">
        <v>36</v>
      </c>
      <c r="B107" s="17" t="s">
        <v>37</v>
      </c>
      <c r="C107" s="17" t="s">
        <v>275</v>
      </c>
      <c r="D107" s="17">
        <v>205315.0</v>
      </c>
      <c r="E107" s="17" t="s">
        <v>39</v>
      </c>
      <c r="F107" s="17" t="s">
        <v>276</v>
      </c>
      <c r="G107" s="17" t="s">
        <v>41</v>
      </c>
      <c r="H107" s="17" t="s">
        <v>277</v>
      </c>
      <c r="I107" s="17" t="s">
        <v>12</v>
      </c>
      <c r="J107" s="17"/>
      <c r="K107" s="17"/>
      <c r="L107" s="17" t="s">
        <v>12</v>
      </c>
      <c r="M107" s="17"/>
      <c r="N107" s="17"/>
      <c r="O107" s="17" t="s">
        <v>12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5.75" customHeight="1">
      <c r="A108" s="17" t="s">
        <v>36</v>
      </c>
      <c r="B108" s="17" t="s">
        <v>37</v>
      </c>
      <c r="C108" s="17" t="s">
        <v>166</v>
      </c>
      <c r="D108" s="17">
        <v>556.0</v>
      </c>
      <c r="E108" s="17" t="s">
        <v>39</v>
      </c>
      <c r="F108" s="17" t="s">
        <v>278</v>
      </c>
      <c r="G108" s="17" t="s">
        <v>41</v>
      </c>
      <c r="H108" s="17" t="s">
        <v>279</v>
      </c>
      <c r="I108" s="17" t="s">
        <v>12</v>
      </c>
      <c r="J108" s="17"/>
      <c r="K108" s="17"/>
      <c r="L108" s="17" t="s">
        <v>12</v>
      </c>
      <c r="M108" s="17"/>
      <c r="N108" s="17"/>
      <c r="O108" s="17" t="s">
        <v>12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5.75" customHeight="1">
      <c r="A109" s="17" t="s">
        <v>36</v>
      </c>
      <c r="B109" s="17" t="s">
        <v>37</v>
      </c>
      <c r="C109" s="17" t="s">
        <v>280</v>
      </c>
      <c r="D109" s="17">
        <v>556.0</v>
      </c>
      <c r="E109" s="17" t="s">
        <v>39</v>
      </c>
      <c r="F109" s="17" t="s">
        <v>278</v>
      </c>
      <c r="G109" s="17" t="s">
        <v>41</v>
      </c>
      <c r="H109" s="17" t="s">
        <v>279</v>
      </c>
      <c r="I109" s="17" t="s">
        <v>13</v>
      </c>
      <c r="J109" s="17"/>
      <c r="K109" s="17"/>
      <c r="L109" s="17" t="s">
        <v>12</v>
      </c>
      <c r="M109" s="17"/>
      <c r="N109" s="17"/>
      <c r="O109" s="17" t="s">
        <v>12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5.75" customHeight="1">
      <c r="A110" s="17" t="s">
        <v>36</v>
      </c>
      <c r="B110" s="17" t="s">
        <v>37</v>
      </c>
      <c r="C110" s="17" t="s">
        <v>281</v>
      </c>
      <c r="D110" s="17">
        <v>105.0</v>
      </c>
      <c r="E110" s="17" t="s">
        <v>282</v>
      </c>
      <c r="F110" s="17" t="s">
        <v>283</v>
      </c>
      <c r="G110" s="17" t="s">
        <v>41</v>
      </c>
      <c r="H110" s="17" t="s">
        <v>279</v>
      </c>
      <c r="I110" s="17" t="s">
        <v>12</v>
      </c>
      <c r="J110" s="17"/>
      <c r="K110" s="17"/>
      <c r="L110" s="17" t="s">
        <v>13</v>
      </c>
      <c r="M110" s="17"/>
      <c r="N110" s="17"/>
      <c r="O110" s="17" t="s">
        <v>12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5.75" customHeight="1">
      <c r="A111" s="17" t="s">
        <v>77</v>
      </c>
      <c r="B111" s="17" t="s">
        <v>80</v>
      </c>
      <c r="C111" s="17" t="s">
        <v>284</v>
      </c>
      <c r="D111" s="17">
        <v>24.0</v>
      </c>
      <c r="E111" s="17" t="s">
        <v>39</v>
      </c>
      <c r="F111" s="17" t="s">
        <v>285</v>
      </c>
      <c r="G111" s="17" t="s">
        <v>41</v>
      </c>
      <c r="H111" s="17" t="s">
        <v>286</v>
      </c>
      <c r="I111" s="17" t="s">
        <v>12</v>
      </c>
      <c r="J111" s="17"/>
      <c r="K111" s="17" t="s">
        <v>12</v>
      </c>
      <c r="L111" s="17"/>
      <c r="M111" s="17"/>
      <c r="N111" s="17"/>
      <c r="O111" s="17" t="s">
        <v>12</v>
      </c>
      <c r="P111" s="17"/>
      <c r="Q111" s="17"/>
      <c r="R111" s="17">
        <v>3.0</v>
      </c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5.75" customHeight="1">
      <c r="A112" s="17" t="s">
        <v>36</v>
      </c>
      <c r="B112" s="17" t="s">
        <v>37</v>
      </c>
      <c r="C112" s="17" t="s">
        <v>284</v>
      </c>
      <c r="D112" s="17">
        <v>1.69</v>
      </c>
      <c r="E112" s="17" t="s">
        <v>44</v>
      </c>
      <c r="F112" s="17" t="s">
        <v>287</v>
      </c>
      <c r="G112" s="17" t="s">
        <v>46</v>
      </c>
      <c r="H112" s="17" t="s">
        <v>286</v>
      </c>
      <c r="I112" s="17" t="s">
        <v>12</v>
      </c>
      <c r="J112" s="17"/>
      <c r="K112" s="17"/>
      <c r="L112" s="17" t="s">
        <v>12</v>
      </c>
      <c r="M112" s="17"/>
      <c r="N112" s="17"/>
      <c r="O112" s="17" t="s">
        <v>12</v>
      </c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5.75" customHeight="1">
      <c r="A113" s="17" t="s">
        <v>36</v>
      </c>
      <c r="B113" s="17" t="s">
        <v>37</v>
      </c>
      <c r="C113" s="17" t="s">
        <v>288</v>
      </c>
      <c r="D113" s="17">
        <v>1.69</v>
      </c>
      <c r="E113" s="17" t="s">
        <v>44</v>
      </c>
      <c r="F113" s="17" t="s">
        <v>287</v>
      </c>
      <c r="G113" s="17" t="s">
        <v>46</v>
      </c>
      <c r="H113" s="17" t="s">
        <v>286</v>
      </c>
      <c r="I113" s="17" t="s">
        <v>13</v>
      </c>
      <c r="J113" s="17"/>
      <c r="K113" s="17"/>
      <c r="L113" s="17" t="s">
        <v>12</v>
      </c>
      <c r="M113" s="17"/>
      <c r="N113" s="17"/>
      <c r="O113" s="17" t="s">
        <v>12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5.75" customHeight="1">
      <c r="A114" s="17" t="s">
        <v>36</v>
      </c>
      <c r="B114" s="17" t="s">
        <v>37</v>
      </c>
      <c r="C114" s="17" t="s">
        <v>186</v>
      </c>
      <c r="D114" s="17">
        <v>1.5</v>
      </c>
      <c r="E114" s="17" t="s">
        <v>44</v>
      </c>
      <c r="F114" s="17" t="s">
        <v>170</v>
      </c>
      <c r="G114" s="17" t="s">
        <v>46</v>
      </c>
      <c r="H114" s="17" t="s">
        <v>286</v>
      </c>
      <c r="I114" s="17" t="s">
        <v>12</v>
      </c>
      <c r="J114" s="17"/>
      <c r="K114" s="17"/>
      <c r="L114" s="17" t="s">
        <v>12</v>
      </c>
      <c r="M114" s="17"/>
      <c r="N114" s="17"/>
      <c r="O114" s="17" t="s">
        <v>12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5.75" customHeight="1">
      <c r="A115" s="17" t="s">
        <v>36</v>
      </c>
      <c r="B115" s="17" t="s">
        <v>37</v>
      </c>
      <c r="C115" s="17" t="s">
        <v>284</v>
      </c>
      <c r="D115" s="17" t="s">
        <v>289</v>
      </c>
      <c r="E115" s="17" t="s">
        <v>44</v>
      </c>
      <c r="F115" s="17" t="s">
        <v>290</v>
      </c>
      <c r="G115" s="17" t="s">
        <v>46</v>
      </c>
      <c r="H115" s="17" t="s">
        <v>286</v>
      </c>
      <c r="I115" s="17" t="s">
        <v>12</v>
      </c>
      <c r="J115" s="17"/>
      <c r="K115" s="17"/>
      <c r="L115" s="17" t="s">
        <v>12</v>
      </c>
      <c r="M115" s="17"/>
      <c r="N115" s="17"/>
      <c r="O115" s="17" t="s">
        <v>12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5.75" customHeight="1">
      <c r="A116" s="17" t="s">
        <v>36</v>
      </c>
      <c r="B116" s="17" t="s">
        <v>37</v>
      </c>
      <c r="C116" s="17" t="s">
        <v>284</v>
      </c>
      <c r="D116" s="17">
        <v>1.88</v>
      </c>
      <c r="E116" s="17" t="s">
        <v>44</v>
      </c>
      <c r="F116" s="17" t="s">
        <v>291</v>
      </c>
      <c r="G116" s="17" t="s">
        <v>46</v>
      </c>
      <c r="H116" s="17" t="s">
        <v>286</v>
      </c>
      <c r="I116" s="17" t="s">
        <v>12</v>
      </c>
      <c r="J116" s="17"/>
      <c r="K116" s="17"/>
      <c r="L116" s="17" t="s">
        <v>12</v>
      </c>
      <c r="M116" s="17"/>
      <c r="N116" s="17"/>
      <c r="O116" s="17" t="s">
        <v>12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5.75" customHeight="1">
      <c r="A117" s="17" t="s">
        <v>54</v>
      </c>
      <c r="B117" s="17" t="s">
        <v>55</v>
      </c>
      <c r="C117" s="17" t="s">
        <v>93</v>
      </c>
      <c r="D117" s="17">
        <v>1860.0</v>
      </c>
      <c r="E117" s="17" t="s">
        <v>39</v>
      </c>
      <c r="F117" s="17" t="s">
        <v>292</v>
      </c>
      <c r="G117" s="17" t="s">
        <v>41</v>
      </c>
      <c r="H117" s="17" t="s">
        <v>293</v>
      </c>
      <c r="I117" s="17" t="s">
        <v>12</v>
      </c>
      <c r="J117" s="17" t="s">
        <v>12</v>
      </c>
      <c r="K117" s="17"/>
      <c r="L117" s="17"/>
      <c r="M117" s="17"/>
      <c r="N117" s="17"/>
      <c r="O117" s="17" t="s">
        <v>12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5.75" customHeight="1">
      <c r="A118" s="17" t="s">
        <v>54</v>
      </c>
      <c r="B118" s="17" t="s">
        <v>55</v>
      </c>
      <c r="C118" s="17" t="s">
        <v>93</v>
      </c>
      <c r="D118" s="17">
        <v>513.0</v>
      </c>
      <c r="E118" s="17" t="s">
        <v>39</v>
      </c>
      <c r="F118" s="17" t="s">
        <v>294</v>
      </c>
      <c r="G118" s="17" t="s">
        <v>41</v>
      </c>
      <c r="H118" s="17" t="s">
        <v>293</v>
      </c>
      <c r="I118" s="17" t="s">
        <v>12</v>
      </c>
      <c r="J118" s="17" t="s">
        <v>12</v>
      </c>
      <c r="K118" s="17"/>
      <c r="L118" s="17"/>
      <c r="M118" s="17"/>
      <c r="N118" s="17"/>
      <c r="O118" s="17" t="s">
        <v>12</v>
      </c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5.75" customHeight="1">
      <c r="A119" s="17" t="s">
        <v>54</v>
      </c>
      <c r="B119" s="17" t="s">
        <v>114</v>
      </c>
      <c r="C119" s="17" t="s">
        <v>93</v>
      </c>
      <c r="D119" s="17">
        <v>579.0</v>
      </c>
      <c r="E119" s="17" t="s">
        <v>39</v>
      </c>
      <c r="F119" s="17" t="s">
        <v>295</v>
      </c>
      <c r="G119" s="17" t="s">
        <v>41</v>
      </c>
      <c r="H119" s="17" t="s">
        <v>293</v>
      </c>
      <c r="I119" s="17" t="s">
        <v>12</v>
      </c>
      <c r="J119" s="17" t="s">
        <v>12</v>
      </c>
      <c r="K119" s="17"/>
      <c r="L119" s="17"/>
      <c r="M119" s="17"/>
      <c r="N119" s="17"/>
      <c r="O119" s="17" t="s">
        <v>12</v>
      </c>
      <c r="P119" s="17"/>
      <c r="Q119" s="17">
        <v>3.0</v>
      </c>
      <c r="R119" s="17"/>
      <c r="S119" s="17">
        <v>1.0</v>
      </c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5.75" customHeight="1">
      <c r="A120" s="17" t="s">
        <v>54</v>
      </c>
      <c r="B120" s="17" t="s">
        <v>55</v>
      </c>
      <c r="C120" s="17" t="s">
        <v>296</v>
      </c>
      <c r="D120" s="17">
        <v>1018.0</v>
      </c>
      <c r="E120" s="17" t="s">
        <v>39</v>
      </c>
      <c r="F120" s="17" t="s">
        <v>297</v>
      </c>
      <c r="G120" s="17" t="s">
        <v>41</v>
      </c>
      <c r="H120" s="17" t="s">
        <v>298</v>
      </c>
      <c r="I120" s="17" t="s">
        <v>12</v>
      </c>
      <c r="J120" s="17" t="s">
        <v>13</v>
      </c>
      <c r="K120" s="17"/>
      <c r="L120" s="17"/>
      <c r="M120" s="17"/>
      <c r="N120" s="17"/>
      <c r="O120" s="17" t="s">
        <v>12</v>
      </c>
      <c r="P120" s="17" t="s">
        <v>299</v>
      </c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5.75" customHeight="1">
      <c r="A121" s="17" t="s">
        <v>77</v>
      </c>
      <c r="B121" s="17" t="s">
        <v>80</v>
      </c>
      <c r="C121" s="17" t="s">
        <v>296</v>
      </c>
      <c r="D121" s="17">
        <v>1018.0</v>
      </c>
      <c r="E121" s="17" t="s">
        <v>39</v>
      </c>
      <c r="F121" s="17" t="s">
        <v>297</v>
      </c>
      <c r="G121" s="17" t="s">
        <v>41</v>
      </c>
      <c r="H121" s="17" t="s">
        <v>298</v>
      </c>
      <c r="I121" s="17" t="s">
        <v>12</v>
      </c>
      <c r="J121" s="17"/>
      <c r="K121" s="17" t="s">
        <v>12</v>
      </c>
      <c r="L121" s="17"/>
      <c r="M121" s="17"/>
      <c r="N121" s="17"/>
      <c r="O121" s="17" t="s">
        <v>12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5.75" customHeight="1">
      <c r="A122" s="17" t="s">
        <v>54</v>
      </c>
      <c r="B122" s="17" t="s">
        <v>55</v>
      </c>
      <c r="C122" s="17" t="s">
        <v>300</v>
      </c>
      <c r="D122" s="17" t="s">
        <v>301</v>
      </c>
      <c r="E122" s="17" t="s">
        <v>44</v>
      </c>
      <c r="F122" s="17" t="s">
        <v>302</v>
      </c>
      <c r="G122" s="17" t="s">
        <v>46</v>
      </c>
      <c r="H122" s="17" t="s">
        <v>303</v>
      </c>
      <c r="I122" s="17" t="s">
        <v>12</v>
      </c>
      <c r="J122" s="17" t="s">
        <v>12</v>
      </c>
      <c r="K122" s="17"/>
      <c r="L122" s="17"/>
      <c r="M122" s="17"/>
      <c r="N122" s="17"/>
      <c r="O122" s="17" t="s">
        <v>12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5.75" customHeight="1">
      <c r="A123" s="17" t="s">
        <v>54</v>
      </c>
      <c r="B123" s="17" t="s">
        <v>114</v>
      </c>
      <c r="C123" s="17" t="s">
        <v>153</v>
      </c>
      <c r="D123" s="17" t="s">
        <v>304</v>
      </c>
      <c r="E123" s="17" t="s">
        <v>39</v>
      </c>
      <c r="F123" s="17" t="s">
        <v>90</v>
      </c>
      <c r="G123" s="17" t="s">
        <v>41</v>
      </c>
      <c r="H123" s="17" t="s">
        <v>303</v>
      </c>
      <c r="I123" s="17" t="s">
        <v>13</v>
      </c>
      <c r="J123" s="17" t="s">
        <v>12</v>
      </c>
      <c r="K123" s="17"/>
      <c r="L123" s="17"/>
      <c r="M123" s="17"/>
      <c r="N123" s="17"/>
      <c r="O123" s="17" t="s">
        <v>12</v>
      </c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5.75" customHeight="1">
      <c r="A124" s="17" t="s">
        <v>54</v>
      </c>
      <c r="B124" s="17" t="s">
        <v>55</v>
      </c>
      <c r="C124" s="17" t="s">
        <v>305</v>
      </c>
      <c r="D124" s="17" t="s">
        <v>306</v>
      </c>
      <c r="E124" s="17" t="s">
        <v>39</v>
      </c>
      <c r="F124" s="17" t="s">
        <v>307</v>
      </c>
      <c r="G124" s="17" t="s">
        <v>41</v>
      </c>
      <c r="H124" s="17" t="s">
        <v>303</v>
      </c>
      <c r="I124" s="17" t="s">
        <v>12</v>
      </c>
      <c r="J124" s="17" t="s">
        <v>13</v>
      </c>
      <c r="K124" s="17"/>
      <c r="L124" s="17"/>
      <c r="M124" s="17"/>
      <c r="N124" s="17"/>
      <c r="O124" s="17" t="s">
        <v>13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5.75" customHeight="1">
      <c r="A125" s="17" t="s">
        <v>54</v>
      </c>
      <c r="B125" s="17" t="s">
        <v>114</v>
      </c>
      <c r="C125" s="17" t="s">
        <v>308</v>
      </c>
      <c r="D125" s="17">
        <v>1300.0</v>
      </c>
      <c r="E125" s="17" t="s">
        <v>39</v>
      </c>
      <c r="F125" s="17" t="s">
        <v>90</v>
      </c>
      <c r="G125" s="17" t="s">
        <v>41</v>
      </c>
      <c r="H125" s="17" t="s">
        <v>303</v>
      </c>
      <c r="I125" s="17" t="s">
        <v>13</v>
      </c>
      <c r="J125" s="17" t="s">
        <v>13</v>
      </c>
      <c r="K125" s="17"/>
      <c r="L125" s="17"/>
      <c r="M125" s="17"/>
      <c r="N125" s="17"/>
      <c r="O125" s="17" t="s">
        <v>13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5.75" customHeight="1">
      <c r="A126" s="17" t="s">
        <v>77</v>
      </c>
      <c r="B126" s="17" t="s">
        <v>80</v>
      </c>
      <c r="C126" s="17" t="s">
        <v>309</v>
      </c>
      <c r="D126" s="17" t="s">
        <v>310</v>
      </c>
      <c r="E126" s="17" t="s">
        <v>44</v>
      </c>
      <c r="F126" s="17" t="s">
        <v>164</v>
      </c>
      <c r="G126" s="17" t="s">
        <v>46</v>
      </c>
      <c r="H126" s="17" t="s">
        <v>311</v>
      </c>
      <c r="I126" s="17" t="s">
        <v>12</v>
      </c>
      <c r="J126" s="17"/>
      <c r="K126" s="17" t="s">
        <v>12</v>
      </c>
      <c r="L126" s="17"/>
      <c r="M126" s="17"/>
      <c r="N126" s="17"/>
      <c r="O126" s="17" t="s">
        <v>12</v>
      </c>
      <c r="P126" s="17"/>
      <c r="Q126" s="17"/>
      <c r="R126" s="17"/>
      <c r="S126" s="17">
        <v>1.0</v>
      </c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5.75" customHeight="1">
      <c r="A127" s="17" t="s">
        <v>36</v>
      </c>
      <c r="B127" s="17" t="s">
        <v>37</v>
      </c>
      <c r="C127" s="17" t="s">
        <v>312</v>
      </c>
      <c r="D127" s="17" t="s">
        <v>313</v>
      </c>
      <c r="E127" s="17" t="s">
        <v>174</v>
      </c>
      <c r="F127" s="17" t="s">
        <v>314</v>
      </c>
      <c r="G127" s="17" t="s">
        <v>176</v>
      </c>
      <c r="H127" s="17" t="s">
        <v>315</v>
      </c>
      <c r="I127" s="17" t="s">
        <v>12</v>
      </c>
      <c r="J127" s="17"/>
      <c r="K127" s="17"/>
      <c r="L127" s="17" t="s">
        <v>13</v>
      </c>
      <c r="M127" s="17"/>
      <c r="N127" s="17"/>
      <c r="O127" s="17" t="s">
        <v>13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5.75" customHeight="1">
      <c r="A128" s="17" t="s">
        <v>36</v>
      </c>
      <c r="B128" s="17" t="s">
        <v>37</v>
      </c>
      <c r="C128" s="17" t="s">
        <v>312</v>
      </c>
      <c r="D128" s="17">
        <v>10.4</v>
      </c>
      <c r="E128" s="17" t="s">
        <v>174</v>
      </c>
      <c r="F128" s="17" t="s">
        <v>316</v>
      </c>
      <c r="G128" s="17" t="s">
        <v>176</v>
      </c>
      <c r="H128" s="17" t="s">
        <v>315</v>
      </c>
      <c r="I128" s="17" t="s">
        <v>12</v>
      </c>
      <c r="J128" s="17"/>
      <c r="K128" s="17"/>
      <c r="L128" s="17" t="s">
        <v>12</v>
      </c>
      <c r="M128" s="17"/>
      <c r="N128" s="17"/>
      <c r="O128" s="17" t="s">
        <v>12</v>
      </c>
      <c r="P128" s="17" t="s">
        <v>317</v>
      </c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5.75" customHeight="1">
      <c r="A129" s="17" t="s">
        <v>36</v>
      </c>
      <c r="B129" s="17" t="s">
        <v>37</v>
      </c>
      <c r="C129" s="17" t="s">
        <v>318</v>
      </c>
      <c r="D129" s="17">
        <v>7.0</v>
      </c>
      <c r="E129" s="17" t="s">
        <v>100</v>
      </c>
      <c r="F129" s="17" t="s">
        <v>319</v>
      </c>
      <c r="G129" s="17" t="s">
        <v>102</v>
      </c>
      <c r="H129" s="17" t="s">
        <v>320</v>
      </c>
      <c r="I129" s="17" t="s">
        <v>13</v>
      </c>
      <c r="J129" s="17"/>
      <c r="K129" s="17"/>
      <c r="L129" s="17" t="s">
        <v>13</v>
      </c>
      <c r="M129" s="17"/>
      <c r="N129" s="17"/>
      <c r="O129" s="17" t="s">
        <v>13</v>
      </c>
      <c r="P129" s="17"/>
      <c r="Q129" s="17">
        <v>1.0</v>
      </c>
      <c r="R129" s="17"/>
      <c r="S129" s="17">
        <v>1.0</v>
      </c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5.75" customHeight="1">
      <c r="A130" s="17" t="s">
        <v>54</v>
      </c>
      <c r="B130" s="17" t="s">
        <v>55</v>
      </c>
      <c r="C130" s="17" t="s">
        <v>321</v>
      </c>
      <c r="D130" s="17" t="s">
        <v>322</v>
      </c>
      <c r="E130" s="17" t="s">
        <v>39</v>
      </c>
      <c r="F130" s="17" t="s">
        <v>175</v>
      </c>
      <c r="G130" s="17" t="s">
        <v>41</v>
      </c>
      <c r="H130" s="17" t="s">
        <v>323</v>
      </c>
      <c r="I130" s="17" t="s">
        <v>13</v>
      </c>
      <c r="J130" s="17" t="s">
        <v>13</v>
      </c>
      <c r="K130" s="17"/>
      <c r="L130" s="17"/>
      <c r="M130" s="17"/>
      <c r="N130" s="17"/>
      <c r="O130" s="17" t="s">
        <v>13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5.75" customHeight="1">
      <c r="A131" s="17" t="s">
        <v>54</v>
      </c>
      <c r="B131" s="17" t="s">
        <v>55</v>
      </c>
      <c r="C131" s="17" t="s">
        <v>324</v>
      </c>
      <c r="D131" s="17" t="s">
        <v>325</v>
      </c>
      <c r="E131" s="17" t="s">
        <v>39</v>
      </c>
      <c r="F131" s="17" t="s">
        <v>326</v>
      </c>
      <c r="G131" s="17" t="s">
        <v>41</v>
      </c>
      <c r="H131" s="17" t="s">
        <v>327</v>
      </c>
      <c r="I131" s="17" t="s">
        <v>12</v>
      </c>
      <c r="J131" s="17" t="s">
        <v>12</v>
      </c>
      <c r="K131" s="17"/>
      <c r="L131" s="17"/>
      <c r="M131" s="17"/>
      <c r="N131" s="17"/>
      <c r="O131" s="17" t="s">
        <v>12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5.75" customHeight="1">
      <c r="A132" s="17" t="s">
        <v>77</v>
      </c>
      <c r="B132" s="17" t="s">
        <v>124</v>
      </c>
      <c r="C132" s="17" t="s">
        <v>324</v>
      </c>
      <c r="D132" s="17" t="s">
        <v>325</v>
      </c>
      <c r="E132" s="17" t="s">
        <v>39</v>
      </c>
      <c r="F132" s="17" t="s">
        <v>326</v>
      </c>
      <c r="G132" s="17" t="s">
        <v>41</v>
      </c>
      <c r="H132" s="17" t="s">
        <v>327</v>
      </c>
      <c r="I132" s="17" t="s">
        <v>12</v>
      </c>
      <c r="J132" s="17"/>
      <c r="K132" s="17" t="s">
        <v>12</v>
      </c>
      <c r="L132" s="17"/>
      <c r="M132" s="17"/>
      <c r="N132" s="17"/>
      <c r="O132" s="17" t="s">
        <v>12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5.75" customHeight="1">
      <c r="A133" s="17" t="s">
        <v>49</v>
      </c>
      <c r="B133" s="17" t="s">
        <v>50</v>
      </c>
      <c r="C133" s="17" t="s">
        <v>324</v>
      </c>
      <c r="D133" s="17" t="s">
        <v>328</v>
      </c>
      <c r="E133" s="17" t="s">
        <v>39</v>
      </c>
      <c r="F133" s="17" t="s">
        <v>242</v>
      </c>
      <c r="G133" s="17" t="s">
        <v>41</v>
      </c>
      <c r="H133" s="17" t="s">
        <v>327</v>
      </c>
      <c r="I133" s="17" t="s">
        <v>12</v>
      </c>
      <c r="J133" s="17"/>
      <c r="K133" s="17"/>
      <c r="L133" s="17"/>
      <c r="M133" s="17" t="s">
        <v>12</v>
      </c>
      <c r="N133" s="17"/>
      <c r="O133" s="17" t="s">
        <v>12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5.75" customHeight="1">
      <c r="A134" s="17" t="s">
        <v>54</v>
      </c>
      <c r="B134" s="17" t="s">
        <v>55</v>
      </c>
      <c r="C134" s="17" t="s">
        <v>329</v>
      </c>
      <c r="D134" s="17">
        <v>1700.0</v>
      </c>
      <c r="E134" s="17" t="s">
        <v>39</v>
      </c>
      <c r="F134" s="17" t="s">
        <v>330</v>
      </c>
      <c r="G134" s="17" t="s">
        <v>41</v>
      </c>
      <c r="H134" s="17" t="s">
        <v>331</v>
      </c>
      <c r="I134" s="17" t="s">
        <v>12</v>
      </c>
      <c r="J134" s="17" t="s">
        <v>12</v>
      </c>
      <c r="K134" s="17"/>
      <c r="L134" s="17"/>
      <c r="M134" s="17"/>
      <c r="N134" s="17"/>
      <c r="O134" s="17" t="s">
        <v>12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5.75" customHeight="1">
      <c r="A135" s="17" t="s">
        <v>77</v>
      </c>
      <c r="B135" s="17" t="s">
        <v>78</v>
      </c>
      <c r="C135" s="17" t="s">
        <v>153</v>
      </c>
      <c r="D135" s="17">
        <v>1996.0</v>
      </c>
      <c r="E135" s="17" t="s">
        <v>39</v>
      </c>
      <c r="F135" s="17" t="s">
        <v>332</v>
      </c>
      <c r="G135" s="17" t="s">
        <v>41</v>
      </c>
      <c r="H135" s="17" t="s">
        <v>331</v>
      </c>
      <c r="I135" s="17" t="s">
        <v>59</v>
      </c>
      <c r="J135" s="17"/>
      <c r="K135" s="17" t="s">
        <v>12</v>
      </c>
      <c r="L135" s="17"/>
      <c r="M135" s="17"/>
      <c r="N135" s="17"/>
      <c r="O135" s="17" t="s">
        <v>12</v>
      </c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5.75" customHeight="1">
      <c r="A136" s="17" t="s">
        <v>77</v>
      </c>
      <c r="B136" s="17" t="s">
        <v>78</v>
      </c>
      <c r="C136" s="17" t="s">
        <v>93</v>
      </c>
      <c r="D136" s="17">
        <v>3600.0</v>
      </c>
      <c r="E136" s="17" t="s">
        <v>39</v>
      </c>
      <c r="F136" s="17" t="s">
        <v>333</v>
      </c>
      <c r="G136" s="17" t="s">
        <v>41</v>
      </c>
      <c r="H136" s="17" t="s">
        <v>331</v>
      </c>
      <c r="I136" s="17" t="s">
        <v>12</v>
      </c>
      <c r="J136" s="17"/>
      <c r="K136" s="17" t="s">
        <v>12</v>
      </c>
      <c r="L136" s="17"/>
      <c r="M136" s="17"/>
      <c r="N136" s="17"/>
      <c r="O136" s="17" t="s">
        <v>12</v>
      </c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5.75" customHeight="1">
      <c r="A137" s="17" t="s">
        <v>77</v>
      </c>
      <c r="B137" s="17" t="s">
        <v>80</v>
      </c>
      <c r="C137" s="17" t="s">
        <v>334</v>
      </c>
      <c r="D137" s="17" t="s">
        <v>335</v>
      </c>
      <c r="E137" s="17" t="s">
        <v>39</v>
      </c>
      <c r="F137" s="17" t="s">
        <v>336</v>
      </c>
      <c r="G137" s="17" t="s">
        <v>41</v>
      </c>
      <c r="H137" s="17" t="s">
        <v>337</v>
      </c>
      <c r="I137" s="17" t="s">
        <v>13</v>
      </c>
      <c r="J137" s="17"/>
      <c r="K137" s="17" t="s">
        <v>13</v>
      </c>
      <c r="L137" s="17"/>
      <c r="M137" s="17"/>
      <c r="N137" s="17"/>
      <c r="O137" s="17" t="s">
        <v>13</v>
      </c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5.75" customHeight="1">
      <c r="A138" s="17" t="s">
        <v>36</v>
      </c>
      <c r="B138" s="17" t="s">
        <v>37</v>
      </c>
      <c r="C138" s="17" t="s">
        <v>338</v>
      </c>
      <c r="D138" s="17" t="s">
        <v>339</v>
      </c>
      <c r="E138" s="17" t="s">
        <v>174</v>
      </c>
      <c r="F138" s="17" t="s">
        <v>340</v>
      </c>
      <c r="G138" s="17" t="s">
        <v>176</v>
      </c>
      <c r="H138" s="17" t="s">
        <v>341</v>
      </c>
      <c r="I138" s="17" t="s">
        <v>13</v>
      </c>
      <c r="J138" s="17"/>
      <c r="K138" s="17" t="s">
        <v>13</v>
      </c>
      <c r="L138" s="17"/>
      <c r="M138" s="17"/>
      <c r="N138" s="17"/>
      <c r="O138" s="17" t="s">
        <v>13</v>
      </c>
      <c r="P138" s="17" t="s">
        <v>317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5.75" customHeight="1">
      <c r="A139" s="17" t="s">
        <v>54</v>
      </c>
      <c r="B139" s="17" t="s">
        <v>55</v>
      </c>
      <c r="C139" s="17" t="s">
        <v>342</v>
      </c>
      <c r="D139" s="17">
        <v>1650.0</v>
      </c>
      <c r="E139" s="17" t="s">
        <v>39</v>
      </c>
      <c r="F139" s="17" t="s">
        <v>343</v>
      </c>
      <c r="G139" s="17" t="s">
        <v>41</v>
      </c>
      <c r="H139" s="17" t="s">
        <v>344</v>
      </c>
      <c r="I139" s="17" t="s">
        <v>12</v>
      </c>
      <c r="J139" s="17" t="s">
        <v>12</v>
      </c>
      <c r="K139" s="17"/>
      <c r="L139" s="17"/>
      <c r="M139" s="17"/>
      <c r="N139" s="17"/>
      <c r="O139" s="17" t="s">
        <v>12</v>
      </c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5.75" customHeight="1">
      <c r="A140" s="17" t="s">
        <v>54</v>
      </c>
      <c r="B140" s="17" t="s">
        <v>55</v>
      </c>
      <c r="C140" s="17" t="s">
        <v>345</v>
      </c>
      <c r="D140" s="17" t="s">
        <v>346</v>
      </c>
      <c r="E140" s="17" t="s">
        <v>39</v>
      </c>
      <c r="F140" s="17" t="s">
        <v>330</v>
      </c>
      <c r="G140" s="17" t="s">
        <v>41</v>
      </c>
      <c r="H140" s="17" t="s">
        <v>344</v>
      </c>
      <c r="I140" s="17" t="s">
        <v>59</v>
      </c>
      <c r="J140" s="17" t="s">
        <v>12</v>
      </c>
      <c r="K140" s="17"/>
      <c r="L140" s="17"/>
      <c r="M140" s="17"/>
      <c r="N140" s="17"/>
      <c r="O140" s="17" t="s">
        <v>12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5.75" customHeight="1">
      <c r="A141" s="17" t="s">
        <v>54</v>
      </c>
      <c r="B141" s="17" t="s">
        <v>55</v>
      </c>
      <c r="C141" s="17" t="s">
        <v>345</v>
      </c>
      <c r="D141" s="17" t="s">
        <v>347</v>
      </c>
      <c r="E141" s="17" t="s">
        <v>39</v>
      </c>
      <c r="F141" s="17" t="s">
        <v>348</v>
      </c>
      <c r="G141" s="17" t="s">
        <v>41</v>
      </c>
      <c r="H141" s="17" t="s">
        <v>344</v>
      </c>
      <c r="I141" s="17" t="s">
        <v>13</v>
      </c>
      <c r="J141" s="17" t="s">
        <v>12</v>
      </c>
      <c r="K141" s="17"/>
      <c r="L141" s="17"/>
      <c r="M141" s="17"/>
      <c r="N141" s="17"/>
      <c r="O141" s="17" t="s">
        <v>12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5.75" customHeight="1">
      <c r="A142" s="17" t="s">
        <v>54</v>
      </c>
      <c r="B142" s="17" t="s">
        <v>55</v>
      </c>
      <c r="C142" s="17" t="s">
        <v>349</v>
      </c>
      <c r="D142" s="17" t="s">
        <v>350</v>
      </c>
      <c r="E142" s="17" t="s">
        <v>39</v>
      </c>
      <c r="F142" s="17" t="s">
        <v>351</v>
      </c>
      <c r="G142" s="17" t="s">
        <v>41</v>
      </c>
      <c r="H142" s="17" t="s">
        <v>344</v>
      </c>
      <c r="I142" s="17" t="s">
        <v>59</v>
      </c>
      <c r="J142" s="17" t="s">
        <v>12</v>
      </c>
      <c r="K142" s="17"/>
      <c r="L142" s="17"/>
      <c r="M142" s="17"/>
      <c r="N142" s="17"/>
      <c r="O142" s="17" t="s">
        <v>12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5.75" customHeight="1">
      <c r="A143" s="17" t="s">
        <v>54</v>
      </c>
      <c r="B143" s="17" t="s">
        <v>55</v>
      </c>
      <c r="C143" s="17" t="s">
        <v>352</v>
      </c>
      <c r="D143" s="17">
        <v>250.0</v>
      </c>
      <c r="E143" s="17" t="s">
        <v>39</v>
      </c>
      <c r="F143" s="17" t="s">
        <v>353</v>
      </c>
      <c r="G143" s="17" t="s">
        <v>41</v>
      </c>
      <c r="H143" s="17" t="s">
        <v>354</v>
      </c>
      <c r="I143" s="17" t="s">
        <v>12</v>
      </c>
      <c r="J143" s="17" t="s">
        <v>12</v>
      </c>
      <c r="K143" s="17"/>
      <c r="L143" s="17"/>
      <c r="M143" s="17"/>
      <c r="N143" s="17"/>
      <c r="O143" s="17" t="s">
        <v>12</v>
      </c>
      <c r="P143" s="17" t="s">
        <v>317</v>
      </c>
      <c r="Q143" s="17"/>
      <c r="R143" s="17"/>
      <c r="S143" s="17">
        <v>3.0</v>
      </c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5.75" customHeight="1">
      <c r="A144" s="17" t="s">
        <v>77</v>
      </c>
      <c r="B144" s="17" t="s">
        <v>80</v>
      </c>
      <c r="C144" s="17" t="s">
        <v>355</v>
      </c>
      <c r="D144" s="17">
        <v>3.71</v>
      </c>
      <c r="E144" s="17" t="s">
        <v>39</v>
      </c>
      <c r="F144" s="17" t="s">
        <v>356</v>
      </c>
      <c r="G144" s="17" t="s">
        <v>41</v>
      </c>
      <c r="H144" s="17" t="s">
        <v>357</v>
      </c>
      <c r="I144" s="17" t="s">
        <v>12</v>
      </c>
      <c r="J144" s="17"/>
      <c r="K144" s="17" t="s">
        <v>12</v>
      </c>
      <c r="L144" s="17"/>
      <c r="M144" s="17"/>
      <c r="N144" s="17"/>
      <c r="O144" s="17" t="s">
        <v>12</v>
      </c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5.75" customHeight="1">
      <c r="A145" s="17" t="s">
        <v>77</v>
      </c>
      <c r="B145" s="17" t="s">
        <v>80</v>
      </c>
      <c r="C145" s="17" t="s">
        <v>355</v>
      </c>
      <c r="D145" s="17">
        <v>2.98</v>
      </c>
      <c r="E145" s="17" t="s">
        <v>39</v>
      </c>
      <c r="F145" s="17" t="s">
        <v>358</v>
      </c>
      <c r="G145" s="17" t="s">
        <v>41</v>
      </c>
      <c r="H145" s="17" t="s">
        <v>357</v>
      </c>
      <c r="I145" s="17" t="s">
        <v>12</v>
      </c>
      <c r="J145" s="17"/>
      <c r="K145" s="17" t="s">
        <v>12</v>
      </c>
      <c r="L145" s="17"/>
      <c r="M145" s="17"/>
      <c r="N145" s="17"/>
      <c r="O145" s="17" t="s">
        <v>12</v>
      </c>
      <c r="P145" s="17" t="s">
        <v>317</v>
      </c>
      <c r="Q145" s="17"/>
      <c r="R145" s="17">
        <v>2.0</v>
      </c>
      <c r="S145" s="17">
        <v>3.0</v>
      </c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5.75" customHeight="1">
      <c r="A146" s="17" t="s">
        <v>54</v>
      </c>
      <c r="B146" s="17" t="s">
        <v>55</v>
      </c>
      <c r="C146" s="17" t="s">
        <v>359</v>
      </c>
      <c r="D146" s="17">
        <v>1103.0</v>
      </c>
      <c r="E146" s="17" t="s">
        <v>39</v>
      </c>
      <c r="F146" s="17" t="s">
        <v>360</v>
      </c>
      <c r="G146" s="17" t="s">
        <v>41</v>
      </c>
      <c r="H146" s="17" t="s">
        <v>361</v>
      </c>
      <c r="I146" s="17" t="s">
        <v>12</v>
      </c>
      <c r="J146" s="17" t="s">
        <v>12</v>
      </c>
      <c r="K146" s="17"/>
      <c r="L146" s="17"/>
      <c r="M146" s="17"/>
      <c r="N146" s="17"/>
      <c r="O146" s="17" t="s">
        <v>12</v>
      </c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5.75" customHeight="1">
      <c r="A147" s="17" t="s">
        <v>54</v>
      </c>
      <c r="B147" s="17" t="s">
        <v>362</v>
      </c>
      <c r="C147" s="17" t="s">
        <v>363</v>
      </c>
      <c r="D147" s="17" t="s">
        <v>364</v>
      </c>
      <c r="E147" s="17" t="s">
        <v>39</v>
      </c>
      <c r="F147" s="17" t="s">
        <v>365</v>
      </c>
      <c r="G147" s="17" t="s">
        <v>41</v>
      </c>
      <c r="H147" s="17" t="s">
        <v>361</v>
      </c>
      <c r="I147" s="17" t="s">
        <v>12</v>
      </c>
      <c r="J147" s="17" t="s">
        <v>12</v>
      </c>
      <c r="K147" s="17"/>
      <c r="L147" s="17"/>
      <c r="M147" s="17"/>
      <c r="N147" s="17"/>
      <c r="O147" s="17" t="s">
        <v>12</v>
      </c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5.75" customHeight="1">
      <c r="A148" s="17" t="s">
        <v>54</v>
      </c>
      <c r="B148" s="17" t="s">
        <v>362</v>
      </c>
      <c r="C148" s="17" t="s">
        <v>363</v>
      </c>
      <c r="D148" s="17" t="s">
        <v>366</v>
      </c>
      <c r="E148" s="17" t="s">
        <v>39</v>
      </c>
      <c r="F148" s="17" t="s">
        <v>367</v>
      </c>
      <c r="G148" s="17" t="s">
        <v>41</v>
      </c>
      <c r="H148" s="17" t="s">
        <v>361</v>
      </c>
      <c r="I148" s="17" t="s">
        <v>59</v>
      </c>
      <c r="J148" s="17" t="s">
        <v>12</v>
      </c>
      <c r="K148" s="17"/>
      <c r="L148" s="17"/>
      <c r="M148" s="17"/>
      <c r="N148" s="17"/>
      <c r="O148" s="17" t="s">
        <v>12</v>
      </c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5.75" customHeight="1">
      <c r="A149" s="17" t="s">
        <v>54</v>
      </c>
      <c r="B149" s="17" t="s">
        <v>362</v>
      </c>
      <c r="C149" s="17" t="s">
        <v>368</v>
      </c>
      <c r="D149" s="17" t="s">
        <v>369</v>
      </c>
      <c r="E149" s="17" t="s">
        <v>39</v>
      </c>
      <c r="F149" s="17" t="s">
        <v>370</v>
      </c>
      <c r="G149" s="17" t="s">
        <v>41</v>
      </c>
      <c r="H149" s="17" t="s">
        <v>361</v>
      </c>
      <c r="I149" s="17" t="s">
        <v>59</v>
      </c>
      <c r="J149" s="17" t="s">
        <v>12</v>
      </c>
      <c r="K149" s="17"/>
      <c r="L149" s="17"/>
      <c r="M149" s="17"/>
      <c r="N149" s="17"/>
      <c r="O149" s="17" t="s">
        <v>12</v>
      </c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5.75" customHeight="1">
      <c r="A150" s="17" t="s">
        <v>54</v>
      </c>
      <c r="B150" s="17" t="s">
        <v>362</v>
      </c>
      <c r="C150" s="17" t="s">
        <v>363</v>
      </c>
      <c r="D150" s="17">
        <v>495.0</v>
      </c>
      <c r="E150" s="17" t="s">
        <v>39</v>
      </c>
      <c r="F150" s="17" t="s">
        <v>367</v>
      </c>
      <c r="G150" s="17" t="s">
        <v>41</v>
      </c>
      <c r="H150" s="17" t="s">
        <v>361</v>
      </c>
      <c r="I150" s="17" t="s">
        <v>59</v>
      </c>
      <c r="J150" s="17" t="s">
        <v>12</v>
      </c>
      <c r="K150" s="17"/>
      <c r="L150" s="17"/>
      <c r="M150" s="17"/>
      <c r="N150" s="17"/>
      <c r="O150" s="17" t="s">
        <v>12</v>
      </c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5.75" customHeight="1">
      <c r="A151" s="17" t="s">
        <v>54</v>
      </c>
      <c r="B151" s="17" t="s">
        <v>362</v>
      </c>
      <c r="C151" s="17" t="s">
        <v>363</v>
      </c>
      <c r="D151" s="17">
        <v>430.0</v>
      </c>
      <c r="E151" s="17" t="s">
        <v>39</v>
      </c>
      <c r="F151" s="17" t="s">
        <v>370</v>
      </c>
      <c r="G151" s="17" t="s">
        <v>41</v>
      </c>
      <c r="H151" s="17" t="s">
        <v>361</v>
      </c>
      <c r="I151" s="17" t="s">
        <v>12</v>
      </c>
      <c r="J151" s="17" t="s">
        <v>12</v>
      </c>
      <c r="K151" s="17"/>
      <c r="L151" s="17"/>
      <c r="M151" s="17"/>
      <c r="N151" s="17"/>
      <c r="O151" s="17" t="s">
        <v>12</v>
      </c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5.75" customHeight="1">
      <c r="A152" s="17" t="s">
        <v>54</v>
      </c>
      <c r="B152" s="17" t="s">
        <v>55</v>
      </c>
      <c r="C152" s="17" t="s">
        <v>363</v>
      </c>
      <c r="D152" s="17" t="s">
        <v>369</v>
      </c>
      <c r="E152" s="17" t="s">
        <v>39</v>
      </c>
      <c r="F152" s="17" t="s">
        <v>370</v>
      </c>
      <c r="G152" s="17" t="s">
        <v>41</v>
      </c>
      <c r="H152" s="17" t="s">
        <v>361</v>
      </c>
      <c r="I152" s="17" t="s">
        <v>12</v>
      </c>
      <c r="J152" s="17" t="s">
        <v>12</v>
      </c>
      <c r="K152" s="17"/>
      <c r="L152" s="17"/>
      <c r="M152" s="17"/>
      <c r="N152" s="17"/>
      <c r="O152" s="17" t="s">
        <v>12</v>
      </c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5.75" customHeight="1">
      <c r="A153" s="17" t="s">
        <v>54</v>
      </c>
      <c r="B153" s="17" t="s">
        <v>55</v>
      </c>
      <c r="C153" s="17" t="s">
        <v>368</v>
      </c>
      <c r="D153" s="17" t="s">
        <v>366</v>
      </c>
      <c r="E153" s="17" t="s">
        <v>39</v>
      </c>
      <c r="F153" s="17" t="s">
        <v>367</v>
      </c>
      <c r="G153" s="17" t="s">
        <v>41</v>
      </c>
      <c r="H153" s="17" t="s">
        <v>361</v>
      </c>
      <c r="I153" s="17" t="s">
        <v>12</v>
      </c>
      <c r="J153" s="17" t="s">
        <v>12</v>
      </c>
      <c r="K153" s="17"/>
      <c r="L153" s="17"/>
      <c r="M153" s="17"/>
      <c r="N153" s="17"/>
      <c r="O153" s="17" t="s">
        <v>12</v>
      </c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5.75" customHeight="1">
      <c r="A154" s="17" t="s">
        <v>36</v>
      </c>
      <c r="B154" s="17" t="s">
        <v>37</v>
      </c>
      <c r="C154" s="17" t="s">
        <v>363</v>
      </c>
      <c r="D154" s="17">
        <v>46.0</v>
      </c>
      <c r="E154" s="17" t="s">
        <v>44</v>
      </c>
      <c r="F154" s="17" t="s">
        <v>371</v>
      </c>
      <c r="G154" s="17" t="s">
        <v>46</v>
      </c>
      <c r="H154" s="17" t="s">
        <v>361</v>
      </c>
      <c r="I154" s="17" t="s">
        <v>59</v>
      </c>
      <c r="J154" s="17"/>
      <c r="K154" s="17"/>
      <c r="L154" s="17" t="s">
        <v>12</v>
      </c>
      <c r="M154" s="17"/>
      <c r="N154" s="17"/>
      <c r="O154" s="17" t="s">
        <v>12</v>
      </c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5.75" customHeight="1">
      <c r="A155" s="17" t="s">
        <v>36</v>
      </c>
      <c r="B155" s="17" t="s">
        <v>37</v>
      </c>
      <c r="C155" s="17" t="s">
        <v>359</v>
      </c>
      <c r="D155" s="17" t="s">
        <v>372</v>
      </c>
      <c r="E155" s="17" t="s">
        <v>44</v>
      </c>
      <c r="F155" s="17" t="s">
        <v>371</v>
      </c>
      <c r="G155" s="17" t="s">
        <v>46</v>
      </c>
      <c r="H155" s="17" t="s">
        <v>361</v>
      </c>
      <c r="I155" s="17" t="s">
        <v>59</v>
      </c>
      <c r="J155" s="17"/>
      <c r="K155" s="17"/>
      <c r="L155" s="17" t="s">
        <v>12</v>
      </c>
      <c r="M155" s="17"/>
      <c r="N155" s="17"/>
      <c r="O155" s="17" t="s">
        <v>12</v>
      </c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5.75" customHeight="1">
      <c r="A158" s="17"/>
      <c r="B158" s="17" t="s">
        <v>373</v>
      </c>
      <c r="C158" s="17" t="s">
        <v>373</v>
      </c>
      <c r="D158" s="17" t="s">
        <v>373</v>
      </c>
      <c r="E158" s="17" t="s">
        <v>373</v>
      </c>
      <c r="F158" s="17"/>
      <c r="G158" s="17"/>
      <c r="H158" s="17" t="s">
        <v>374</v>
      </c>
      <c r="I158" s="17"/>
      <c r="J158" s="17"/>
      <c r="K158" s="17"/>
      <c r="L158" s="17"/>
      <c r="M158" s="17"/>
      <c r="N158" s="17"/>
      <c r="O158" s="17"/>
      <c r="P158" s="17"/>
      <c r="Q158" s="17">
        <v>1.0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5.75" customHeight="1">
      <c r="A159" s="17"/>
      <c r="B159" s="17" t="s">
        <v>373</v>
      </c>
      <c r="C159" s="17" t="s">
        <v>373</v>
      </c>
      <c r="D159" s="17" t="s">
        <v>373</v>
      </c>
      <c r="E159" s="17" t="s">
        <v>373</v>
      </c>
      <c r="F159" s="17"/>
      <c r="G159" s="17"/>
      <c r="H159" s="17" t="s">
        <v>375</v>
      </c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>
        <v>2.0</v>
      </c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5.75" customHeight="1">
      <c r="A160" s="17"/>
      <c r="B160" s="17" t="s">
        <v>373</v>
      </c>
      <c r="C160" s="17" t="s">
        <v>373</v>
      </c>
      <c r="D160" s="17" t="s">
        <v>373</v>
      </c>
      <c r="E160" s="17" t="s">
        <v>373</v>
      </c>
      <c r="F160" s="17"/>
      <c r="G160" s="17"/>
      <c r="H160" s="17" t="s">
        <v>376</v>
      </c>
      <c r="I160" s="17"/>
      <c r="J160" s="17"/>
      <c r="K160" s="17"/>
      <c r="L160" s="17"/>
      <c r="M160" s="17"/>
      <c r="N160" s="17"/>
      <c r="O160" s="17"/>
      <c r="P160" s="17"/>
      <c r="Q160" s="17"/>
      <c r="R160" s="17">
        <v>2.0</v>
      </c>
      <c r="S160" s="17">
        <v>2.0</v>
      </c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5.75" customHeight="1">
      <c r="A161" s="17"/>
      <c r="B161" s="17" t="s">
        <v>373</v>
      </c>
      <c r="C161" s="17" t="s">
        <v>373</v>
      </c>
      <c r="D161" s="17" t="s">
        <v>373</v>
      </c>
      <c r="E161" s="17" t="s">
        <v>373</v>
      </c>
      <c r="F161" s="17"/>
      <c r="G161" s="17"/>
      <c r="H161" s="17" t="s">
        <v>377</v>
      </c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>
        <v>1.0</v>
      </c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5.75" customHeight="1">
      <c r="A162" s="17"/>
      <c r="B162" s="17" t="s">
        <v>373</v>
      </c>
      <c r="C162" s="17" t="s">
        <v>373</v>
      </c>
      <c r="D162" s="17" t="s">
        <v>373</v>
      </c>
      <c r="E162" s="17" t="s">
        <v>373</v>
      </c>
      <c r="F162" s="17"/>
      <c r="G162" s="17"/>
      <c r="H162" s="17" t="s">
        <v>378</v>
      </c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>
        <v>2.0</v>
      </c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5.75" customHeight="1">
      <c r="A163" s="17"/>
      <c r="B163" s="17" t="s">
        <v>50</v>
      </c>
      <c r="C163" s="17" t="s">
        <v>379</v>
      </c>
      <c r="D163" s="17">
        <v>2000.0</v>
      </c>
      <c r="E163" s="17" t="s">
        <v>39</v>
      </c>
      <c r="F163" s="17" t="s">
        <v>233</v>
      </c>
      <c r="G163" s="17" t="s">
        <v>41</v>
      </c>
      <c r="H163" s="17" t="s">
        <v>380</v>
      </c>
      <c r="I163" s="17" t="s">
        <v>12</v>
      </c>
      <c r="J163" s="17"/>
      <c r="K163" s="17"/>
      <c r="L163" s="17"/>
      <c r="M163" s="17" t="s">
        <v>12</v>
      </c>
      <c r="N163" s="17"/>
      <c r="O163" s="17" t="s">
        <v>12</v>
      </c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5.75" customHeight="1">
      <c r="A164" s="17"/>
      <c r="B164" s="17" t="s">
        <v>50</v>
      </c>
      <c r="C164" s="17" t="s">
        <v>379</v>
      </c>
      <c r="D164" s="17" t="s">
        <v>381</v>
      </c>
      <c r="E164" s="17" t="s">
        <v>39</v>
      </c>
      <c r="F164" s="17" t="s">
        <v>382</v>
      </c>
      <c r="G164" s="17" t="s">
        <v>41</v>
      </c>
      <c r="H164" s="17" t="s">
        <v>380</v>
      </c>
      <c r="I164" s="17" t="s">
        <v>12</v>
      </c>
      <c r="J164" s="17"/>
      <c r="K164" s="17"/>
      <c r="L164" s="17"/>
      <c r="M164" s="17" t="s">
        <v>12</v>
      </c>
      <c r="N164" s="17"/>
      <c r="O164" s="17" t="s">
        <v>12</v>
      </c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5.75" customHeight="1">
      <c r="A165" s="17"/>
      <c r="B165" s="17" t="s">
        <v>50</v>
      </c>
      <c r="C165" s="17" t="s">
        <v>383</v>
      </c>
      <c r="D165" s="17" t="s">
        <v>384</v>
      </c>
      <c r="E165" s="17" t="s">
        <v>44</v>
      </c>
      <c r="F165" s="17" t="s">
        <v>385</v>
      </c>
      <c r="G165" s="17" t="s">
        <v>46</v>
      </c>
      <c r="H165" s="17" t="s">
        <v>386</v>
      </c>
      <c r="I165" s="17" t="s">
        <v>13</v>
      </c>
      <c r="J165" s="17"/>
      <c r="K165" s="17"/>
      <c r="L165" s="17"/>
      <c r="M165" s="17" t="s">
        <v>12</v>
      </c>
      <c r="N165" s="17"/>
      <c r="O165" s="17" t="s">
        <v>12</v>
      </c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5.75" customHeight="1">
      <c r="A166" s="17"/>
      <c r="B166" s="17" t="s">
        <v>387</v>
      </c>
      <c r="C166" s="17" t="s">
        <v>383</v>
      </c>
      <c r="D166" s="17" t="s">
        <v>388</v>
      </c>
      <c r="E166" s="17" t="s">
        <v>44</v>
      </c>
      <c r="F166" s="17" t="s">
        <v>389</v>
      </c>
      <c r="G166" s="17" t="s">
        <v>46</v>
      </c>
      <c r="H166" s="17" t="s">
        <v>386</v>
      </c>
      <c r="I166" s="17" t="s">
        <v>13</v>
      </c>
      <c r="J166" s="17"/>
      <c r="K166" s="17"/>
      <c r="L166" s="17"/>
      <c r="M166" s="17" t="s">
        <v>12</v>
      </c>
      <c r="N166" s="17"/>
      <c r="O166" s="17" t="s">
        <v>12</v>
      </c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5.75" customHeight="1">
      <c r="A167" s="17"/>
      <c r="B167" s="17" t="s">
        <v>50</v>
      </c>
      <c r="C167" s="17" t="s">
        <v>324</v>
      </c>
      <c r="D167" s="17" t="s">
        <v>328</v>
      </c>
      <c r="E167" s="17" t="s">
        <v>39</v>
      </c>
      <c r="F167" s="17" t="s">
        <v>242</v>
      </c>
      <c r="G167" s="17" t="s">
        <v>41</v>
      </c>
      <c r="H167" s="17" t="s">
        <v>390</v>
      </c>
      <c r="I167" s="17" t="s">
        <v>12</v>
      </c>
      <c r="J167" s="17"/>
      <c r="K167" s="17"/>
      <c r="L167" s="17"/>
      <c r="M167" s="17" t="s">
        <v>12</v>
      </c>
      <c r="N167" s="17"/>
      <c r="O167" s="17" t="s">
        <v>12</v>
      </c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5.75" customHeight="1">
      <c r="A168" s="17"/>
      <c r="B168" s="17" t="s">
        <v>105</v>
      </c>
      <c r="C168" s="17" t="s">
        <v>93</v>
      </c>
      <c r="D168" s="17" t="s">
        <v>391</v>
      </c>
      <c r="E168" s="17" t="s">
        <v>107</v>
      </c>
      <c r="F168" s="17" t="s">
        <v>392</v>
      </c>
      <c r="G168" s="17" t="s">
        <v>109</v>
      </c>
      <c r="H168" s="17" t="s">
        <v>393</v>
      </c>
      <c r="I168" s="17" t="s">
        <v>12</v>
      </c>
      <c r="J168" s="17"/>
      <c r="K168" s="17"/>
      <c r="L168" s="17"/>
      <c r="M168" s="17"/>
      <c r="N168" s="17" t="s">
        <v>13</v>
      </c>
      <c r="O168" s="17" t="s">
        <v>13</v>
      </c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5.75" customHeight="1">
      <c r="A169" s="17"/>
      <c r="B169" s="17" t="s">
        <v>105</v>
      </c>
      <c r="C169" s="17" t="s">
        <v>93</v>
      </c>
      <c r="D169" s="17">
        <v>2.0</v>
      </c>
      <c r="E169" s="17" t="s">
        <v>107</v>
      </c>
      <c r="F169" s="17" t="s">
        <v>302</v>
      </c>
      <c r="G169" s="17" t="s">
        <v>109</v>
      </c>
      <c r="H169" s="17" t="s">
        <v>393</v>
      </c>
      <c r="I169" s="17" t="s">
        <v>12</v>
      </c>
      <c r="J169" s="17"/>
      <c r="K169" s="17"/>
      <c r="L169" s="17"/>
      <c r="M169" s="17"/>
      <c r="N169" s="17" t="s">
        <v>13</v>
      </c>
      <c r="O169" s="17" t="s">
        <v>13</v>
      </c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5.75" customHeight="1">
      <c r="A170" s="17"/>
      <c r="B170" s="17" t="s">
        <v>50</v>
      </c>
      <c r="C170" s="17" t="s">
        <v>394</v>
      </c>
      <c r="D170" s="17">
        <v>1600.0</v>
      </c>
      <c r="E170" s="17" t="s">
        <v>39</v>
      </c>
      <c r="F170" s="17" t="s">
        <v>395</v>
      </c>
      <c r="G170" s="17" t="s">
        <v>41</v>
      </c>
      <c r="H170" s="17" t="s">
        <v>396</v>
      </c>
      <c r="I170" s="17" t="s">
        <v>12</v>
      </c>
      <c r="J170" s="17"/>
      <c r="K170" s="17"/>
      <c r="L170" s="17"/>
      <c r="M170" s="17" t="s">
        <v>12</v>
      </c>
      <c r="N170" s="17"/>
      <c r="O170" s="17" t="s">
        <v>12</v>
      </c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5.75" customHeight="1">
      <c r="A171" s="17"/>
      <c r="B171" s="17" t="s">
        <v>50</v>
      </c>
      <c r="C171" s="17" t="s">
        <v>397</v>
      </c>
      <c r="D171" s="17">
        <v>1781.0</v>
      </c>
      <c r="E171" s="17" t="s">
        <v>39</v>
      </c>
      <c r="F171" s="17" t="s">
        <v>398</v>
      </c>
      <c r="G171" s="17" t="s">
        <v>41</v>
      </c>
      <c r="H171" s="17" t="s">
        <v>396</v>
      </c>
      <c r="I171" s="17" t="s">
        <v>12</v>
      </c>
      <c r="J171" s="17"/>
      <c r="K171" s="17"/>
      <c r="L171" s="17"/>
      <c r="M171" s="17" t="s">
        <v>12</v>
      </c>
      <c r="N171" s="17"/>
      <c r="O171" s="17" t="s">
        <v>12</v>
      </c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5.75" customHeight="1">
      <c r="A172" s="17"/>
      <c r="B172" s="17" t="s">
        <v>50</v>
      </c>
      <c r="C172" s="17" t="s">
        <v>394</v>
      </c>
      <c r="D172" s="17">
        <v>1200.0</v>
      </c>
      <c r="E172" s="17" t="s">
        <v>39</v>
      </c>
      <c r="F172" s="17" t="s">
        <v>92</v>
      </c>
      <c r="G172" s="17" t="s">
        <v>41</v>
      </c>
      <c r="H172" s="17" t="s">
        <v>396</v>
      </c>
      <c r="I172" s="17" t="s">
        <v>12</v>
      </c>
      <c r="J172" s="17"/>
      <c r="K172" s="17"/>
      <c r="L172" s="17"/>
      <c r="M172" s="17" t="s">
        <v>12</v>
      </c>
      <c r="N172" s="17"/>
      <c r="O172" s="17" t="s">
        <v>12</v>
      </c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5.75" customHeight="1">
      <c r="A173" s="17"/>
      <c r="B173" s="17" t="s">
        <v>50</v>
      </c>
      <c r="C173" s="17" t="s">
        <v>394</v>
      </c>
      <c r="D173" s="17" t="s">
        <v>399</v>
      </c>
      <c r="E173" s="17" t="s">
        <v>39</v>
      </c>
      <c r="F173" s="17" t="s">
        <v>400</v>
      </c>
      <c r="G173" s="17" t="s">
        <v>41</v>
      </c>
      <c r="H173" s="17" t="s">
        <v>396</v>
      </c>
      <c r="I173" s="17" t="s">
        <v>12</v>
      </c>
      <c r="J173" s="17"/>
      <c r="K173" s="17"/>
      <c r="L173" s="17"/>
      <c r="M173" s="17" t="s">
        <v>13</v>
      </c>
      <c r="N173" s="17"/>
      <c r="O173" s="17" t="s">
        <v>12</v>
      </c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5.75" customHeight="1">
      <c r="A174" s="17"/>
      <c r="B174" s="17" t="s">
        <v>50</v>
      </c>
      <c r="C174" s="17" t="s">
        <v>345</v>
      </c>
      <c r="D174" s="17" t="s">
        <v>401</v>
      </c>
      <c r="E174" s="17" t="s">
        <v>39</v>
      </c>
      <c r="F174" s="17" t="s">
        <v>402</v>
      </c>
      <c r="G174" s="17" t="s">
        <v>41</v>
      </c>
      <c r="H174" s="17" t="s">
        <v>396</v>
      </c>
      <c r="I174" s="17" t="s">
        <v>13</v>
      </c>
      <c r="J174" s="17"/>
      <c r="K174" s="17"/>
      <c r="L174" s="17"/>
      <c r="M174" s="17" t="s">
        <v>12</v>
      </c>
      <c r="N174" s="17"/>
      <c r="O174" s="17" t="s">
        <v>12</v>
      </c>
      <c r="P174" s="17"/>
      <c r="Q174" s="17"/>
      <c r="R174" s="17"/>
      <c r="S174" s="17"/>
      <c r="T174" s="17">
        <v>2.0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5.75" customHeight="1">
      <c r="A175" s="17"/>
      <c r="B175" s="17" t="s">
        <v>387</v>
      </c>
      <c r="C175" s="17" t="s">
        <v>403</v>
      </c>
      <c r="D175" s="17">
        <v>10.6</v>
      </c>
      <c r="E175" s="17" t="s">
        <v>39</v>
      </c>
      <c r="F175" s="17" t="s">
        <v>404</v>
      </c>
      <c r="G175" s="17" t="s">
        <v>41</v>
      </c>
      <c r="H175" s="17" t="s">
        <v>405</v>
      </c>
      <c r="I175" s="17" t="s">
        <v>12</v>
      </c>
      <c r="J175" s="17"/>
      <c r="K175" s="17"/>
      <c r="L175" s="17"/>
      <c r="M175" s="17" t="s">
        <v>13</v>
      </c>
      <c r="N175" s="17"/>
      <c r="O175" s="17" t="s">
        <v>12</v>
      </c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5.75" customHeight="1">
      <c r="A176" s="17"/>
      <c r="B176" s="17" t="s">
        <v>387</v>
      </c>
      <c r="C176" s="17" t="s">
        <v>406</v>
      </c>
      <c r="D176" s="17">
        <v>46.2</v>
      </c>
      <c r="E176" s="17" t="s">
        <v>39</v>
      </c>
      <c r="F176" s="17" t="s">
        <v>407</v>
      </c>
      <c r="G176" s="17" t="s">
        <v>41</v>
      </c>
      <c r="H176" s="17" t="s">
        <v>405</v>
      </c>
      <c r="I176" s="17" t="s">
        <v>12</v>
      </c>
      <c r="J176" s="17"/>
      <c r="K176" s="17"/>
      <c r="L176" s="17"/>
      <c r="M176" s="17" t="s">
        <v>13</v>
      </c>
      <c r="N176" s="17"/>
      <c r="O176" s="17" t="s">
        <v>12</v>
      </c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5.75" customHeight="1">
      <c r="A177" s="17"/>
      <c r="B177" s="17" t="s">
        <v>387</v>
      </c>
      <c r="C177" s="17" t="s">
        <v>406</v>
      </c>
      <c r="D177" s="17">
        <v>178.8</v>
      </c>
      <c r="E177" s="17" t="s">
        <v>39</v>
      </c>
      <c r="F177" s="17" t="s">
        <v>408</v>
      </c>
      <c r="G177" s="17" t="s">
        <v>41</v>
      </c>
      <c r="H177" s="17" t="s">
        <v>405</v>
      </c>
      <c r="I177" s="17" t="s">
        <v>12</v>
      </c>
      <c r="J177" s="17"/>
      <c r="K177" s="17"/>
      <c r="L177" s="17"/>
      <c r="M177" s="17" t="s">
        <v>13</v>
      </c>
      <c r="N177" s="17"/>
      <c r="O177" s="17" t="s">
        <v>12</v>
      </c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5.75" customHeight="1">
      <c r="A178" s="17"/>
      <c r="B178" s="17" t="s">
        <v>387</v>
      </c>
      <c r="C178" s="17" t="s">
        <v>406</v>
      </c>
      <c r="D178" s="17">
        <v>48.7</v>
      </c>
      <c r="E178" s="17" t="s">
        <v>39</v>
      </c>
      <c r="F178" s="17" t="s">
        <v>409</v>
      </c>
      <c r="G178" s="17" t="s">
        <v>41</v>
      </c>
      <c r="H178" s="17" t="s">
        <v>405</v>
      </c>
      <c r="I178" s="17" t="s">
        <v>12</v>
      </c>
      <c r="J178" s="17"/>
      <c r="K178" s="17"/>
      <c r="L178" s="17"/>
      <c r="M178" s="17" t="s">
        <v>13</v>
      </c>
      <c r="N178" s="17"/>
      <c r="O178" s="17" t="s">
        <v>12</v>
      </c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5.75" customHeight="1">
      <c r="A179" s="17"/>
      <c r="B179" s="17" t="s">
        <v>387</v>
      </c>
      <c r="C179" s="17" t="s">
        <v>406</v>
      </c>
      <c r="D179" s="17">
        <v>89.2</v>
      </c>
      <c r="E179" s="17" t="s">
        <v>44</v>
      </c>
      <c r="F179" s="17" t="s">
        <v>410</v>
      </c>
      <c r="G179" s="17" t="s">
        <v>46</v>
      </c>
      <c r="H179" s="17" t="s">
        <v>405</v>
      </c>
      <c r="I179" s="17" t="s">
        <v>12</v>
      </c>
      <c r="J179" s="17"/>
      <c r="K179" s="17"/>
      <c r="L179" s="17"/>
      <c r="M179" s="17" t="s">
        <v>13</v>
      </c>
      <c r="N179" s="17"/>
      <c r="O179" s="17" t="s">
        <v>12</v>
      </c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5.75" customHeight="1">
      <c r="A180" s="17"/>
      <c r="B180" s="17" t="s">
        <v>105</v>
      </c>
      <c r="C180" s="17" t="s">
        <v>411</v>
      </c>
      <c r="D180" s="17">
        <v>33.0</v>
      </c>
      <c r="E180" s="17" t="s">
        <v>107</v>
      </c>
      <c r="F180" s="17" t="s">
        <v>412</v>
      </c>
      <c r="G180" s="17" t="s">
        <v>109</v>
      </c>
      <c r="H180" s="17" t="s">
        <v>413</v>
      </c>
      <c r="I180" s="17" t="s">
        <v>12</v>
      </c>
      <c r="J180" s="17"/>
      <c r="K180" s="17"/>
      <c r="L180" s="17"/>
      <c r="M180" s="17"/>
      <c r="N180" s="17" t="s">
        <v>12</v>
      </c>
      <c r="O180" s="17" t="s">
        <v>12</v>
      </c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5.75" customHeight="1">
      <c r="A181" s="17"/>
      <c r="B181" s="17" t="s">
        <v>105</v>
      </c>
      <c r="C181" s="17" t="s">
        <v>414</v>
      </c>
      <c r="D181" s="17" t="s">
        <v>415</v>
      </c>
      <c r="E181" s="17" t="s">
        <v>107</v>
      </c>
      <c r="F181" s="17" t="s">
        <v>416</v>
      </c>
      <c r="G181" s="17" t="s">
        <v>109</v>
      </c>
      <c r="H181" s="17" t="s">
        <v>413</v>
      </c>
      <c r="I181" s="17" t="s">
        <v>13</v>
      </c>
      <c r="J181" s="17"/>
      <c r="K181" s="17"/>
      <c r="L181" s="17"/>
      <c r="M181" s="17"/>
      <c r="N181" s="17" t="s">
        <v>12</v>
      </c>
      <c r="O181" s="17" t="s">
        <v>12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5.75" customHeight="1">
      <c r="A182" s="17"/>
      <c r="B182" s="17" t="s">
        <v>105</v>
      </c>
      <c r="C182" s="17" t="s">
        <v>417</v>
      </c>
      <c r="D182" s="17">
        <v>33.0</v>
      </c>
      <c r="E182" s="17" t="s">
        <v>107</v>
      </c>
      <c r="F182" s="17" t="s">
        <v>412</v>
      </c>
      <c r="G182" s="17" t="s">
        <v>109</v>
      </c>
      <c r="H182" s="17" t="s">
        <v>413</v>
      </c>
      <c r="I182" s="17" t="s">
        <v>59</v>
      </c>
      <c r="J182" s="17"/>
      <c r="K182" s="17"/>
      <c r="L182" s="17"/>
      <c r="M182" s="17"/>
      <c r="N182" s="17" t="s">
        <v>12</v>
      </c>
      <c r="O182" s="17" t="s">
        <v>12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5.75" customHeight="1">
      <c r="A183" s="17"/>
      <c r="B183" s="17" t="s">
        <v>105</v>
      </c>
      <c r="C183" s="17" t="s">
        <v>418</v>
      </c>
      <c r="D183" s="17">
        <v>33.0</v>
      </c>
      <c r="E183" s="17" t="s">
        <v>107</v>
      </c>
      <c r="F183" s="17" t="s">
        <v>412</v>
      </c>
      <c r="G183" s="17" t="s">
        <v>109</v>
      </c>
      <c r="H183" s="17" t="s">
        <v>413</v>
      </c>
      <c r="I183" s="17" t="s">
        <v>59</v>
      </c>
      <c r="J183" s="17"/>
      <c r="K183" s="17"/>
      <c r="L183" s="17"/>
      <c r="M183" s="17"/>
      <c r="N183" s="17" t="s">
        <v>12</v>
      </c>
      <c r="O183" s="17" t="s">
        <v>12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5.75" customHeight="1">
      <c r="A184" s="17"/>
      <c r="B184" s="17" t="s">
        <v>105</v>
      </c>
      <c r="C184" s="17" t="s">
        <v>419</v>
      </c>
      <c r="D184" s="17">
        <v>46.0</v>
      </c>
      <c r="E184" s="17" t="s">
        <v>107</v>
      </c>
      <c r="F184" s="17" t="s">
        <v>371</v>
      </c>
      <c r="G184" s="17" t="s">
        <v>109</v>
      </c>
      <c r="H184" s="17" t="s">
        <v>420</v>
      </c>
      <c r="I184" s="17" t="s">
        <v>13</v>
      </c>
      <c r="J184" s="17"/>
      <c r="K184" s="17"/>
      <c r="L184" s="17"/>
      <c r="M184" s="17"/>
      <c r="N184" s="17" t="s">
        <v>13</v>
      </c>
      <c r="O184" s="17" t="s">
        <v>13</v>
      </c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5.75" customHeight="1">
      <c r="A185" s="17"/>
      <c r="B185" s="17" t="s">
        <v>105</v>
      </c>
      <c r="C185" s="17" t="s">
        <v>421</v>
      </c>
      <c r="D185" s="17">
        <v>25.0</v>
      </c>
      <c r="E185" s="17" t="s">
        <v>107</v>
      </c>
      <c r="F185" s="17" t="s">
        <v>422</v>
      </c>
      <c r="G185" s="17" t="s">
        <v>109</v>
      </c>
      <c r="H185" s="17" t="s">
        <v>423</v>
      </c>
      <c r="I185" s="17" t="s">
        <v>12</v>
      </c>
      <c r="J185" s="17"/>
      <c r="K185" s="17"/>
      <c r="L185" s="17"/>
      <c r="M185" s="17"/>
      <c r="N185" s="17" t="s">
        <v>12</v>
      </c>
      <c r="O185" s="17" t="s">
        <v>12</v>
      </c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5.75" customHeight="1">
      <c r="A186" s="17"/>
      <c r="B186" s="17" t="s">
        <v>105</v>
      </c>
      <c r="C186" s="17" t="s">
        <v>424</v>
      </c>
      <c r="D186" s="17">
        <v>7.7</v>
      </c>
      <c r="E186" s="17" t="s">
        <v>107</v>
      </c>
      <c r="F186" s="17" t="s">
        <v>425</v>
      </c>
      <c r="G186" s="17" t="s">
        <v>109</v>
      </c>
      <c r="H186" s="17" t="s">
        <v>426</v>
      </c>
      <c r="I186" s="17" t="s">
        <v>12</v>
      </c>
      <c r="J186" s="17"/>
      <c r="K186" s="17"/>
      <c r="L186" s="17"/>
      <c r="M186" s="17"/>
      <c r="N186" s="17" t="s">
        <v>12</v>
      </c>
      <c r="O186" s="17" t="s">
        <v>12</v>
      </c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5.75" customHeight="1">
      <c r="A187" s="17" t="s">
        <v>36</v>
      </c>
      <c r="B187" s="17" t="s">
        <v>37</v>
      </c>
      <c r="C187" s="17" t="s">
        <v>427</v>
      </c>
      <c r="D187" s="17">
        <v>212.0</v>
      </c>
      <c r="E187" s="17" t="s">
        <v>44</v>
      </c>
      <c r="F187" s="17" t="s">
        <v>428</v>
      </c>
      <c r="G187" s="17" t="s">
        <v>46</v>
      </c>
      <c r="H187" s="17" t="s">
        <v>429</v>
      </c>
      <c r="I187" s="17" t="s">
        <v>12</v>
      </c>
      <c r="J187" s="17"/>
      <c r="K187" s="17"/>
      <c r="L187" s="17" t="s">
        <v>12</v>
      </c>
      <c r="M187" s="17"/>
      <c r="N187" s="17"/>
      <c r="O187" s="17" t="s">
        <v>12</v>
      </c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5.75" customHeight="1">
      <c r="A188" s="17" t="s">
        <v>36</v>
      </c>
      <c r="B188" s="17" t="s">
        <v>37</v>
      </c>
      <c r="C188" s="17" t="s">
        <v>427</v>
      </c>
      <c r="D188" s="17">
        <v>119.0</v>
      </c>
      <c r="E188" s="17" t="s">
        <v>44</v>
      </c>
      <c r="F188" s="17" t="s">
        <v>430</v>
      </c>
      <c r="G188" s="17" t="s">
        <v>46</v>
      </c>
      <c r="H188" s="17" t="s">
        <v>429</v>
      </c>
      <c r="I188" s="17" t="s">
        <v>12</v>
      </c>
      <c r="J188" s="17"/>
      <c r="K188" s="17"/>
      <c r="L188" s="17" t="s">
        <v>12</v>
      </c>
      <c r="M188" s="17"/>
      <c r="N188" s="17"/>
      <c r="O188" s="17" t="s">
        <v>12</v>
      </c>
      <c r="P188" s="17"/>
      <c r="Q188" s="17"/>
      <c r="R188" s="17"/>
      <c r="S188" s="20">
        <v>1.0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88"/>
    <col customWidth="1" min="2" max="2" width="30.25"/>
    <col customWidth="1" min="3" max="3" width="96.63"/>
    <col customWidth="1" min="4" max="4" width="14.88"/>
    <col customWidth="1" min="5" max="5" width="14.25"/>
    <col customWidth="1" min="6" max="6" width="43.25"/>
    <col customWidth="1" min="7" max="7" width="27.88"/>
    <col customWidth="1" min="8" max="8" width="37.25"/>
    <col customWidth="1" min="9" max="10" width="12.75"/>
    <col customWidth="1" min="11" max="11" width="14.25"/>
    <col customWidth="1" min="12" max="12" width="12.75"/>
    <col customWidth="1" min="13" max="13" width="21.75"/>
    <col customWidth="1" min="14" max="14" width="23.13"/>
    <col customWidth="1" min="15" max="15" width="8.38"/>
    <col customWidth="1" min="16" max="16" width="57.38"/>
    <col customWidth="1" min="17" max="17" width="8.38"/>
    <col customWidth="1" min="18" max="18" width="9.88"/>
    <col customWidth="1" min="19" max="19" width="8.38"/>
    <col customWidth="1" min="20" max="21" width="11.25"/>
    <col customWidth="1" min="22" max="24" width="9.13"/>
    <col customWidth="1" min="25" max="25" width="37.25"/>
    <col customWidth="1" min="26" max="30" width="13.75"/>
    <col customWidth="1" min="31" max="31" width="17.25"/>
    <col customWidth="1" min="32" max="32" width="18.38"/>
    <col customWidth="1" min="33" max="33" width="12.0"/>
  </cols>
  <sheetData>
    <row r="1">
      <c r="A1" s="15" t="s">
        <v>23</v>
      </c>
      <c r="B1" s="15" t="s">
        <v>24</v>
      </c>
      <c r="C1" s="15" t="s">
        <v>3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/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>
      <c r="A2" s="17" t="s">
        <v>431</v>
      </c>
      <c r="B2" s="17" t="s">
        <v>262</v>
      </c>
      <c r="C2" s="17" t="s">
        <v>432</v>
      </c>
      <c r="D2" s="17" t="s">
        <v>433</v>
      </c>
      <c r="E2" s="17" t="s">
        <v>282</v>
      </c>
      <c r="F2" s="17" t="s">
        <v>434</v>
      </c>
      <c r="G2" s="17" t="s">
        <v>41</v>
      </c>
      <c r="H2" s="17" t="s">
        <v>435</v>
      </c>
      <c r="I2" s="17" t="s">
        <v>13</v>
      </c>
      <c r="J2" s="17" t="s">
        <v>12</v>
      </c>
      <c r="K2" s="17"/>
      <c r="L2" s="17"/>
      <c r="M2" s="17"/>
      <c r="N2" s="17"/>
      <c r="O2" s="17" t="s">
        <v>12</v>
      </c>
      <c r="P2" s="17"/>
      <c r="Q2" s="17"/>
      <c r="R2" s="17"/>
      <c r="S2" s="17"/>
      <c r="T2" s="17"/>
      <c r="U2" s="17"/>
      <c r="V2" s="17"/>
      <c r="W2" s="17"/>
      <c r="X2" s="17"/>
      <c r="Y2" s="18" t="s">
        <v>2</v>
      </c>
      <c r="Z2" s="18" t="s">
        <v>3</v>
      </c>
      <c r="AA2" s="19" t="s">
        <v>5</v>
      </c>
      <c r="AB2" s="18" t="s">
        <v>6</v>
      </c>
      <c r="AC2" s="18" t="s">
        <v>7</v>
      </c>
      <c r="AD2" s="18" t="s">
        <v>8</v>
      </c>
      <c r="AE2" s="18" t="s">
        <v>9</v>
      </c>
      <c r="AF2" s="18" t="s">
        <v>10</v>
      </c>
      <c r="AG2" s="18" t="s">
        <v>11</v>
      </c>
    </row>
    <row r="3">
      <c r="A3" s="17" t="s">
        <v>431</v>
      </c>
      <c r="B3" s="17" t="s">
        <v>262</v>
      </c>
      <c r="C3" s="17" t="s">
        <v>436</v>
      </c>
      <c r="D3" s="17" t="s">
        <v>437</v>
      </c>
      <c r="E3" s="17" t="s">
        <v>282</v>
      </c>
      <c r="F3" s="17" t="s">
        <v>438</v>
      </c>
      <c r="G3" s="17" t="s">
        <v>41</v>
      </c>
      <c r="H3" s="17" t="s">
        <v>435</v>
      </c>
      <c r="I3" s="17" t="s">
        <v>12</v>
      </c>
      <c r="J3" s="17" t="s">
        <v>12</v>
      </c>
      <c r="K3" s="17"/>
      <c r="L3" s="17"/>
      <c r="M3" s="17"/>
      <c r="N3" s="17"/>
      <c r="O3" s="17" t="s">
        <v>12</v>
      </c>
      <c r="P3" s="17"/>
      <c r="Q3" s="17"/>
      <c r="R3" s="17"/>
      <c r="S3" s="17"/>
      <c r="T3" s="17"/>
      <c r="U3" s="17"/>
      <c r="V3" s="17"/>
      <c r="W3" s="17"/>
      <c r="X3" s="17"/>
      <c r="Y3" s="18" t="s">
        <v>12</v>
      </c>
      <c r="Z3" s="17">
        <f>COUNTIF(I:I,"TP")</f>
        <v>156</v>
      </c>
      <c r="AA3" s="17">
        <f t="shared" ref="AA3:AA6" si="2">SUM(AB3:AF3)</f>
        <v>203</v>
      </c>
      <c r="AB3" s="17">
        <f t="shared" ref="AB3:AG3" si="1">COUNTIF(J:J,"TP")</f>
        <v>62</v>
      </c>
      <c r="AC3" s="17">
        <f t="shared" si="1"/>
        <v>32</v>
      </c>
      <c r="AD3" s="17">
        <f t="shared" si="1"/>
        <v>88</v>
      </c>
      <c r="AE3" s="17">
        <f t="shared" si="1"/>
        <v>17</v>
      </c>
      <c r="AF3" s="17">
        <f t="shared" si="1"/>
        <v>4</v>
      </c>
      <c r="AG3" s="17">
        <f t="shared" si="1"/>
        <v>215</v>
      </c>
    </row>
    <row r="4">
      <c r="A4" s="17" t="s">
        <v>431</v>
      </c>
      <c r="B4" s="17" t="s">
        <v>262</v>
      </c>
      <c r="C4" s="17" t="s">
        <v>439</v>
      </c>
      <c r="D4" s="17" t="s">
        <v>440</v>
      </c>
      <c r="E4" s="17" t="s">
        <v>282</v>
      </c>
      <c r="F4" s="17" t="s">
        <v>441</v>
      </c>
      <c r="G4" s="17" t="s">
        <v>41</v>
      </c>
      <c r="H4" s="17" t="s">
        <v>435</v>
      </c>
      <c r="I4" s="17" t="s">
        <v>12</v>
      </c>
      <c r="J4" s="17" t="s">
        <v>12</v>
      </c>
      <c r="K4" s="17"/>
      <c r="L4" s="17"/>
      <c r="M4" s="17"/>
      <c r="N4" s="17"/>
      <c r="O4" s="17" t="s">
        <v>12</v>
      </c>
      <c r="P4" s="17"/>
      <c r="Q4" s="17"/>
      <c r="R4" s="17"/>
      <c r="S4" s="17"/>
      <c r="T4" s="17"/>
      <c r="U4" s="17"/>
      <c r="V4" s="17"/>
      <c r="W4" s="17"/>
      <c r="X4" s="17"/>
      <c r="Y4" s="18" t="s">
        <v>13</v>
      </c>
      <c r="Z4" s="17">
        <f>COUNTIF(I:I,"FP partial")+COUNTIF(I:I,"FP")</f>
        <v>59</v>
      </c>
      <c r="AA4" s="17">
        <f t="shared" si="2"/>
        <v>12</v>
      </c>
      <c r="AB4" s="17">
        <f t="shared" ref="AB4:AG4" si="3">COUNTIF(J:J,"FP")</f>
        <v>2</v>
      </c>
      <c r="AC4" s="17">
        <f t="shared" si="3"/>
        <v>4</v>
      </c>
      <c r="AD4" s="17">
        <f t="shared" si="3"/>
        <v>4</v>
      </c>
      <c r="AE4" s="17">
        <f t="shared" si="3"/>
        <v>0</v>
      </c>
      <c r="AF4" s="17">
        <f t="shared" si="3"/>
        <v>2</v>
      </c>
      <c r="AG4" s="17">
        <f t="shared" si="3"/>
        <v>0</v>
      </c>
    </row>
    <row r="5">
      <c r="A5" s="17" t="s">
        <v>431</v>
      </c>
      <c r="B5" s="17" t="s">
        <v>262</v>
      </c>
      <c r="C5" s="17" t="s">
        <v>442</v>
      </c>
      <c r="D5" s="17" t="s">
        <v>443</v>
      </c>
      <c r="E5" s="17" t="s">
        <v>282</v>
      </c>
      <c r="F5" s="17" t="s">
        <v>444</v>
      </c>
      <c r="G5" s="17" t="s">
        <v>41</v>
      </c>
      <c r="H5" s="17" t="s">
        <v>435</v>
      </c>
      <c r="I5" s="17" t="s">
        <v>12</v>
      </c>
      <c r="J5" s="17" t="s">
        <v>12</v>
      </c>
      <c r="K5" s="17"/>
      <c r="L5" s="17"/>
      <c r="M5" s="17"/>
      <c r="N5" s="17"/>
      <c r="O5" s="17" t="s">
        <v>12</v>
      </c>
      <c r="P5" s="17"/>
      <c r="Q5" s="17"/>
      <c r="R5" s="17"/>
      <c r="S5" s="17"/>
      <c r="T5" s="17"/>
      <c r="U5" s="17"/>
      <c r="V5" s="17"/>
      <c r="W5" s="17"/>
      <c r="X5" s="17"/>
      <c r="Y5" s="18" t="s">
        <v>59</v>
      </c>
      <c r="Z5" s="17">
        <f>COUNTIF(I:I,"FP partial")</f>
        <v>44</v>
      </c>
      <c r="AA5" s="17">
        <f t="shared" si="2"/>
        <v>0</v>
      </c>
    </row>
    <row r="6">
      <c r="A6" s="17" t="s">
        <v>431</v>
      </c>
      <c r="B6" s="17" t="s">
        <v>262</v>
      </c>
      <c r="C6" s="17" t="s">
        <v>445</v>
      </c>
      <c r="D6" s="17" t="s">
        <v>446</v>
      </c>
      <c r="E6" s="17" t="s">
        <v>282</v>
      </c>
      <c r="F6" s="17" t="s">
        <v>447</v>
      </c>
      <c r="G6" s="17" t="s">
        <v>41</v>
      </c>
      <c r="H6" s="17" t="s">
        <v>435</v>
      </c>
      <c r="I6" s="17" t="s">
        <v>12</v>
      </c>
      <c r="J6" s="17" t="s">
        <v>12</v>
      </c>
      <c r="K6" s="17"/>
      <c r="L6" s="17"/>
      <c r="M6" s="17"/>
      <c r="N6" s="17"/>
      <c r="O6" s="17" t="s">
        <v>12</v>
      </c>
      <c r="P6" s="17"/>
      <c r="Q6" s="17"/>
      <c r="R6" s="17"/>
      <c r="S6" s="17"/>
      <c r="T6" s="17"/>
      <c r="U6" s="17"/>
      <c r="V6" s="17"/>
      <c r="W6" s="17"/>
      <c r="X6" s="17"/>
      <c r="Y6" s="18" t="s">
        <v>14</v>
      </c>
      <c r="Z6" s="17">
        <f>SUM(AB6:AD6)</f>
        <v>29</v>
      </c>
      <c r="AA6" s="17">
        <f t="shared" si="2"/>
        <v>29</v>
      </c>
      <c r="AB6" s="17">
        <f t="shared" ref="AB6:AF6" si="4">SUM(Q:Q)</f>
        <v>6</v>
      </c>
      <c r="AC6" s="17">
        <f t="shared" si="4"/>
        <v>2</v>
      </c>
      <c r="AD6" s="17">
        <f t="shared" si="4"/>
        <v>21</v>
      </c>
      <c r="AE6" s="17">
        <f t="shared" si="4"/>
        <v>0</v>
      </c>
      <c r="AF6" s="17">
        <f t="shared" si="4"/>
        <v>0</v>
      </c>
      <c r="AG6" s="17">
        <f>AA6</f>
        <v>29</v>
      </c>
    </row>
    <row r="7">
      <c r="A7" s="17" t="s">
        <v>431</v>
      </c>
      <c r="B7" s="17" t="s">
        <v>262</v>
      </c>
      <c r="C7" s="17" t="s">
        <v>448</v>
      </c>
      <c r="D7" s="17" t="s">
        <v>449</v>
      </c>
      <c r="E7" s="17" t="s">
        <v>282</v>
      </c>
      <c r="F7" s="17" t="s">
        <v>450</v>
      </c>
      <c r="G7" s="17" t="s">
        <v>41</v>
      </c>
      <c r="H7" s="17" t="s">
        <v>435</v>
      </c>
      <c r="I7" s="17" t="s">
        <v>12</v>
      </c>
      <c r="J7" s="17" t="s">
        <v>12</v>
      </c>
      <c r="K7" s="17"/>
      <c r="L7" s="17"/>
      <c r="M7" s="17"/>
      <c r="N7" s="17"/>
      <c r="O7" s="17" t="s">
        <v>12</v>
      </c>
      <c r="P7" s="17"/>
      <c r="Q7" s="17"/>
      <c r="R7" s="17"/>
      <c r="S7" s="17"/>
      <c r="T7" s="17"/>
      <c r="U7" s="17"/>
      <c r="V7" s="17"/>
      <c r="W7" s="17"/>
      <c r="X7" s="17"/>
      <c r="Y7" s="18" t="s">
        <v>15</v>
      </c>
      <c r="Z7" s="17">
        <f t="shared" ref="Z7:AA7" si="5">Z3/(Z4+Z3)*100</f>
        <v>72.55813953</v>
      </c>
      <c r="AA7" s="17">
        <f t="shared" si="5"/>
        <v>94.41860465</v>
      </c>
      <c r="AB7" s="17">
        <f t="shared" ref="AB7:AG7" si="6">AB3/(AB4+AB3)*100</f>
        <v>96.875</v>
      </c>
      <c r="AC7" s="17">
        <f t="shared" si="6"/>
        <v>88.88888889</v>
      </c>
      <c r="AD7" s="17">
        <f t="shared" si="6"/>
        <v>95.65217391</v>
      </c>
      <c r="AE7" s="17">
        <f t="shared" si="6"/>
        <v>100</v>
      </c>
      <c r="AF7" s="17">
        <f t="shared" si="6"/>
        <v>66.66666667</v>
      </c>
      <c r="AG7" s="17">
        <f t="shared" si="6"/>
        <v>100</v>
      </c>
    </row>
    <row r="8">
      <c r="A8" s="17" t="s">
        <v>431</v>
      </c>
      <c r="B8" s="17" t="s">
        <v>262</v>
      </c>
      <c r="C8" s="17" t="s">
        <v>451</v>
      </c>
      <c r="D8" s="17" t="s">
        <v>452</v>
      </c>
      <c r="E8" s="17" t="s">
        <v>282</v>
      </c>
      <c r="F8" s="17" t="s">
        <v>453</v>
      </c>
      <c r="G8" s="17" t="s">
        <v>41</v>
      </c>
      <c r="H8" s="17" t="s">
        <v>435</v>
      </c>
      <c r="I8" s="17" t="s">
        <v>12</v>
      </c>
      <c r="J8" s="17" t="s">
        <v>12</v>
      </c>
      <c r="K8" s="17"/>
      <c r="L8" s="17"/>
      <c r="M8" s="17"/>
      <c r="N8" s="17"/>
      <c r="O8" s="17" t="s">
        <v>12</v>
      </c>
      <c r="P8" s="17"/>
      <c r="Q8" s="17"/>
      <c r="R8" s="17"/>
      <c r="S8" s="17"/>
      <c r="T8" s="17"/>
      <c r="U8" s="17"/>
      <c r="V8" s="17"/>
      <c r="W8" s="17"/>
      <c r="X8" s="17"/>
      <c r="Y8" s="18" t="s">
        <v>16</v>
      </c>
      <c r="Z8" s="17">
        <f t="shared" ref="Z8:AG8" si="7">Z3/(Z3+Z6)*100</f>
        <v>84.32432432</v>
      </c>
      <c r="AA8" s="17">
        <f t="shared" si="7"/>
        <v>87.5</v>
      </c>
      <c r="AB8" s="17">
        <f t="shared" si="7"/>
        <v>91.17647059</v>
      </c>
      <c r="AC8" s="17">
        <f t="shared" si="7"/>
        <v>94.11764706</v>
      </c>
      <c r="AD8" s="17">
        <f t="shared" si="7"/>
        <v>80.73394495</v>
      </c>
      <c r="AE8" s="17">
        <f t="shared" si="7"/>
        <v>100</v>
      </c>
      <c r="AF8" s="17">
        <f t="shared" si="7"/>
        <v>100</v>
      </c>
      <c r="AG8" s="17">
        <f t="shared" si="7"/>
        <v>88.1147541</v>
      </c>
    </row>
    <row r="9">
      <c r="A9" s="17" t="s">
        <v>431</v>
      </c>
      <c r="B9" s="17" t="s">
        <v>262</v>
      </c>
      <c r="C9" s="17" t="s">
        <v>454</v>
      </c>
      <c r="D9" s="17" t="s">
        <v>455</v>
      </c>
      <c r="E9" s="17" t="s">
        <v>282</v>
      </c>
      <c r="F9" s="17" t="s">
        <v>456</v>
      </c>
      <c r="G9" s="17" t="s">
        <v>41</v>
      </c>
      <c r="H9" s="17" t="s">
        <v>435</v>
      </c>
      <c r="I9" s="17" t="s">
        <v>12</v>
      </c>
      <c r="J9" s="17" t="s">
        <v>12</v>
      </c>
      <c r="K9" s="17"/>
      <c r="L9" s="17"/>
      <c r="M9" s="17"/>
      <c r="N9" s="17"/>
      <c r="O9" s="17" t="s">
        <v>12</v>
      </c>
      <c r="P9" s="17"/>
      <c r="Q9" s="17"/>
      <c r="R9" s="17"/>
      <c r="S9" s="17"/>
      <c r="T9" s="17"/>
      <c r="U9" s="17"/>
      <c r="V9" s="17"/>
      <c r="W9" s="17"/>
      <c r="X9" s="17"/>
      <c r="Y9" s="18" t="s">
        <v>70</v>
      </c>
      <c r="Z9" s="17">
        <f t="shared" ref="Z9:AG9" si="8">2*(Z7*Z8)/(Z7+Z8)</f>
        <v>78</v>
      </c>
      <c r="AA9" s="17">
        <f t="shared" si="8"/>
        <v>90.82774049</v>
      </c>
      <c r="AB9" s="17">
        <f t="shared" si="8"/>
        <v>93.93939394</v>
      </c>
      <c r="AC9" s="17">
        <f t="shared" si="8"/>
        <v>91.42857143</v>
      </c>
      <c r="AD9" s="17">
        <f t="shared" si="8"/>
        <v>87.56218905</v>
      </c>
      <c r="AE9" s="17">
        <f t="shared" si="8"/>
        <v>100</v>
      </c>
      <c r="AF9" s="17">
        <f t="shared" si="8"/>
        <v>80</v>
      </c>
      <c r="AG9" s="17">
        <f t="shared" si="8"/>
        <v>93.68191721</v>
      </c>
    </row>
    <row r="10">
      <c r="A10" s="17" t="s">
        <v>457</v>
      </c>
      <c r="B10" s="17" t="s">
        <v>272</v>
      </c>
      <c r="C10" s="17" t="s">
        <v>432</v>
      </c>
      <c r="D10" s="17" t="s">
        <v>458</v>
      </c>
      <c r="E10" s="17" t="s">
        <v>282</v>
      </c>
      <c r="F10" s="17" t="s">
        <v>459</v>
      </c>
      <c r="G10" s="17" t="s">
        <v>41</v>
      </c>
      <c r="H10" s="17" t="s">
        <v>435</v>
      </c>
      <c r="I10" s="17" t="s">
        <v>13</v>
      </c>
      <c r="J10" s="17"/>
      <c r="K10" s="17" t="s">
        <v>12</v>
      </c>
      <c r="L10" s="17"/>
      <c r="M10" s="17"/>
      <c r="N10" s="17"/>
      <c r="O10" s="17" t="s">
        <v>12</v>
      </c>
      <c r="P10" s="17"/>
      <c r="Q10" s="17"/>
      <c r="R10" s="17"/>
      <c r="S10" s="17"/>
      <c r="T10" s="17"/>
      <c r="U10" s="17"/>
      <c r="V10" s="17"/>
      <c r="W10" s="17"/>
      <c r="X10" s="17"/>
      <c r="Y10" s="18" t="s">
        <v>74</v>
      </c>
      <c r="Z10" s="17">
        <f>(Z3+Z5)/(Z3+Z4)*100</f>
        <v>93.02325581</v>
      </c>
      <c r="AA10" s="17"/>
      <c r="AB10" s="17"/>
    </row>
    <row r="11">
      <c r="A11" s="17" t="s">
        <v>457</v>
      </c>
      <c r="B11" s="17" t="s">
        <v>272</v>
      </c>
      <c r="C11" s="17" t="s">
        <v>432</v>
      </c>
      <c r="D11" s="17" t="s">
        <v>460</v>
      </c>
      <c r="E11" s="17" t="s">
        <v>282</v>
      </c>
      <c r="F11" s="17" t="s">
        <v>461</v>
      </c>
      <c r="G11" s="17" t="s">
        <v>41</v>
      </c>
      <c r="H11" s="17" t="s">
        <v>435</v>
      </c>
      <c r="I11" s="17" t="s">
        <v>13</v>
      </c>
      <c r="J11" s="17"/>
      <c r="K11" s="17" t="s">
        <v>12</v>
      </c>
      <c r="L11" s="17"/>
      <c r="M11" s="17"/>
      <c r="N11" s="17"/>
      <c r="O11" s="17" t="s">
        <v>12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7" t="s">
        <v>457</v>
      </c>
      <c r="B12" s="17" t="s">
        <v>272</v>
      </c>
      <c r="C12" s="17" t="s">
        <v>436</v>
      </c>
      <c r="D12" s="17" t="s">
        <v>462</v>
      </c>
      <c r="E12" s="17" t="s">
        <v>282</v>
      </c>
      <c r="F12" s="17" t="s">
        <v>463</v>
      </c>
      <c r="G12" s="17" t="s">
        <v>41</v>
      </c>
      <c r="H12" s="17" t="s">
        <v>435</v>
      </c>
      <c r="I12" s="17" t="s">
        <v>12</v>
      </c>
      <c r="J12" s="17"/>
      <c r="K12" s="17" t="s">
        <v>12</v>
      </c>
      <c r="L12" s="17"/>
      <c r="M12" s="17"/>
      <c r="N12" s="17"/>
      <c r="O12" s="17" t="s">
        <v>12</v>
      </c>
      <c r="P12" s="17"/>
      <c r="Q12" s="17"/>
      <c r="R12" s="17"/>
      <c r="S12" s="17"/>
      <c r="T12" s="17"/>
      <c r="U12" s="17"/>
      <c r="V12" s="17"/>
      <c r="W12" s="17"/>
      <c r="X12" s="17"/>
      <c r="Y12" s="18" t="s">
        <v>79</v>
      </c>
      <c r="Z12" s="17">
        <f>(Z3+AB3+AC3+AD3+AE3+AF3+AG3)/(Z3+AB3+AC3+AD3+AE3+AF3+AG3+Z4+AB4+AC4+AD4+AE4+AF4+AG4)*100</f>
        <v>88.99224806</v>
      </c>
      <c r="AA12" s="17"/>
      <c r="AB12" s="17"/>
    </row>
    <row r="13">
      <c r="A13" s="17" t="s">
        <v>457</v>
      </c>
      <c r="B13" s="17" t="s">
        <v>272</v>
      </c>
      <c r="C13" s="17" t="s">
        <v>439</v>
      </c>
      <c r="D13" s="17" t="s">
        <v>464</v>
      </c>
      <c r="E13" s="17" t="s">
        <v>282</v>
      </c>
      <c r="F13" s="17" t="s">
        <v>465</v>
      </c>
      <c r="G13" s="17" t="s">
        <v>41</v>
      </c>
      <c r="H13" s="17" t="s">
        <v>435</v>
      </c>
      <c r="I13" s="17" t="s">
        <v>12</v>
      </c>
      <c r="J13" s="17"/>
      <c r="K13" s="17" t="s">
        <v>12</v>
      </c>
      <c r="L13" s="17"/>
      <c r="M13" s="17"/>
      <c r="N13" s="17"/>
      <c r="O13" s="17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8" t="s">
        <v>81</v>
      </c>
      <c r="Z13" s="17">
        <f>(Z3+AB3+AC3+AD3+AE3+AF3+AG3+Z5)/(Z3+AB3+AC3+AD3+AE3+AF3+AG3+Z4+AB4+AC4+AD4+AE4+AF4+AG4)*100</f>
        <v>95.81395349</v>
      </c>
      <c r="AA13" s="17"/>
      <c r="AB13" s="17"/>
    </row>
    <row r="14">
      <c r="A14" s="17" t="s">
        <v>457</v>
      </c>
      <c r="B14" s="17" t="s">
        <v>272</v>
      </c>
      <c r="C14" s="17" t="s">
        <v>442</v>
      </c>
      <c r="D14" s="17" t="s">
        <v>466</v>
      </c>
      <c r="E14" s="17" t="s">
        <v>282</v>
      </c>
      <c r="F14" s="17" t="s">
        <v>467</v>
      </c>
      <c r="G14" s="17" t="s">
        <v>41</v>
      </c>
      <c r="H14" s="17" t="s">
        <v>435</v>
      </c>
      <c r="I14" s="17" t="s">
        <v>12</v>
      </c>
      <c r="J14" s="17"/>
      <c r="K14" s="17" t="s">
        <v>12</v>
      </c>
      <c r="L14" s="17"/>
      <c r="M14" s="17"/>
      <c r="N14" s="17"/>
      <c r="O14" s="17" t="s">
        <v>12</v>
      </c>
      <c r="P14" s="17"/>
      <c r="Q14" s="17"/>
      <c r="R14" s="17"/>
      <c r="S14" s="17"/>
      <c r="T14" s="17"/>
      <c r="U14" s="17"/>
      <c r="V14" s="17"/>
      <c r="W14" s="17"/>
      <c r="X14" s="17"/>
      <c r="Y14" s="18" t="s">
        <v>84</v>
      </c>
      <c r="Z14" s="17">
        <f>SUM(Z3:AG3)/(SUM(Z3:AG3)+SUM(Z6:AG6))*100</f>
        <v>87.01007839</v>
      </c>
      <c r="AA14" s="17"/>
      <c r="AB14" s="17"/>
    </row>
    <row r="15">
      <c r="A15" s="17" t="s">
        <v>457</v>
      </c>
      <c r="B15" s="17" t="s">
        <v>272</v>
      </c>
      <c r="C15" s="17" t="s">
        <v>445</v>
      </c>
      <c r="D15" s="17" t="s">
        <v>468</v>
      </c>
      <c r="E15" s="17" t="s">
        <v>282</v>
      </c>
      <c r="F15" s="17" t="s">
        <v>469</v>
      </c>
      <c r="G15" s="17" t="s">
        <v>41</v>
      </c>
      <c r="H15" s="17" t="s">
        <v>435</v>
      </c>
      <c r="I15" s="17" t="s">
        <v>12</v>
      </c>
      <c r="J15" s="17"/>
      <c r="K15" s="17" t="s">
        <v>12</v>
      </c>
      <c r="L15" s="17"/>
      <c r="M15" s="17"/>
      <c r="N15" s="17"/>
      <c r="O15" s="17" t="s">
        <v>12</v>
      </c>
      <c r="P15" s="17"/>
      <c r="Q15" s="17"/>
      <c r="R15" s="17"/>
      <c r="S15" s="17"/>
      <c r="T15" s="17"/>
      <c r="U15" s="17"/>
      <c r="V15" s="17"/>
      <c r="W15" s="17"/>
      <c r="X15" s="17"/>
      <c r="Y15" s="18" t="s">
        <v>89</v>
      </c>
      <c r="Z15" s="17">
        <f>2*(Z12*Z14)/(Z12+Z14)</f>
        <v>87.99000145</v>
      </c>
      <c r="AA15" s="17"/>
      <c r="AB15" s="17"/>
    </row>
    <row r="16">
      <c r="A16" s="17" t="s">
        <v>457</v>
      </c>
      <c r="B16" s="17" t="s">
        <v>272</v>
      </c>
      <c r="C16" s="17" t="s">
        <v>448</v>
      </c>
      <c r="D16" s="17" t="s">
        <v>470</v>
      </c>
      <c r="E16" s="17" t="s">
        <v>282</v>
      </c>
      <c r="F16" s="17" t="s">
        <v>471</v>
      </c>
      <c r="G16" s="17" t="s">
        <v>41</v>
      </c>
      <c r="H16" s="17" t="s">
        <v>435</v>
      </c>
      <c r="I16" s="17" t="s">
        <v>12</v>
      </c>
      <c r="J16" s="17"/>
      <c r="K16" s="17" t="s">
        <v>12</v>
      </c>
      <c r="L16" s="17"/>
      <c r="M16" s="17"/>
      <c r="N16" s="17"/>
      <c r="O16" s="17" t="s">
        <v>12</v>
      </c>
      <c r="P16" s="17"/>
      <c r="Q16" s="17"/>
      <c r="R16" s="17"/>
      <c r="S16" s="17"/>
      <c r="T16" s="17"/>
      <c r="U16" s="17"/>
      <c r="V16" s="17"/>
      <c r="W16" s="17"/>
      <c r="X16" s="17"/>
      <c r="Y16" s="18" t="s">
        <v>91</v>
      </c>
      <c r="Z16" s="17">
        <f>2*(Z13*Z14)/(Z13+Z14)</f>
        <v>91.20004102</v>
      </c>
      <c r="AA16" s="17"/>
      <c r="AB16" s="17"/>
    </row>
    <row r="17">
      <c r="A17" s="17" t="s">
        <v>457</v>
      </c>
      <c r="B17" s="17" t="s">
        <v>272</v>
      </c>
      <c r="C17" s="17" t="s">
        <v>451</v>
      </c>
      <c r="D17" s="17" t="s">
        <v>472</v>
      </c>
      <c r="E17" s="17" t="s">
        <v>282</v>
      </c>
      <c r="F17" s="17" t="s">
        <v>208</v>
      </c>
      <c r="G17" s="17" t="s">
        <v>41</v>
      </c>
      <c r="H17" s="17" t="s">
        <v>435</v>
      </c>
      <c r="I17" s="17" t="s">
        <v>12</v>
      </c>
      <c r="J17" s="17"/>
      <c r="K17" s="17" t="s">
        <v>12</v>
      </c>
      <c r="L17" s="17"/>
      <c r="M17" s="17"/>
      <c r="N17" s="17"/>
      <c r="O17" s="17" t="s">
        <v>12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>
      <c r="A18" s="17" t="s">
        <v>457</v>
      </c>
      <c r="B18" s="17" t="s">
        <v>272</v>
      </c>
      <c r="C18" s="17" t="s">
        <v>454</v>
      </c>
      <c r="D18" s="17" t="s">
        <v>473</v>
      </c>
      <c r="E18" s="17" t="s">
        <v>282</v>
      </c>
      <c r="F18" s="17" t="s">
        <v>474</v>
      </c>
      <c r="G18" s="17" t="s">
        <v>41</v>
      </c>
      <c r="H18" s="17" t="s">
        <v>435</v>
      </c>
      <c r="I18" s="17" t="s">
        <v>12</v>
      </c>
      <c r="J18" s="17"/>
      <c r="K18" s="17" t="s">
        <v>12</v>
      </c>
      <c r="L18" s="17"/>
      <c r="M18" s="17"/>
      <c r="N18" s="17"/>
      <c r="O18" s="17" t="s">
        <v>12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>
      <c r="A19" s="17" t="s">
        <v>431</v>
      </c>
      <c r="B19" s="17" t="s">
        <v>262</v>
      </c>
      <c r="C19" s="17" t="s">
        <v>475</v>
      </c>
      <c r="D19" s="17">
        <v>29.3</v>
      </c>
      <c r="E19" s="17" t="s">
        <v>282</v>
      </c>
      <c r="F19" s="17" t="s">
        <v>220</v>
      </c>
      <c r="G19" s="17" t="s">
        <v>41</v>
      </c>
      <c r="H19" s="17" t="s">
        <v>221</v>
      </c>
      <c r="I19" s="17" t="s">
        <v>12</v>
      </c>
      <c r="J19" s="17" t="s">
        <v>12</v>
      </c>
      <c r="K19" s="17"/>
      <c r="L19" s="17"/>
      <c r="M19" s="17"/>
      <c r="N19" s="17"/>
      <c r="O19" s="17" t="s">
        <v>12</v>
      </c>
      <c r="P19" s="17"/>
      <c r="Q19" s="17">
        <v>2.0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>
      <c r="A20" s="17" t="s">
        <v>431</v>
      </c>
      <c r="B20" s="17" t="s">
        <v>262</v>
      </c>
      <c r="C20" s="17" t="s">
        <v>476</v>
      </c>
      <c r="D20" s="17">
        <v>20.0</v>
      </c>
      <c r="E20" s="17" t="s">
        <v>282</v>
      </c>
      <c r="F20" s="17" t="s">
        <v>416</v>
      </c>
      <c r="G20" s="17" t="s">
        <v>41</v>
      </c>
      <c r="H20" s="17" t="s">
        <v>221</v>
      </c>
      <c r="I20" s="17" t="s">
        <v>12</v>
      </c>
      <c r="J20" s="17" t="s">
        <v>12</v>
      </c>
      <c r="K20" s="17"/>
      <c r="L20" s="17"/>
      <c r="M20" s="17"/>
      <c r="N20" s="17"/>
      <c r="O20" s="17" t="s">
        <v>12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5.75" customHeight="1">
      <c r="A21" s="17" t="s">
        <v>431</v>
      </c>
      <c r="B21" s="17" t="s">
        <v>62</v>
      </c>
      <c r="C21" s="17" t="s">
        <v>477</v>
      </c>
      <c r="D21" s="17">
        <v>963.0</v>
      </c>
      <c r="E21" s="17" t="s">
        <v>282</v>
      </c>
      <c r="F21" s="17" t="s">
        <v>478</v>
      </c>
      <c r="G21" s="17" t="s">
        <v>41</v>
      </c>
      <c r="H21" s="17" t="s">
        <v>479</v>
      </c>
      <c r="I21" s="20" t="s">
        <v>59</v>
      </c>
      <c r="J21" s="17" t="s">
        <v>12</v>
      </c>
      <c r="K21" s="17"/>
      <c r="L21" s="17"/>
      <c r="M21" s="17"/>
      <c r="N21" s="17"/>
      <c r="O21" s="17" t="s">
        <v>12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5.75" customHeight="1">
      <c r="A22" s="17" t="s">
        <v>431</v>
      </c>
      <c r="B22" s="17" t="s">
        <v>62</v>
      </c>
      <c r="C22" s="17" t="s">
        <v>477</v>
      </c>
      <c r="D22" s="17">
        <v>892.0</v>
      </c>
      <c r="E22" s="17" t="s">
        <v>282</v>
      </c>
      <c r="F22" s="17" t="s">
        <v>480</v>
      </c>
      <c r="G22" s="17" t="s">
        <v>41</v>
      </c>
      <c r="H22" s="17" t="s">
        <v>479</v>
      </c>
      <c r="I22" s="20" t="s">
        <v>59</v>
      </c>
      <c r="J22" s="17" t="s">
        <v>12</v>
      </c>
      <c r="K22" s="17"/>
      <c r="L22" s="17"/>
      <c r="M22" s="17"/>
      <c r="N22" s="17"/>
      <c r="O22" s="17" t="s">
        <v>12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5.75" customHeight="1">
      <c r="A23" s="17" t="s">
        <v>431</v>
      </c>
      <c r="B23" s="17" t="s">
        <v>62</v>
      </c>
      <c r="C23" s="17" t="s">
        <v>477</v>
      </c>
      <c r="D23" s="17">
        <v>923.0</v>
      </c>
      <c r="E23" s="17" t="s">
        <v>282</v>
      </c>
      <c r="F23" s="17" t="s">
        <v>481</v>
      </c>
      <c r="G23" s="17" t="s">
        <v>41</v>
      </c>
      <c r="H23" s="17" t="s">
        <v>479</v>
      </c>
      <c r="I23" s="20" t="s">
        <v>59</v>
      </c>
      <c r="J23" s="17" t="s">
        <v>12</v>
      </c>
      <c r="K23" s="17"/>
      <c r="L23" s="17"/>
      <c r="M23" s="17"/>
      <c r="N23" s="17"/>
      <c r="O23" s="17" t="s">
        <v>12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5.75" customHeight="1">
      <c r="A24" s="17" t="s">
        <v>431</v>
      </c>
      <c r="B24" s="17" t="s">
        <v>62</v>
      </c>
      <c r="C24" s="17" t="s">
        <v>477</v>
      </c>
      <c r="D24" s="17">
        <v>907.0</v>
      </c>
      <c r="E24" s="17" t="s">
        <v>282</v>
      </c>
      <c r="F24" s="17" t="s">
        <v>482</v>
      </c>
      <c r="G24" s="17" t="s">
        <v>41</v>
      </c>
      <c r="H24" s="17" t="s">
        <v>479</v>
      </c>
      <c r="I24" s="20" t="s">
        <v>59</v>
      </c>
      <c r="J24" s="17" t="s">
        <v>12</v>
      </c>
      <c r="K24" s="17"/>
      <c r="L24" s="17"/>
      <c r="M24" s="17"/>
      <c r="N24" s="17"/>
      <c r="O24" s="17" t="s">
        <v>12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5.75" customHeight="1">
      <c r="A25" s="17" t="s">
        <v>431</v>
      </c>
      <c r="B25" s="17" t="s">
        <v>62</v>
      </c>
      <c r="C25" s="17" t="s">
        <v>477</v>
      </c>
      <c r="D25" s="17">
        <v>917.0</v>
      </c>
      <c r="E25" s="17" t="s">
        <v>282</v>
      </c>
      <c r="F25" s="17" t="s">
        <v>483</v>
      </c>
      <c r="G25" s="17" t="s">
        <v>41</v>
      </c>
      <c r="H25" s="17" t="s">
        <v>479</v>
      </c>
      <c r="I25" s="20" t="s">
        <v>59</v>
      </c>
      <c r="J25" s="17" t="s">
        <v>12</v>
      </c>
      <c r="K25" s="17"/>
      <c r="L25" s="17"/>
      <c r="M25" s="17"/>
      <c r="N25" s="17"/>
      <c r="O25" s="17" t="s">
        <v>12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5.75" customHeight="1">
      <c r="A26" s="17" t="s">
        <v>431</v>
      </c>
      <c r="B26" s="17" t="s">
        <v>62</v>
      </c>
      <c r="C26" s="17" t="s">
        <v>477</v>
      </c>
      <c r="D26" s="17">
        <v>901.0</v>
      </c>
      <c r="E26" s="17" t="s">
        <v>282</v>
      </c>
      <c r="F26" s="17" t="s">
        <v>484</v>
      </c>
      <c r="G26" s="17" t="s">
        <v>41</v>
      </c>
      <c r="H26" s="17" t="s">
        <v>479</v>
      </c>
      <c r="I26" s="20" t="s">
        <v>59</v>
      </c>
      <c r="J26" s="17" t="s">
        <v>12</v>
      </c>
      <c r="K26" s="17"/>
      <c r="L26" s="17"/>
      <c r="M26" s="17"/>
      <c r="N26" s="17"/>
      <c r="O26" s="17" t="s">
        <v>12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5.75" customHeight="1">
      <c r="A27" s="17" t="s">
        <v>431</v>
      </c>
      <c r="B27" s="17" t="s">
        <v>62</v>
      </c>
      <c r="C27" s="17" t="s">
        <v>477</v>
      </c>
      <c r="D27" s="17">
        <v>894.0</v>
      </c>
      <c r="E27" s="17" t="s">
        <v>282</v>
      </c>
      <c r="F27" s="17" t="s">
        <v>485</v>
      </c>
      <c r="G27" s="17" t="s">
        <v>41</v>
      </c>
      <c r="H27" s="17" t="s">
        <v>479</v>
      </c>
      <c r="I27" s="20" t="s">
        <v>59</v>
      </c>
      <c r="J27" s="17" t="s">
        <v>12</v>
      </c>
      <c r="K27" s="17"/>
      <c r="L27" s="17"/>
      <c r="M27" s="17"/>
      <c r="N27" s="17"/>
      <c r="O27" s="17" t="s">
        <v>12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5.75" customHeight="1">
      <c r="A28" s="17" t="s">
        <v>431</v>
      </c>
      <c r="B28" s="17" t="s">
        <v>62</v>
      </c>
      <c r="C28" s="17" t="s">
        <v>477</v>
      </c>
      <c r="D28" s="17">
        <v>871.0</v>
      </c>
      <c r="E28" s="17" t="s">
        <v>282</v>
      </c>
      <c r="F28" s="17" t="s">
        <v>486</v>
      </c>
      <c r="G28" s="17" t="s">
        <v>41</v>
      </c>
      <c r="H28" s="17" t="s">
        <v>479</v>
      </c>
      <c r="I28" s="20" t="s">
        <v>59</v>
      </c>
      <c r="J28" s="17" t="s">
        <v>12</v>
      </c>
      <c r="K28" s="17"/>
      <c r="L28" s="17"/>
      <c r="M28" s="17"/>
      <c r="N28" s="17"/>
      <c r="O28" s="17" t="s">
        <v>12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5.75" customHeight="1">
      <c r="A29" s="17" t="s">
        <v>431</v>
      </c>
      <c r="B29" s="17" t="s">
        <v>62</v>
      </c>
      <c r="C29" s="17" t="s">
        <v>477</v>
      </c>
      <c r="D29" s="17">
        <v>872.0</v>
      </c>
      <c r="E29" s="17" t="s">
        <v>282</v>
      </c>
      <c r="F29" s="17" t="s">
        <v>487</v>
      </c>
      <c r="G29" s="17" t="s">
        <v>41</v>
      </c>
      <c r="H29" s="17" t="s">
        <v>479</v>
      </c>
      <c r="I29" s="20" t="s">
        <v>59</v>
      </c>
      <c r="J29" s="17" t="s">
        <v>12</v>
      </c>
      <c r="K29" s="17"/>
      <c r="L29" s="17"/>
      <c r="M29" s="17"/>
      <c r="N29" s="17"/>
      <c r="O29" s="17" t="s">
        <v>12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ht="15.75" customHeight="1">
      <c r="A30" s="17" t="s">
        <v>431</v>
      </c>
      <c r="B30" s="17" t="s">
        <v>62</v>
      </c>
      <c r="C30" s="17" t="s">
        <v>477</v>
      </c>
      <c r="D30" s="17">
        <v>868.0</v>
      </c>
      <c r="E30" s="17" t="s">
        <v>282</v>
      </c>
      <c r="F30" s="17" t="s">
        <v>488</v>
      </c>
      <c r="G30" s="17" t="s">
        <v>41</v>
      </c>
      <c r="H30" s="17" t="s">
        <v>479</v>
      </c>
      <c r="I30" s="20" t="s">
        <v>59</v>
      </c>
      <c r="J30" s="17" t="s">
        <v>12</v>
      </c>
      <c r="K30" s="17"/>
      <c r="L30" s="17"/>
      <c r="M30" s="17"/>
      <c r="N30" s="17"/>
      <c r="O30" s="17" t="s">
        <v>12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ht="15.75" customHeight="1">
      <c r="A31" s="17" t="s">
        <v>431</v>
      </c>
      <c r="B31" s="17" t="s">
        <v>62</v>
      </c>
      <c r="C31" s="17" t="s">
        <v>477</v>
      </c>
      <c r="D31" s="17">
        <v>924.0</v>
      </c>
      <c r="E31" s="17" t="s">
        <v>282</v>
      </c>
      <c r="F31" s="17" t="s">
        <v>489</v>
      </c>
      <c r="G31" s="17" t="s">
        <v>41</v>
      </c>
      <c r="H31" s="17" t="s">
        <v>479</v>
      </c>
      <c r="I31" s="20" t="s">
        <v>59</v>
      </c>
      <c r="J31" s="17" t="s">
        <v>12</v>
      </c>
      <c r="K31" s="17"/>
      <c r="L31" s="17"/>
      <c r="M31" s="17"/>
      <c r="N31" s="17"/>
      <c r="O31" s="17" t="s">
        <v>12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ht="15.75" customHeight="1">
      <c r="A32" s="17" t="s">
        <v>431</v>
      </c>
      <c r="B32" s="17" t="s">
        <v>62</v>
      </c>
      <c r="C32" s="17" t="s">
        <v>477</v>
      </c>
      <c r="D32" s="17">
        <v>922.0</v>
      </c>
      <c r="E32" s="17" t="s">
        <v>282</v>
      </c>
      <c r="F32" s="17" t="s">
        <v>490</v>
      </c>
      <c r="G32" s="17" t="s">
        <v>41</v>
      </c>
      <c r="H32" s="17" t="s">
        <v>479</v>
      </c>
      <c r="I32" s="20" t="s">
        <v>59</v>
      </c>
      <c r="J32" s="17" t="s">
        <v>12</v>
      </c>
      <c r="K32" s="17"/>
      <c r="L32" s="17"/>
      <c r="M32" s="17"/>
      <c r="N32" s="17"/>
      <c r="O32" s="17" t="s">
        <v>12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ht="15.75" customHeight="1">
      <c r="A33" s="17" t="s">
        <v>431</v>
      </c>
      <c r="B33" s="17" t="s">
        <v>62</v>
      </c>
      <c r="C33" s="17" t="s">
        <v>477</v>
      </c>
      <c r="D33" s="17">
        <v>931.0</v>
      </c>
      <c r="E33" s="17" t="s">
        <v>282</v>
      </c>
      <c r="F33" s="17" t="s">
        <v>491</v>
      </c>
      <c r="G33" s="17" t="s">
        <v>41</v>
      </c>
      <c r="H33" s="17" t="s">
        <v>479</v>
      </c>
      <c r="I33" s="20" t="s">
        <v>59</v>
      </c>
      <c r="J33" s="17" t="s">
        <v>12</v>
      </c>
      <c r="K33" s="17"/>
      <c r="L33" s="17"/>
      <c r="M33" s="17"/>
      <c r="N33" s="17"/>
      <c r="O33" s="17" t="s">
        <v>12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ht="15.75" customHeight="1">
      <c r="A34" s="17" t="s">
        <v>457</v>
      </c>
      <c r="B34" s="17" t="s">
        <v>78</v>
      </c>
      <c r="C34" s="17" t="s">
        <v>477</v>
      </c>
      <c r="D34" s="17">
        <v>1049.0</v>
      </c>
      <c r="E34" s="17" t="s">
        <v>282</v>
      </c>
      <c r="F34" s="17" t="s">
        <v>492</v>
      </c>
      <c r="G34" s="17" t="s">
        <v>41</v>
      </c>
      <c r="H34" s="17" t="s">
        <v>479</v>
      </c>
      <c r="I34" s="20" t="s">
        <v>59</v>
      </c>
      <c r="J34" s="17"/>
      <c r="K34" s="17" t="s">
        <v>12</v>
      </c>
      <c r="L34" s="17"/>
      <c r="M34" s="17"/>
      <c r="N34" s="17"/>
      <c r="O34" s="17" t="s">
        <v>12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ht="15.75" customHeight="1">
      <c r="A35" s="17" t="s">
        <v>457</v>
      </c>
      <c r="B35" s="17" t="s">
        <v>78</v>
      </c>
      <c r="C35" s="17" t="s">
        <v>477</v>
      </c>
      <c r="D35" s="17">
        <v>1030.0</v>
      </c>
      <c r="E35" s="17" t="s">
        <v>282</v>
      </c>
      <c r="F35" s="17" t="s">
        <v>493</v>
      </c>
      <c r="G35" s="17" t="s">
        <v>41</v>
      </c>
      <c r="H35" s="17" t="s">
        <v>479</v>
      </c>
      <c r="I35" s="20" t="s">
        <v>59</v>
      </c>
      <c r="J35" s="17"/>
      <c r="K35" s="17" t="s">
        <v>12</v>
      </c>
      <c r="L35" s="17"/>
      <c r="M35" s="17"/>
      <c r="N35" s="17"/>
      <c r="O35" s="17" t="s">
        <v>12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ht="15.75" customHeight="1">
      <c r="A36" s="17" t="s">
        <v>457</v>
      </c>
      <c r="B36" s="17" t="s">
        <v>78</v>
      </c>
      <c r="C36" s="17" t="s">
        <v>477</v>
      </c>
      <c r="D36" s="17">
        <v>1037.0</v>
      </c>
      <c r="E36" s="17" t="s">
        <v>282</v>
      </c>
      <c r="F36" s="17" t="s">
        <v>494</v>
      </c>
      <c r="G36" s="17" t="s">
        <v>41</v>
      </c>
      <c r="H36" s="17" t="s">
        <v>479</v>
      </c>
      <c r="I36" s="20" t="s">
        <v>59</v>
      </c>
      <c r="J36" s="17"/>
      <c r="K36" s="17" t="s">
        <v>12</v>
      </c>
      <c r="L36" s="17"/>
      <c r="M36" s="17"/>
      <c r="N36" s="17"/>
      <c r="O36" s="17" t="s">
        <v>12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ht="15.75" customHeight="1">
      <c r="A37" s="17" t="s">
        <v>457</v>
      </c>
      <c r="B37" s="17" t="s">
        <v>78</v>
      </c>
      <c r="C37" s="17" t="s">
        <v>477</v>
      </c>
      <c r="D37" s="17">
        <v>1032.0</v>
      </c>
      <c r="E37" s="17" t="s">
        <v>282</v>
      </c>
      <c r="F37" s="17" t="s">
        <v>495</v>
      </c>
      <c r="G37" s="17" t="s">
        <v>41</v>
      </c>
      <c r="H37" s="17" t="s">
        <v>479</v>
      </c>
      <c r="I37" s="20" t="s">
        <v>59</v>
      </c>
      <c r="J37" s="17"/>
      <c r="K37" s="17" t="s">
        <v>12</v>
      </c>
      <c r="L37" s="17"/>
      <c r="M37" s="17"/>
      <c r="N37" s="17"/>
      <c r="O37" s="17" t="s">
        <v>12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ht="15.75" customHeight="1">
      <c r="A38" s="17" t="s">
        <v>457</v>
      </c>
      <c r="B38" s="17" t="s">
        <v>78</v>
      </c>
      <c r="C38" s="17" t="s">
        <v>477</v>
      </c>
      <c r="D38" s="17">
        <v>1035.0</v>
      </c>
      <c r="E38" s="17" t="s">
        <v>282</v>
      </c>
      <c r="F38" s="17" t="s">
        <v>496</v>
      </c>
      <c r="G38" s="17" t="s">
        <v>41</v>
      </c>
      <c r="H38" s="17" t="s">
        <v>479</v>
      </c>
      <c r="I38" s="20" t="s">
        <v>59</v>
      </c>
      <c r="J38" s="17"/>
      <c r="K38" s="17" t="s">
        <v>12</v>
      </c>
      <c r="L38" s="17"/>
      <c r="M38" s="17"/>
      <c r="N38" s="17"/>
      <c r="O38" s="17" t="s">
        <v>12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ht="15.75" customHeight="1">
      <c r="A39" s="17" t="s">
        <v>457</v>
      </c>
      <c r="B39" s="17" t="s">
        <v>78</v>
      </c>
      <c r="C39" s="17" t="s">
        <v>477</v>
      </c>
      <c r="D39" s="17">
        <v>1038.0</v>
      </c>
      <c r="E39" s="17" t="s">
        <v>282</v>
      </c>
      <c r="F39" s="17" t="s">
        <v>497</v>
      </c>
      <c r="G39" s="17" t="s">
        <v>41</v>
      </c>
      <c r="H39" s="17" t="s">
        <v>479</v>
      </c>
      <c r="I39" s="20" t="s">
        <v>59</v>
      </c>
      <c r="J39" s="17"/>
      <c r="K39" s="17" t="s">
        <v>12</v>
      </c>
      <c r="L39" s="17"/>
      <c r="M39" s="17"/>
      <c r="N39" s="17"/>
      <c r="O39" s="17" t="s">
        <v>12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ht="15.75" customHeight="1">
      <c r="A40" s="17" t="s">
        <v>457</v>
      </c>
      <c r="B40" s="17" t="s">
        <v>78</v>
      </c>
      <c r="C40" s="17" t="s">
        <v>477</v>
      </c>
      <c r="D40" s="17">
        <v>1034.0</v>
      </c>
      <c r="E40" s="17" t="s">
        <v>282</v>
      </c>
      <c r="F40" s="17" t="s">
        <v>498</v>
      </c>
      <c r="G40" s="17" t="s">
        <v>41</v>
      </c>
      <c r="H40" s="17" t="s">
        <v>479</v>
      </c>
      <c r="I40" s="20" t="s">
        <v>59</v>
      </c>
      <c r="J40" s="17"/>
      <c r="K40" s="17" t="s">
        <v>12</v>
      </c>
      <c r="L40" s="17"/>
      <c r="M40" s="17"/>
      <c r="N40" s="17"/>
      <c r="O40" s="17" t="s">
        <v>12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ht="15.75" customHeight="1">
      <c r="A41" s="17" t="s">
        <v>457</v>
      </c>
      <c r="B41" s="17" t="s">
        <v>78</v>
      </c>
      <c r="C41" s="17" t="s">
        <v>477</v>
      </c>
      <c r="D41" s="17">
        <v>1009.0</v>
      </c>
      <c r="E41" s="17" t="s">
        <v>282</v>
      </c>
      <c r="F41" s="17" t="s">
        <v>499</v>
      </c>
      <c r="G41" s="17" t="s">
        <v>41</v>
      </c>
      <c r="H41" s="17" t="s">
        <v>479</v>
      </c>
      <c r="I41" s="20" t="s">
        <v>59</v>
      </c>
      <c r="J41" s="17"/>
      <c r="K41" s="17" t="s">
        <v>12</v>
      </c>
      <c r="L41" s="17"/>
      <c r="M41" s="17"/>
      <c r="N41" s="17"/>
      <c r="O41" s="17" t="s">
        <v>12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ht="15.75" customHeight="1">
      <c r="A42" s="17" t="s">
        <v>457</v>
      </c>
      <c r="B42" s="17" t="s">
        <v>78</v>
      </c>
      <c r="C42" s="17" t="s">
        <v>477</v>
      </c>
      <c r="D42" s="17">
        <v>1011.0</v>
      </c>
      <c r="E42" s="17" t="s">
        <v>282</v>
      </c>
      <c r="F42" s="17" t="s">
        <v>500</v>
      </c>
      <c r="G42" s="17" t="s">
        <v>41</v>
      </c>
      <c r="H42" s="17" t="s">
        <v>479</v>
      </c>
      <c r="I42" s="20" t="s">
        <v>59</v>
      </c>
      <c r="J42" s="17"/>
      <c r="K42" s="17" t="s">
        <v>12</v>
      </c>
      <c r="L42" s="17"/>
      <c r="M42" s="17"/>
      <c r="N42" s="17"/>
      <c r="O42" s="17" t="s">
        <v>12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ht="15.75" customHeight="1">
      <c r="A43" s="17" t="s">
        <v>457</v>
      </c>
      <c r="B43" s="17" t="s">
        <v>78</v>
      </c>
      <c r="C43" s="17" t="s">
        <v>477</v>
      </c>
      <c r="D43" s="17">
        <v>1007.0</v>
      </c>
      <c r="E43" s="17" t="s">
        <v>282</v>
      </c>
      <c r="F43" s="17" t="s">
        <v>501</v>
      </c>
      <c r="G43" s="17" t="s">
        <v>41</v>
      </c>
      <c r="H43" s="17" t="s">
        <v>479</v>
      </c>
      <c r="I43" s="20" t="s">
        <v>59</v>
      </c>
      <c r="J43" s="17"/>
      <c r="K43" s="17" t="s">
        <v>12</v>
      </c>
      <c r="L43" s="17"/>
      <c r="M43" s="17"/>
      <c r="N43" s="17"/>
      <c r="O43" s="17" t="s">
        <v>12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ht="15.75" customHeight="1">
      <c r="A44" s="17" t="s">
        <v>457</v>
      </c>
      <c r="B44" s="17" t="s">
        <v>78</v>
      </c>
      <c r="C44" s="17" t="s">
        <v>477</v>
      </c>
      <c r="D44" s="17">
        <v>991.0</v>
      </c>
      <c r="E44" s="17" t="s">
        <v>282</v>
      </c>
      <c r="F44" s="17" t="s">
        <v>502</v>
      </c>
      <c r="G44" s="17" t="s">
        <v>41</v>
      </c>
      <c r="H44" s="17" t="s">
        <v>479</v>
      </c>
      <c r="I44" s="20" t="s">
        <v>59</v>
      </c>
      <c r="J44" s="17"/>
      <c r="K44" s="17" t="s">
        <v>12</v>
      </c>
      <c r="L44" s="17"/>
      <c r="M44" s="17"/>
      <c r="N44" s="17"/>
      <c r="O44" s="17" t="s">
        <v>12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ht="15.75" customHeight="1">
      <c r="A45" s="17" t="s">
        <v>457</v>
      </c>
      <c r="B45" s="17" t="s">
        <v>78</v>
      </c>
      <c r="C45" s="17" t="s">
        <v>477</v>
      </c>
      <c r="D45" s="17">
        <v>1000.0</v>
      </c>
      <c r="E45" s="17" t="s">
        <v>282</v>
      </c>
      <c r="F45" s="17" t="s">
        <v>149</v>
      </c>
      <c r="G45" s="17" t="s">
        <v>41</v>
      </c>
      <c r="H45" s="17" t="s">
        <v>479</v>
      </c>
      <c r="I45" s="20" t="s">
        <v>59</v>
      </c>
      <c r="J45" s="17"/>
      <c r="K45" s="17" t="s">
        <v>12</v>
      </c>
      <c r="L45" s="17"/>
      <c r="M45" s="17"/>
      <c r="N45" s="17"/>
      <c r="O45" s="17" t="s">
        <v>12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ht="15.75" customHeight="1">
      <c r="A46" s="17" t="s">
        <v>457</v>
      </c>
      <c r="B46" s="17" t="s">
        <v>78</v>
      </c>
      <c r="C46" s="17" t="s">
        <v>477</v>
      </c>
      <c r="D46" s="17">
        <v>997.0</v>
      </c>
      <c r="E46" s="17" t="s">
        <v>282</v>
      </c>
      <c r="F46" s="17" t="s">
        <v>503</v>
      </c>
      <c r="G46" s="17" t="s">
        <v>41</v>
      </c>
      <c r="H46" s="17" t="s">
        <v>479</v>
      </c>
      <c r="I46" s="20" t="s">
        <v>59</v>
      </c>
      <c r="J46" s="17"/>
      <c r="K46" s="17" t="s">
        <v>12</v>
      </c>
      <c r="L46" s="17"/>
      <c r="M46" s="17"/>
      <c r="N46" s="17"/>
      <c r="O46" s="17" t="s">
        <v>12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ht="15.75" customHeight="1">
      <c r="A47" s="17" t="s">
        <v>504</v>
      </c>
      <c r="B47" s="17" t="s">
        <v>37</v>
      </c>
      <c r="C47" s="17" t="s">
        <v>505</v>
      </c>
      <c r="D47" s="17">
        <v>3000.0</v>
      </c>
      <c r="E47" s="17" t="s">
        <v>282</v>
      </c>
      <c r="F47" s="17" t="s">
        <v>506</v>
      </c>
      <c r="G47" s="17" t="s">
        <v>41</v>
      </c>
      <c r="H47" s="17" t="s">
        <v>507</v>
      </c>
      <c r="I47" s="17" t="s">
        <v>12</v>
      </c>
      <c r="J47" s="17"/>
      <c r="K47" s="17"/>
      <c r="L47" s="17" t="s">
        <v>12</v>
      </c>
      <c r="M47" s="17"/>
      <c r="N47" s="17"/>
      <c r="O47" s="17" t="s">
        <v>12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ht="15.75" customHeight="1">
      <c r="A48" s="17" t="s">
        <v>504</v>
      </c>
      <c r="B48" s="17" t="s">
        <v>37</v>
      </c>
      <c r="C48" s="17" t="s">
        <v>508</v>
      </c>
      <c r="D48" s="17">
        <v>70000.0</v>
      </c>
      <c r="E48" s="17" t="s">
        <v>282</v>
      </c>
      <c r="F48" s="17" t="s">
        <v>509</v>
      </c>
      <c r="G48" s="17" t="s">
        <v>41</v>
      </c>
      <c r="H48" s="17" t="s">
        <v>507</v>
      </c>
      <c r="I48" s="17" t="s">
        <v>12</v>
      </c>
      <c r="J48" s="17"/>
      <c r="K48" s="17"/>
      <c r="L48" s="17" t="s">
        <v>12</v>
      </c>
      <c r="M48" s="17"/>
      <c r="N48" s="17"/>
      <c r="O48" s="17" t="s">
        <v>12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ht="15.75" customHeight="1">
      <c r="A49" s="17" t="s">
        <v>457</v>
      </c>
      <c r="B49" s="17" t="s">
        <v>119</v>
      </c>
      <c r="C49" s="17" t="s">
        <v>510</v>
      </c>
      <c r="D49" s="17" t="s">
        <v>511</v>
      </c>
      <c r="E49" s="17" t="s">
        <v>282</v>
      </c>
      <c r="F49" s="17" t="s">
        <v>512</v>
      </c>
      <c r="G49" s="17" t="s">
        <v>41</v>
      </c>
      <c r="H49" s="17" t="s">
        <v>513</v>
      </c>
      <c r="I49" s="17" t="s">
        <v>12</v>
      </c>
      <c r="J49" s="17"/>
      <c r="K49" s="17" t="s">
        <v>12</v>
      </c>
      <c r="L49" s="17"/>
      <c r="M49" s="17"/>
      <c r="N49" s="17"/>
      <c r="O49" s="17" t="s">
        <v>12</v>
      </c>
      <c r="P49" s="17"/>
      <c r="Q49" s="17"/>
      <c r="R49" s="17"/>
      <c r="S49" s="17">
        <v>2.0</v>
      </c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ht="15.75" customHeight="1">
      <c r="A50" s="17" t="s">
        <v>457</v>
      </c>
      <c r="B50" s="17" t="s">
        <v>119</v>
      </c>
      <c r="C50" s="17" t="s">
        <v>514</v>
      </c>
      <c r="D50" s="17" t="s">
        <v>515</v>
      </c>
      <c r="E50" s="17" t="s">
        <v>282</v>
      </c>
      <c r="F50" s="17" t="s">
        <v>516</v>
      </c>
      <c r="G50" s="17" t="s">
        <v>41</v>
      </c>
      <c r="H50" s="17" t="s">
        <v>513</v>
      </c>
      <c r="I50" s="17" t="s">
        <v>12</v>
      </c>
      <c r="J50" s="17"/>
      <c r="K50" s="17" t="s">
        <v>12</v>
      </c>
      <c r="L50" s="17"/>
      <c r="M50" s="17"/>
      <c r="N50" s="17"/>
      <c r="O50" s="17" t="s">
        <v>12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ht="15.75" customHeight="1">
      <c r="A51" s="17" t="s">
        <v>457</v>
      </c>
      <c r="B51" s="17" t="s">
        <v>119</v>
      </c>
      <c r="C51" s="17" t="s">
        <v>517</v>
      </c>
      <c r="D51" s="17" t="s">
        <v>518</v>
      </c>
      <c r="E51" s="17" t="s">
        <v>282</v>
      </c>
      <c r="F51" s="17" t="s">
        <v>519</v>
      </c>
      <c r="G51" s="17" t="s">
        <v>41</v>
      </c>
      <c r="H51" s="17" t="s">
        <v>520</v>
      </c>
      <c r="I51" s="17" t="s">
        <v>12</v>
      </c>
      <c r="J51" s="17"/>
      <c r="K51" s="17" t="s">
        <v>12</v>
      </c>
      <c r="L51" s="17"/>
      <c r="M51" s="17"/>
      <c r="N51" s="17"/>
      <c r="O51" s="17" t="s">
        <v>12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ht="15.75" customHeight="1">
      <c r="A52" s="17" t="s">
        <v>457</v>
      </c>
      <c r="B52" s="17" t="s">
        <v>119</v>
      </c>
      <c r="C52" s="17" t="s">
        <v>517</v>
      </c>
      <c r="D52" s="17" t="s">
        <v>521</v>
      </c>
      <c r="E52" s="17" t="s">
        <v>282</v>
      </c>
      <c r="F52" s="17" t="s">
        <v>522</v>
      </c>
      <c r="G52" s="17" t="s">
        <v>41</v>
      </c>
      <c r="H52" s="17" t="s">
        <v>520</v>
      </c>
      <c r="I52" s="17" t="s">
        <v>12</v>
      </c>
      <c r="J52" s="17"/>
      <c r="K52" s="17" t="s">
        <v>12</v>
      </c>
      <c r="L52" s="17"/>
      <c r="M52" s="17"/>
      <c r="N52" s="17"/>
      <c r="O52" s="17" t="s">
        <v>12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ht="15.75" customHeight="1">
      <c r="A53" s="17" t="s">
        <v>431</v>
      </c>
      <c r="B53" s="17" t="s">
        <v>262</v>
      </c>
      <c r="C53" s="17" t="s">
        <v>93</v>
      </c>
      <c r="D53" s="17">
        <v>1300.0</v>
      </c>
      <c r="E53" s="17" t="s">
        <v>39</v>
      </c>
      <c r="F53" s="17" t="s">
        <v>90</v>
      </c>
      <c r="G53" s="17" t="s">
        <v>41</v>
      </c>
      <c r="H53" s="17" t="s">
        <v>523</v>
      </c>
      <c r="I53" s="17" t="s">
        <v>12</v>
      </c>
      <c r="J53" s="17" t="s">
        <v>12</v>
      </c>
      <c r="K53" s="17"/>
      <c r="L53" s="17"/>
      <c r="M53" s="17"/>
      <c r="N53" s="17"/>
      <c r="O53" s="17" t="s">
        <v>12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ht="15.75" customHeight="1">
      <c r="A54" s="17" t="s">
        <v>457</v>
      </c>
      <c r="B54" s="17" t="s">
        <v>119</v>
      </c>
      <c r="C54" s="17" t="s">
        <v>93</v>
      </c>
      <c r="D54" s="17">
        <v>1600.0</v>
      </c>
      <c r="E54" s="17" t="s">
        <v>39</v>
      </c>
      <c r="F54" s="17" t="s">
        <v>395</v>
      </c>
      <c r="G54" s="17" t="s">
        <v>41</v>
      </c>
      <c r="H54" s="17" t="s">
        <v>523</v>
      </c>
      <c r="I54" s="17" t="s">
        <v>12</v>
      </c>
      <c r="J54" s="17"/>
      <c r="K54" s="17" t="s">
        <v>12</v>
      </c>
      <c r="L54" s="17"/>
      <c r="M54" s="17"/>
      <c r="N54" s="17"/>
      <c r="O54" s="17" t="s">
        <v>12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ht="15.75" customHeight="1">
      <c r="A55" s="17" t="s">
        <v>504</v>
      </c>
      <c r="B55" s="17" t="s">
        <v>37</v>
      </c>
      <c r="C55" s="17" t="s">
        <v>111</v>
      </c>
      <c r="D55" s="17">
        <v>206.0</v>
      </c>
      <c r="E55" s="17" t="s">
        <v>44</v>
      </c>
      <c r="F55" s="17" t="s">
        <v>524</v>
      </c>
      <c r="G55" s="17" t="s">
        <v>46</v>
      </c>
      <c r="H55" s="17" t="s">
        <v>523</v>
      </c>
      <c r="I55" s="17" t="s">
        <v>12</v>
      </c>
      <c r="J55" s="17"/>
      <c r="K55" s="17"/>
      <c r="L55" s="17" t="s">
        <v>12</v>
      </c>
      <c r="M55" s="17"/>
      <c r="N55" s="17"/>
      <c r="O55" s="17" t="s">
        <v>12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ht="15.75" customHeight="1">
      <c r="A56" s="17" t="s">
        <v>504</v>
      </c>
      <c r="B56" s="17" t="s">
        <v>37</v>
      </c>
      <c r="C56" s="17" t="s">
        <v>111</v>
      </c>
      <c r="D56" s="17">
        <v>124.0</v>
      </c>
      <c r="E56" s="17" t="s">
        <v>44</v>
      </c>
      <c r="F56" s="17" t="s">
        <v>525</v>
      </c>
      <c r="G56" s="17" t="s">
        <v>46</v>
      </c>
      <c r="H56" s="17" t="s">
        <v>523</v>
      </c>
      <c r="I56" s="17" t="s">
        <v>12</v>
      </c>
      <c r="J56" s="17"/>
      <c r="K56" s="17"/>
      <c r="L56" s="17" t="s">
        <v>12</v>
      </c>
      <c r="M56" s="17"/>
      <c r="N56" s="17"/>
      <c r="O56" s="17" t="s">
        <v>12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ht="15.75" customHeight="1">
      <c r="A57" s="17" t="s">
        <v>431</v>
      </c>
      <c r="B57" s="17" t="s">
        <v>526</v>
      </c>
      <c r="C57" s="17" t="s">
        <v>527</v>
      </c>
      <c r="D57" s="17">
        <v>47.516</v>
      </c>
      <c r="E57" s="17" t="s">
        <v>528</v>
      </c>
      <c r="F57" s="17" t="s">
        <v>529</v>
      </c>
      <c r="G57" s="17" t="s">
        <v>46</v>
      </c>
      <c r="H57" s="17" t="s">
        <v>530</v>
      </c>
      <c r="I57" s="17" t="s">
        <v>12</v>
      </c>
      <c r="J57" s="17" t="s">
        <v>12</v>
      </c>
      <c r="K57" s="17"/>
      <c r="L57" s="17"/>
      <c r="M57" s="17"/>
      <c r="N57" s="17"/>
      <c r="O57" s="17" t="s">
        <v>12</v>
      </c>
      <c r="P57" s="17"/>
      <c r="Q57" s="17">
        <v>3.0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ht="15.75" customHeight="1">
      <c r="A58" s="17" t="s">
        <v>431</v>
      </c>
      <c r="B58" s="17" t="s">
        <v>526</v>
      </c>
      <c r="C58" s="17" t="s">
        <v>527</v>
      </c>
      <c r="D58" s="17">
        <v>47.617</v>
      </c>
      <c r="E58" s="17" t="s">
        <v>528</v>
      </c>
      <c r="F58" s="17" t="s">
        <v>531</v>
      </c>
      <c r="G58" s="17" t="s">
        <v>46</v>
      </c>
      <c r="H58" s="17" t="s">
        <v>530</v>
      </c>
      <c r="I58" s="17" t="s">
        <v>12</v>
      </c>
      <c r="J58" s="17" t="s">
        <v>12</v>
      </c>
      <c r="K58" s="17"/>
      <c r="L58" s="17"/>
      <c r="M58" s="17"/>
      <c r="N58" s="17"/>
      <c r="O58" s="17" t="s">
        <v>12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ht="15.75" customHeight="1">
      <c r="A59" s="17" t="s">
        <v>431</v>
      </c>
      <c r="B59" s="17" t="s">
        <v>526</v>
      </c>
      <c r="C59" s="17" t="s">
        <v>527</v>
      </c>
      <c r="D59" s="17">
        <v>39.033</v>
      </c>
      <c r="E59" s="17" t="s">
        <v>528</v>
      </c>
      <c r="F59" s="17" t="s">
        <v>532</v>
      </c>
      <c r="G59" s="17" t="s">
        <v>46</v>
      </c>
      <c r="H59" s="17" t="s">
        <v>530</v>
      </c>
      <c r="I59" s="17" t="s">
        <v>12</v>
      </c>
      <c r="J59" s="17" t="s">
        <v>12</v>
      </c>
      <c r="K59" s="17"/>
      <c r="L59" s="17"/>
      <c r="M59" s="17"/>
      <c r="N59" s="17"/>
      <c r="O59" s="17" t="s">
        <v>12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ht="15.75" customHeight="1">
      <c r="A60" s="17" t="s">
        <v>431</v>
      </c>
      <c r="B60" s="17" t="s">
        <v>526</v>
      </c>
      <c r="C60" s="17" t="s">
        <v>527</v>
      </c>
      <c r="D60" s="17">
        <v>36.332</v>
      </c>
      <c r="E60" s="17" t="s">
        <v>528</v>
      </c>
      <c r="F60" s="17" t="s">
        <v>533</v>
      </c>
      <c r="G60" s="17" t="s">
        <v>46</v>
      </c>
      <c r="H60" s="17" t="s">
        <v>530</v>
      </c>
      <c r="I60" s="17" t="s">
        <v>12</v>
      </c>
      <c r="J60" s="17" t="s">
        <v>12</v>
      </c>
      <c r="K60" s="17"/>
      <c r="L60" s="17"/>
      <c r="M60" s="17"/>
      <c r="N60" s="17"/>
      <c r="O60" s="17" t="s">
        <v>12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ht="15.75" customHeight="1">
      <c r="A61" s="17" t="s">
        <v>504</v>
      </c>
      <c r="B61" s="17" t="s">
        <v>37</v>
      </c>
      <c r="C61" s="17" t="s">
        <v>534</v>
      </c>
      <c r="D61" s="17">
        <v>182.0</v>
      </c>
      <c r="E61" s="17" t="s">
        <v>44</v>
      </c>
      <c r="F61" s="17" t="s">
        <v>535</v>
      </c>
      <c r="G61" s="17" t="s">
        <v>46</v>
      </c>
      <c r="H61" s="17" t="s">
        <v>536</v>
      </c>
      <c r="I61" s="17" t="s">
        <v>12</v>
      </c>
      <c r="J61" s="17"/>
      <c r="K61" s="17"/>
      <c r="L61" s="17" t="s">
        <v>12</v>
      </c>
      <c r="M61" s="17"/>
      <c r="N61" s="17"/>
      <c r="O61" s="17" t="s">
        <v>12</v>
      </c>
      <c r="P61" s="17"/>
      <c r="Q61" s="17"/>
      <c r="R61" s="17"/>
      <c r="S61" s="17">
        <v>3.0</v>
      </c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17" t="s">
        <v>431</v>
      </c>
      <c r="B62" s="17" t="s">
        <v>262</v>
      </c>
      <c r="C62" s="17" t="s">
        <v>477</v>
      </c>
      <c r="D62" s="17" t="s">
        <v>537</v>
      </c>
      <c r="E62" s="17" t="s">
        <v>282</v>
      </c>
      <c r="F62" s="17" t="s">
        <v>538</v>
      </c>
      <c r="G62" s="17" t="s">
        <v>41</v>
      </c>
      <c r="H62" s="17" t="s">
        <v>211</v>
      </c>
      <c r="I62" s="20" t="s">
        <v>59</v>
      </c>
      <c r="J62" s="17" t="s">
        <v>12</v>
      </c>
      <c r="K62" s="17"/>
      <c r="L62" s="17"/>
      <c r="M62" s="17"/>
      <c r="N62" s="17"/>
      <c r="O62" s="17" t="s">
        <v>12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17" t="s">
        <v>431</v>
      </c>
      <c r="B63" s="17" t="s">
        <v>262</v>
      </c>
      <c r="C63" s="17" t="s">
        <v>477</v>
      </c>
      <c r="D63" s="17" t="s">
        <v>539</v>
      </c>
      <c r="E63" s="17" t="s">
        <v>282</v>
      </c>
      <c r="F63" s="17" t="s">
        <v>540</v>
      </c>
      <c r="G63" s="17" t="s">
        <v>41</v>
      </c>
      <c r="H63" s="17" t="s">
        <v>211</v>
      </c>
      <c r="I63" s="20" t="s">
        <v>59</v>
      </c>
      <c r="J63" s="17" t="s">
        <v>12</v>
      </c>
      <c r="K63" s="17"/>
      <c r="L63" s="17"/>
      <c r="M63" s="17"/>
      <c r="N63" s="17"/>
      <c r="O63" s="17" t="s">
        <v>12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17" t="s">
        <v>457</v>
      </c>
      <c r="B64" s="17" t="s">
        <v>119</v>
      </c>
      <c r="C64" s="17" t="s">
        <v>477</v>
      </c>
      <c r="D64" s="17" t="s">
        <v>541</v>
      </c>
      <c r="E64" s="17" t="s">
        <v>282</v>
      </c>
      <c r="F64" s="17" t="s">
        <v>210</v>
      </c>
      <c r="G64" s="17" t="s">
        <v>41</v>
      </c>
      <c r="H64" s="17" t="s">
        <v>211</v>
      </c>
      <c r="I64" s="20" t="s">
        <v>59</v>
      </c>
      <c r="J64" s="17"/>
      <c r="K64" s="17" t="s">
        <v>12</v>
      </c>
      <c r="L64" s="17"/>
      <c r="M64" s="17"/>
      <c r="N64" s="17"/>
      <c r="O64" s="17" t="s">
        <v>12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17" t="s">
        <v>457</v>
      </c>
      <c r="B65" s="17" t="s">
        <v>119</v>
      </c>
      <c r="C65" s="17" t="s">
        <v>477</v>
      </c>
      <c r="D65" s="17" t="s">
        <v>542</v>
      </c>
      <c r="E65" s="17" t="s">
        <v>282</v>
      </c>
      <c r="F65" s="17" t="s">
        <v>212</v>
      </c>
      <c r="G65" s="17" t="s">
        <v>41</v>
      </c>
      <c r="H65" s="17" t="s">
        <v>211</v>
      </c>
      <c r="I65" s="20" t="s">
        <v>59</v>
      </c>
      <c r="J65" s="17"/>
      <c r="K65" s="17"/>
      <c r="L65" s="17" t="s">
        <v>12</v>
      </c>
      <c r="M65" s="17"/>
      <c r="N65" s="17"/>
      <c r="O65" s="17" t="s">
        <v>12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17" t="s">
        <v>431</v>
      </c>
      <c r="B66" s="17" t="s">
        <v>543</v>
      </c>
      <c r="C66" s="17" t="s">
        <v>544</v>
      </c>
      <c r="D66" s="17">
        <v>130.0</v>
      </c>
      <c r="E66" s="17" t="s">
        <v>282</v>
      </c>
      <c r="F66" s="17" t="s">
        <v>456</v>
      </c>
      <c r="G66" s="17" t="s">
        <v>41</v>
      </c>
      <c r="H66" s="17" t="s">
        <v>545</v>
      </c>
      <c r="I66" s="17" t="s">
        <v>12</v>
      </c>
      <c r="J66" s="17" t="s">
        <v>12</v>
      </c>
      <c r="K66" s="17"/>
      <c r="L66" s="17"/>
      <c r="M66" s="17"/>
      <c r="N66" s="17"/>
      <c r="O66" s="17" t="s">
        <v>12</v>
      </c>
      <c r="P66" s="17"/>
      <c r="Q66" s="17">
        <v>1.0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17" t="s">
        <v>504</v>
      </c>
      <c r="B67" s="17" t="s">
        <v>37</v>
      </c>
      <c r="C67" s="17" t="s">
        <v>93</v>
      </c>
      <c r="D67" s="17">
        <v>210.0</v>
      </c>
      <c r="E67" s="17" t="s">
        <v>528</v>
      </c>
      <c r="F67" s="17" t="s">
        <v>199</v>
      </c>
      <c r="G67" s="17" t="s">
        <v>46</v>
      </c>
      <c r="H67" s="17" t="s">
        <v>545</v>
      </c>
      <c r="I67" s="17" t="s">
        <v>12</v>
      </c>
      <c r="J67" s="17"/>
      <c r="K67" s="17"/>
      <c r="L67" s="17" t="s">
        <v>12</v>
      </c>
      <c r="M67" s="17"/>
      <c r="N67" s="17"/>
      <c r="O67" s="17" t="s">
        <v>12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17" t="s">
        <v>504</v>
      </c>
      <c r="B68" s="17" t="s">
        <v>37</v>
      </c>
      <c r="C68" s="17" t="s">
        <v>544</v>
      </c>
      <c r="D68" s="17">
        <v>68.0</v>
      </c>
      <c r="E68" s="17" t="s">
        <v>528</v>
      </c>
      <c r="F68" s="17" t="s">
        <v>546</v>
      </c>
      <c r="G68" s="17" t="s">
        <v>46</v>
      </c>
      <c r="H68" s="17" t="s">
        <v>545</v>
      </c>
      <c r="I68" s="17" t="s">
        <v>12</v>
      </c>
      <c r="J68" s="17"/>
      <c r="K68" s="17"/>
      <c r="L68" s="17" t="s">
        <v>12</v>
      </c>
      <c r="M68" s="17"/>
      <c r="N68" s="17"/>
      <c r="O68" s="17" t="s">
        <v>12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17" t="s">
        <v>504</v>
      </c>
      <c r="B69" s="17" t="s">
        <v>37</v>
      </c>
      <c r="C69" s="17" t="s">
        <v>547</v>
      </c>
      <c r="D69" s="17">
        <v>0.75</v>
      </c>
      <c r="E69" s="17" t="s">
        <v>548</v>
      </c>
      <c r="F69" s="17" t="s">
        <v>549</v>
      </c>
      <c r="G69" s="17" t="s">
        <v>176</v>
      </c>
      <c r="H69" s="17" t="s">
        <v>550</v>
      </c>
      <c r="I69" s="17" t="s">
        <v>12</v>
      </c>
      <c r="J69" s="17"/>
      <c r="K69" s="17"/>
      <c r="L69" s="17" t="s">
        <v>12</v>
      </c>
      <c r="M69" s="17"/>
      <c r="N69" s="17"/>
      <c r="O69" s="17" t="s">
        <v>12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17" t="s">
        <v>504</v>
      </c>
      <c r="B70" s="17" t="s">
        <v>37</v>
      </c>
      <c r="C70" s="17" t="s">
        <v>547</v>
      </c>
      <c r="D70" s="17">
        <v>160.0</v>
      </c>
      <c r="E70" s="17" t="s">
        <v>548</v>
      </c>
      <c r="F70" s="17" t="s">
        <v>551</v>
      </c>
      <c r="G70" s="17" t="s">
        <v>176</v>
      </c>
      <c r="H70" s="17" t="s">
        <v>550</v>
      </c>
      <c r="I70" s="17" t="s">
        <v>12</v>
      </c>
      <c r="J70" s="17"/>
      <c r="K70" s="17"/>
      <c r="L70" s="17" t="s">
        <v>12</v>
      </c>
      <c r="M70" s="17"/>
      <c r="N70" s="17"/>
      <c r="O70" s="17" t="s">
        <v>12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17" t="s">
        <v>504</v>
      </c>
      <c r="B71" s="17" t="s">
        <v>37</v>
      </c>
      <c r="C71" s="17" t="s">
        <v>552</v>
      </c>
      <c r="D71" s="17">
        <v>21.7</v>
      </c>
      <c r="E71" s="17" t="s">
        <v>528</v>
      </c>
      <c r="F71" s="17" t="s">
        <v>553</v>
      </c>
      <c r="G71" s="17" t="s">
        <v>46</v>
      </c>
      <c r="H71" s="17" t="s">
        <v>554</v>
      </c>
      <c r="I71" s="17" t="s">
        <v>59</v>
      </c>
      <c r="J71" s="17"/>
      <c r="K71" s="17"/>
      <c r="L71" s="17" t="s">
        <v>12</v>
      </c>
      <c r="M71" s="17"/>
      <c r="N71" s="17"/>
      <c r="O71" s="17" t="s">
        <v>12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17" t="s">
        <v>504</v>
      </c>
      <c r="B72" s="17" t="s">
        <v>37</v>
      </c>
      <c r="C72" s="17" t="s">
        <v>555</v>
      </c>
      <c r="D72" s="17">
        <v>29.4</v>
      </c>
      <c r="E72" s="17" t="s">
        <v>528</v>
      </c>
      <c r="F72" s="17" t="s">
        <v>556</v>
      </c>
      <c r="G72" s="17" t="s">
        <v>46</v>
      </c>
      <c r="H72" s="17" t="s">
        <v>554</v>
      </c>
      <c r="I72" s="17" t="s">
        <v>59</v>
      </c>
      <c r="J72" s="17"/>
      <c r="K72" s="17"/>
      <c r="L72" s="17" t="s">
        <v>12</v>
      </c>
      <c r="M72" s="17"/>
      <c r="N72" s="17"/>
      <c r="O72" s="17" t="s">
        <v>12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17" t="s">
        <v>504</v>
      </c>
      <c r="B73" s="17" t="s">
        <v>37</v>
      </c>
      <c r="C73" s="17" t="s">
        <v>557</v>
      </c>
      <c r="D73" s="17">
        <v>38.0</v>
      </c>
      <c r="E73" s="17" t="s">
        <v>528</v>
      </c>
      <c r="F73" s="17" t="s">
        <v>558</v>
      </c>
      <c r="G73" s="17" t="s">
        <v>46</v>
      </c>
      <c r="H73" s="17" t="s">
        <v>554</v>
      </c>
      <c r="I73" s="17" t="s">
        <v>12</v>
      </c>
      <c r="J73" s="17"/>
      <c r="K73" s="17"/>
      <c r="L73" s="17" t="s">
        <v>12</v>
      </c>
      <c r="M73" s="17"/>
      <c r="N73" s="17"/>
      <c r="O73" s="17" t="s">
        <v>12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17" t="s">
        <v>504</v>
      </c>
      <c r="B74" s="17" t="s">
        <v>37</v>
      </c>
      <c r="C74" s="17" t="s">
        <v>552</v>
      </c>
      <c r="D74" s="17">
        <v>135.0</v>
      </c>
      <c r="E74" s="17" t="s">
        <v>528</v>
      </c>
      <c r="F74" s="17" t="s">
        <v>559</v>
      </c>
      <c r="G74" s="17" t="s">
        <v>46</v>
      </c>
      <c r="H74" s="17" t="s">
        <v>554</v>
      </c>
      <c r="I74" s="17" t="s">
        <v>13</v>
      </c>
      <c r="J74" s="17"/>
      <c r="K74" s="17"/>
      <c r="L74" s="17" t="s">
        <v>12</v>
      </c>
      <c r="M74" s="17"/>
      <c r="N74" s="17"/>
      <c r="O74" s="17" t="s">
        <v>12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17" t="s">
        <v>504</v>
      </c>
      <c r="B75" s="17" t="s">
        <v>37</v>
      </c>
      <c r="C75" s="17" t="s">
        <v>560</v>
      </c>
      <c r="D75" s="17">
        <v>4.0</v>
      </c>
      <c r="E75" s="17" t="s">
        <v>44</v>
      </c>
      <c r="F75" s="17" t="s">
        <v>561</v>
      </c>
      <c r="G75" s="17" t="s">
        <v>46</v>
      </c>
      <c r="H75" s="17" t="s">
        <v>562</v>
      </c>
      <c r="I75" s="17" t="s">
        <v>13</v>
      </c>
      <c r="J75" s="17"/>
      <c r="K75" s="17"/>
      <c r="L75" s="17" t="s">
        <v>13</v>
      </c>
      <c r="M75" s="17"/>
      <c r="N75" s="17"/>
      <c r="O75" s="17" t="s">
        <v>12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17" t="s">
        <v>504</v>
      </c>
      <c r="B76" s="17" t="s">
        <v>37</v>
      </c>
      <c r="C76" s="17" t="s">
        <v>560</v>
      </c>
      <c r="D76" s="17">
        <v>686000.0</v>
      </c>
      <c r="E76" s="17" t="s">
        <v>44</v>
      </c>
      <c r="F76" s="17" t="s">
        <v>563</v>
      </c>
      <c r="G76" s="17" t="s">
        <v>46</v>
      </c>
      <c r="H76" s="17" t="s">
        <v>562</v>
      </c>
      <c r="I76" s="17" t="s">
        <v>13</v>
      </c>
      <c r="J76" s="17"/>
      <c r="K76" s="17"/>
      <c r="L76" s="17" t="s">
        <v>13</v>
      </c>
      <c r="M76" s="17"/>
      <c r="N76" s="17"/>
      <c r="O76" s="17" t="s">
        <v>12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A77" s="17" t="s">
        <v>431</v>
      </c>
      <c r="B77" s="17" t="s">
        <v>564</v>
      </c>
      <c r="C77" s="17" t="s">
        <v>363</v>
      </c>
      <c r="D77" s="17" t="s">
        <v>565</v>
      </c>
      <c r="E77" s="17" t="s">
        <v>282</v>
      </c>
      <c r="F77" s="17" t="s">
        <v>365</v>
      </c>
      <c r="G77" s="17" t="s">
        <v>41</v>
      </c>
      <c r="H77" s="17" t="s">
        <v>361</v>
      </c>
      <c r="I77" s="17" t="s">
        <v>12</v>
      </c>
      <c r="J77" s="17" t="s">
        <v>12</v>
      </c>
      <c r="K77" s="17"/>
      <c r="L77" s="17"/>
      <c r="M77" s="17"/>
      <c r="N77" s="17"/>
      <c r="O77" s="17" t="s">
        <v>12</v>
      </c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A78" s="17" t="s">
        <v>431</v>
      </c>
      <c r="B78" s="17" t="s">
        <v>564</v>
      </c>
      <c r="C78" s="17" t="s">
        <v>363</v>
      </c>
      <c r="D78" s="17" t="s">
        <v>566</v>
      </c>
      <c r="E78" s="17" t="s">
        <v>282</v>
      </c>
      <c r="F78" s="17" t="s">
        <v>370</v>
      </c>
      <c r="G78" s="17" t="s">
        <v>41</v>
      </c>
      <c r="H78" s="17" t="s">
        <v>361</v>
      </c>
      <c r="I78" s="17" t="s">
        <v>12</v>
      </c>
      <c r="J78" s="17" t="s">
        <v>12</v>
      </c>
      <c r="K78" s="17"/>
      <c r="L78" s="17"/>
      <c r="M78" s="17"/>
      <c r="N78" s="17"/>
      <c r="O78" s="17" t="s">
        <v>12</v>
      </c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A79" s="17" t="s">
        <v>431</v>
      </c>
      <c r="B79" s="17" t="s">
        <v>564</v>
      </c>
      <c r="C79" s="17" t="s">
        <v>368</v>
      </c>
      <c r="D79" s="17" t="s">
        <v>567</v>
      </c>
      <c r="E79" s="17" t="s">
        <v>282</v>
      </c>
      <c r="F79" s="17" t="s">
        <v>367</v>
      </c>
      <c r="G79" s="17" t="s">
        <v>41</v>
      </c>
      <c r="H79" s="17" t="s">
        <v>361</v>
      </c>
      <c r="I79" s="17" t="s">
        <v>12</v>
      </c>
      <c r="J79" s="17" t="s">
        <v>12</v>
      </c>
      <c r="K79" s="17"/>
      <c r="L79" s="17"/>
      <c r="M79" s="17"/>
      <c r="N79" s="17"/>
      <c r="O79" s="17" t="s">
        <v>12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A80" s="17" t="s">
        <v>431</v>
      </c>
      <c r="B80" s="17" t="s">
        <v>564</v>
      </c>
      <c r="C80" s="17" t="s">
        <v>568</v>
      </c>
      <c r="D80" s="17" t="s">
        <v>569</v>
      </c>
      <c r="E80" s="17" t="s">
        <v>282</v>
      </c>
      <c r="F80" s="17" t="s">
        <v>570</v>
      </c>
      <c r="G80" s="17" t="s">
        <v>41</v>
      </c>
      <c r="H80" s="17" t="s">
        <v>361</v>
      </c>
      <c r="I80" s="17" t="s">
        <v>12</v>
      </c>
      <c r="J80" s="17" t="s">
        <v>12</v>
      </c>
      <c r="K80" s="17"/>
      <c r="L80" s="17"/>
      <c r="M80" s="17"/>
      <c r="N80" s="17"/>
      <c r="O80" s="17" t="s">
        <v>12</v>
      </c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A81" s="17" t="s">
        <v>431</v>
      </c>
      <c r="B81" s="17" t="s">
        <v>564</v>
      </c>
      <c r="C81" s="17" t="s">
        <v>308</v>
      </c>
      <c r="D81" s="17" t="s">
        <v>571</v>
      </c>
      <c r="E81" s="17" t="s">
        <v>282</v>
      </c>
      <c r="F81" s="17" t="s">
        <v>360</v>
      </c>
      <c r="G81" s="17" t="s">
        <v>41</v>
      </c>
      <c r="H81" s="17" t="s">
        <v>361</v>
      </c>
      <c r="I81" s="17" t="s">
        <v>59</v>
      </c>
      <c r="J81" s="17" t="s">
        <v>12</v>
      </c>
      <c r="K81" s="17"/>
      <c r="L81" s="17"/>
      <c r="M81" s="17"/>
      <c r="N81" s="17"/>
      <c r="O81" s="17" t="s">
        <v>12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A82" s="17" t="s">
        <v>504</v>
      </c>
      <c r="B82" s="17" t="s">
        <v>37</v>
      </c>
      <c r="C82" s="17" t="s">
        <v>363</v>
      </c>
      <c r="D82" s="17" t="s">
        <v>572</v>
      </c>
      <c r="E82" s="17" t="s">
        <v>528</v>
      </c>
      <c r="F82" s="17" t="s">
        <v>573</v>
      </c>
      <c r="G82" s="17" t="s">
        <v>46</v>
      </c>
      <c r="H82" s="17" t="s">
        <v>361</v>
      </c>
      <c r="I82" s="17" t="s">
        <v>12</v>
      </c>
      <c r="J82" s="17"/>
      <c r="K82" s="17"/>
      <c r="L82" s="17" t="s">
        <v>12</v>
      </c>
      <c r="M82" s="17"/>
      <c r="N82" s="17"/>
      <c r="O82" s="17" t="s">
        <v>12</v>
      </c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>
      <c r="A83" s="17" t="s">
        <v>504</v>
      </c>
      <c r="B83" s="17" t="s">
        <v>37</v>
      </c>
      <c r="C83" s="17" t="s">
        <v>363</v>
      </c>
      <c r="D83" s="17" t="s">
        <v>574</v>
      </c>
      <c r="E83" s="17" t="s">
        <v>528</v>
      </c>
      <c r="F83" s="17" t="s">
        <v>575</v>
      </c>
      <c r="G83" s="17" t="s">
        <v>46</v>
      </c>
      <c r="H83" s="17" t="s">
        <v>361</v>
      </c>
      <c r="I83" s="17" t="s">
        <v>12</v>
      </c>
      <c r="J83" s="17"/>
      <c r="K83" s="17"/>
      <c r="L83" s="17" t="s">
        <v>12</v>
      </c>
      <c r="M83" s="17"/>
      <c r="N83" s="17"/>
      <c r="O83" s="17" t="s">
        <v>12</v>
      </c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ht="15.75" customHeight="1">
      <c r="A84" s="17" t="s">
        <v>504</v>
      </c>
      <c r="B84" s="17" t="s">
        <v>37</v>
      </c>
      <c r="C84" s="17" t="s">
        <v>368</v>
      </c>
      <c r="D84" s="17" t="s">
        <v>576</v>
      </c>
      <c r="E84" s="17" t="s">
        <v>528</v>
      </c>
      <c r="F84" s="17" t="s">
        <v>371</v>
      </c>
      <c r="G84" s="17" t="s">
        <v>46</v>
      </c>
      <c r="H84" s="17" t="s">
        <v>361</v>
      </c>
      <c r="I84" s="17" t="s">
        <v>12</v>
      </c>
      <c r="J84" s="17"/>
      <c r="K84" s="17"/>
      <c r="L84" s="17" t="s">
        <v>12</v>
      </c>
      <c r="M84" s="17"/>
      <c r="N84" s="17"/>
      <c r="O84" s="17" t="s">
        <v>12</v>
      </c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ht="15.75" customHeight="1">
      <c r="A85" s="17" t="s">
        <v>504</v>
      </c>
      <c r="B85" s="17" t="s">
        <v>37</v>
      </c>
      <c r="C85" s="17" t="s">
        <v>568</v>
      </c>
      <c r="D85" s="17" t="s">
        <v>577</v>
      </c>
      <c r="E85" s="17" t="s">
        <v>528</v>
      </c>
      <c r="F85" s="17" t="s">
        <v>578</v>
      </c>
      <c r="G85" s="17" t="s">
        <v>46</v>
      </c>
      <c r="H85" s="17" t="s">
        <v>361</v>
      </c>
      <c r="I85" s="17" t="s">
        <v>12</v>
      </c>
      <c r="J85" s="17"/>
      <c r="K85" s="17"/>
      <c r="L85" s="17" t="s">
        <v>12</v>
      </c>
      <c r="M85" s="17"/>
      <c r="N85" s="17"/>
      <c r="O85" s="17" t="s">
        <v>12</v>
      </c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ht="15.75" customHeight="1">
      <c r="A86" s="17" t="s">
        <v>504</v>
      </c>
      <c r="B86" s="17" t="s">
        <v>37</v>
      </c>
      <c r="C86" s="17" t="s">
        <v>308</v>
      </c>
      <c r="D86" s="17" t="s">
        <v>579</v>
      </c>
      <c r="E86" s="17" t="s">
        <v>528</v>
      </c>
      <c r="F86" s="17" t="s">
        <v>580</v>
      </c>
      <c r="G86" s="17" t="s">
        <v>46</v>
      </c>
      <c r="H86" s="17" t="s">
        <v>361</v>
      </c>
      <c r="I86" s="17" t="s">
        <v>59</v>
      </c>
      <c r="J86" s="17"/>
      <c r="K86" s="17"/>
      <c r="L86" s="17" t="s">
        <v>12</v>
      </c>
      <c r="M86" s="17"/>
      <c r="N86" s="17"/>
      <c r="O86" s="17" t="s">
        <v>12</v>
      </c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ht="15.75" customHeight="1">
      <c r="A87" s="17" t="s">
        <v>457</v>
      </c>
      <c r="B87" s="17" t="s">
        <v>119</v>
      </c>
      <c r="C87" s="17" t="s">
        <v>581</v>
      </c>
      <c r="D87" s="17">
        <v>37.9</v>
      </c>
      <c r="E87" s="17" t="s">
        <v>39</v>
      </c>
      <c r="F87" s="17" t="s">
        <v>582</v>
      </c>
      <c r="G87" s="17" t="s">
        <v>41</v>
      </c>
      <c r="H87" s="17" t="s">
        <v>583</v>
      </c>
      <c r="I87" s="17" t="s">
        <v>13</v>
      </c>
      <c r="J87" s="17"/>
      <c r="K87" s="17" t="s">
        <v>13</v>
      </c>
      <c r="L87" s="17"/>
      <c r="M87" s="17"/>
      <c r="N87" s="17"/>
      <c r="O87" s="17" t="s">
        <v>12</v>
      </c>
      <c r="P87" s="17" t="s">
        <v>584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ht="15.75" customHeight="1">
      <c r="A88" s="17" t="s">
        <v>457</v>
      </c>
      <c r="B88" s="17" t="s">
        <v>119</v>
      </c>
      <c r="C88" s="17" t="s">
        <v>581</v>
      </c>
      <c r="D88" s="17">
        <v>48.26</v>
      </c>
      <c r="E88" s="17" t="s">
        <v>39</v>
      </c>
      <c r="F88" s="17" t="s">
        <v>585</v>
      </c>
      <c r="G88" s="17" t="s">
        <v>41</v>
      </c>
      <c r="H88" s="17" t="s">
        <v>583</v>
      </c>
      <c r="I88" s="17" t="s">
        <v>13</v>
      </c>
      <c r="J88" s="17"/>
      <c r="K88" s="17" t="s">
        <v>13</v>
      </c>
      <c r="L88" s="17"/>
      <c r="M88" s="17"/>
      <c r="N88" s="17"/>
      <c r="O88" s="17" t="s">
        <v>12</v>
      </c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ht="15.75" customHeight="1">
      <c r="A89" s="17" t="s">
        <v>431</v>
      </c>
      <c r="B89" s="17" t="s">
        <v>262</v>
      </c>
      <c r="C89" s="17" t="s">
        <v>586</v>
      </c>
      <c r="D89" s="17">
        <v>1360.0</v>
      </c>
      <c r="E89" s="17" t="s">
        <v>282</v>
      </c>
      <c r="F89" s="17" t="s">
        <v>587</v>
      </c>
      <c r="G89" s="17" t="s">
        <v>41</v>
      </c>
      <c r="H89" s="17" t="s">
        <v>337</v>
      </c>
      <c r="I89" s="17" t="s">
        <v>13</v>
      </c>
      <c r="J89" s="20" t="s">
        <v>12</v>
      </c>
      <c r="K89" s="17"/>
      <c r="L89" s="17"/>
      <c r="M89" s="17"/>
      <c r="N89" s="17"/>
      <c r="O89" s="17" t="s">
        <v>12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ht="15.75" customHeight="1">
      <c r="A90" s="17" t="s">
        <v>431</v>
      </c>
      <c r="B90" s="17" t="s">
        <v>262</v>
      </c>
      <c r="C90" s="17" t="s">
        <v>586</v>
      </c>
      <c r="D90" s="17">
        <v>1154.0</v>
      </c>
      <c r="E90" s="17" t="s">
        <v>282</v>
      </c>
      <c r="F90" s="17" t="s">
        <v>588</v>
      </c>
      <c r="G90" s="17" t="s">
        <v>41</v>
      </c>
      <c r="H90" s="17" t="s">
        <v>337</v>
      </c>
      <c r="I90" s="17" t="s">
        <v>13</v>
      </c>
      <c r="J90" s="20" t="s">
        <v>12</v>
      </c>
      <c r="K90" s="17"/>
      <c r="L90" s="17"/>
      <c r="M90" s="17"/>
      <c r="N90" s="17"/>
      <c r="O90" s="17" t="s">
        <v>12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ht="15.75" customHeight="1">
      <c r="A91" s="17" t="s">
        <v>431</v>
      </c>
      <c r="B91" s="17" t="s">
        <v>262</v>
      </c>
      <c r="C91" s="17" t="s">
        <v>586</v>
      </c>
      <c r="D91" s="17">
        <v>854.0</v>
      </c>
      <c r="E91" s="17" t="s">
        <v>282</v>
      </c>
      <c r="F91" s="17" t="s">
        <v>589</v>
      </c>
      <c r="G91" s="17" t="s">
        <v>41</v>
      </c>
      <c r="H91" s="17" t="s">
        <v>337</v>
      </c>
      <c r="I91" s="17" t="s">
        <v>13</v>
      </c>
      <c r="J91" s="20" t="s">
        <v>12</v>
      </c>
      <c r="K91" s="17"/>
      <c r="L91" s="17"/>
      <c r="M91" s="17"/>
      <c r="N91" s="17"/>
      <c r="O91" s="17" t="s">
        <v>12</v>
      </c>
      <c r="P91" s="17"/>
      <c r="Q91" s="17"/>
      <c r="R91" s="17"/>
      <c r="S91" s="20">
        <v>14.0</v>
      </c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ht="15.75" customHeight="1">
      <c r="A92" s="17" t="s">
        <v>431</v>
      </c>
      <c r="B92" s="17" t="s">
        <v>262</v>
      </c>
      <c r="C92" s="17" t="s">
        <v>586</v>
      </c>
      <c r="D92" s="17">
        <v>604.0</v>
      </c>
      <c r="E92" s="17" t="s">
        <v>282</v>
      </c>
      <c r="F92" s="17" t="s">
        <v>590</v>
      </c>
      <c r="G92" s="17" t="s">
        <v>41</v>
      </c>
      <c r="H92" s="17" t="s">
        <v>337</v>
      </c>
      <c r="I92" s="17" t="s">
        <v>13</v>
      </c>
      <c r="J92" s="20" t="s">
        <v>12</v>
      </c>
      <c r="K92" s="17"/>
      <c r="L92" s="17"/>
      <c r="M92" s="17"/>
      <c r="N92" s="17"/>
      <c r="O92" s="17" t="s">
        <v>12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ht="15.75" customHeight="1">
      <c r="A93" s="17" t="s">
        <v>431</v>
      </c>
      <c r="B93" s="17" t="s">
        <v>262</v>
      </c>
      <c r="C93" s="17" t="s">
        <v>586</v>
      </c>
      <c r="D93" s="17">
        <v>465.0</v>
      </c>
      <c r="E93" s="17" t="s">
        <v>282</v>
      </c>
      <c r="F93" s="17" t="s">
        <v>591</v>
      </c>
      <c r="G93" s="17" t="s">
        <v>41</v>
      </c>
      <c r="H93" s="17" t="s">
        <v>337</v>
      </c>
      <c r="I93" s="17" t="s">
        <v>13</v>
      </c>
      <c r="J93" s="20" t="s">
        <v>12</v>
      </c>
      <c r="K93" s="17"/>
      <c r="L93" s="17"/>
      <c r="M93" s="17"/>
      <c r="N93" s="17"/>
      <c r="O93" s="17" t="s">
        <v>12</v>
      </c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ht="15.75" customHeight="1">
      <c r="A94" s="17" t="s">
        <v>431</v>
      </c>
      <c r="B94" s="17" t="s">
        <v>262</v>
      </c>
      <c r="C94" s="17" t="s">
        <v>586</v>
      </c>
      <c r="D94" s="17">
        <v>204.0</v>
      </c>
      <c r="E94" s="17" t="s">
        <v>282</v>
      </c>
      <c r="F94" s="17" t="s">
        <v>134</v>
      </c>
      <c r="G94" s="17" t="s">
        <v>41</v>
      </c>
      <c r="H94" s="17" t="s">
        <v>337</v>
      </c>
      <c r="I94" s="17" t="s">
        <v>13</v>
      </c>
      <c r="J94" s="20" t="s">
        <v>12</v>
      </c>
      <c r="K94" s="17"/>
      <c r="L94" s="17"/>
      <c r="M94" s="17"/>
      <c r="N94" s="17"/>
      <c r="O94" s="17" t="s">
        <v>12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ht="15.75" customHeight="1">
      <c r="A95" s="17" t="s">
        <v>431</v>
      </c>
      <c r="B95" s="17" t="s">
        <v>262</v>
      </c>
      <c r="C95" s="17" t="s">
        <v>586</v>
      </c>
      <c r="D95" s="17">
        <v>103.0</v>
      </c>
      <c r="E95" s="17" t="s">
        <v>282</v>
      </c>
      <c r="F95" s="17" t="s">
        <v>592</v>
      </c>
      <c r="G95" s="17" t="s">
        <v>41</v>
      </c>
      <c r="H95" s="17" t="s">
        <v>337</v>
      </c>
      <c r="I95" s="17" t="s">
        <v>13</v>
      </c>
      <c r="J95" s="20" t="s">
        <v>12</v>
      </c>
      <c r="K95" s="17"/>
      <c r="L95" s="17"/>
      <c r="M95" s="17"/>
      <c r="N95" s="17"/>
      <c r="O95" s="17" t="s">
        <v>12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ht="15.75" customHeight="1">
      <c r="A96" s="17" t="s">
        <v>431</v>
      </c>
      <c r="B96" s="17" t="s">
        <v>262</v>
      </c>
      <c r="C96" s="17" t="s">
        <v>593</v>
      </c>
      <c r="D96" s="17">
        <v>69.0</v>
      </c>
      <c r="E96" s="17" t="s">
        <v>282</v>
      </c>
      <c r="F96" s="17" t="s">
        <v>594</v>
      </c>
      <c r="G96" s="17" t="s">
        <v>41</v>
      </c>
      <c r="H96" s="17" t="s">
        <v>337</v>
      </c>
      <c r="I96" s="17" t="s">
        <v>12</v>
      </c>
      <c r="J96" s="17" t="s">
        <v>12</v>
      </c>
      <c r="K96" s="17"/>
      <c r="L96" s="17"/>
      <c r="M96" s="17"/>
      <c r="N96" s="17"/>
      <c r="O96" s="17" t="s">
        <v>12</v>
      </c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ht="15.75" customHeight="1">
      <c r="A97" s="17" t="s">
        <v>431</v>
      </c>
      <c r="B97" s="17" t="s">
        <v>262</v>
      </c>
      <c r="C97" s="17" t="s">
        <v>593</v>
      </c>
      <c r="D97" s="17">
        <v>60.0</v>
      </c>
      <c r="E97" s="17" t="s">
        <v>282</v>
      </c>
      <c r="F97" s="17" t="s">
        <v>595</v>
      </c>
      <c r="G97" s="17" t="s">
        <v>41</v>
      </c>
      <c r="H97" s="17" t="s">
        <v>337</v>
      </c>
      <c r="I97" s="17" t="s">
        <v>12</v>
      </c>
      <c r="J97" s="17" t="s">
        <v>12</v>
      </c>
      <c r="K97" s="17"/>
      <c r="L97" s="17"/>
      <c r="M97" s="17"/>
      <c r="N97" s="17"/>
      <c r="O97" s="17" t="s">
        <v>12</v>
      </c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ht="15.75" customHeight="1">
      <c r="A98" s="17" t="s">
        <v>431</v>
      </c>
      <c r="B98" s="17" t="s">
        <v>262</v>
      </c>
      <c r="C98" s="17" t="s">
        <v>593</v>
      </c>
      <c r="D98" s="17">
        <v>48.0</v>
      </c>
      <c r="E98" s="17" t="s">
        <v>282</v>
      </c>
      <c r="F98" s="17" t="s">
        <v>573</v>
      </c>
      <c r="G98" s="17" t="s">
        <v>41</v>
      </c>
      <c r="H98" s="17" t="s">
        <v>337</v>
      </c>
      <c r="I98" s="17" t="s">
        <v>12</v>
      </c>
      <c r="J98" s="17" t="s">
        <v>12</v>
      </c>
      <c r="K98" s="17"/>
      <c r="L98" s="17"/>
      <c r="M98" s="17"/>
      <c r="N98" s="17"/>
      <c r="O98" s="17" t="s">
        <v>12</v>
      </c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ht="15.75" customHeight="1">
      <c r="A99" s="17" t="s">
        <v>431</v>
      </c>
      <c r="B99" s="17" t="s">
        <v>262</v>
      </c>
      <c r="C99" s="17" t="s">
        <v>593</v>
      </c>
      <c r="D99" s="17">
        <v>30.0</v>
      </c>
      <c r="E99" s="17" t="s">
        <v>282</v>
      </c>
      <c r="F99" s="17" t="s">
        <v>138</v>
      </c>
      <c r="G99" s="17" t="s">
        <v>41</v>
      </c>
      <c r="H99" s="17" t="s">
        <v>337</v>
      </c>
      <c r="I99" s="17" t="s">
        <v>12</v>
      </c>
      <c r="J99" s="17" t="s">
        <v>12</v>
      </c>
      <c r="K99" s="17"/>
      <c r="L99" s="17"/>
      <c r="M99" s="17"/>
      <c r="N99" s="17"/>
      <c r="O99" s="17" t="s">
        <v>12</v>
      </c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ht="15.75" customHeight="1">
      <c r="A100" s="17" t="s">
        <v>431</v>
      </c>
      <c r="B100" s="17" t="s">
        <v>262</v>
      </c>
      <c r="C100" s="17" t="s">
        <v>586</v>
      </c>
      <c r="D100" s="17">
        <v>293.0</v>
      </c>
      <c r="E100" s="17" t="s">
        <v>282</v>
      </c>
      <c r="F100" s="17" t="s">
        <v>596</v>
      </c>
      <c r="G100" s="17" t="s">
        <v>41</v>
      </c>
      <c r="H100" s="17" t="s">
        <v>337</v>
      </c>
      <c r="I100" s="17" t="s">
        <v>12</v>
      </c>
      <c r="J100" s="17" t="s">
        <v>12</v>
      </c>
      <c r="K100" s="17"/>
      <c r="L100" s="17"/>
      <c r="M100" s="17"/>
      <c r="N100" s="17"/>
      <c r="O100" s="17" t="s">
        <v>12</v>
      </c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ht="15.75" customHeight="1">
      <c r="A101" s="17" t="s">
        <v>431</v>
      </c>
      <c r="B101" s="17" t="s">
        <v>262</v>
      </c>
      <c r="C101" s="17" t="s">
        <v>586</v>
      </c>
      <c r="D101" s="17">
        <v>257.0</v>
      </c>
      <c r="E101" s="17" t="s">
        <v>282</v>
      </c>
      <c r="F101" s="17" t="s">
        <v>597</v>
      </c>
      <c r="G101" s="17" t="s">
        <v>41</v>
      </c>
      <c r="H101" s="17" t="s">
        <v>337</v>
      </c>
      <c r="I101" s="17" t="s">
        <v>12</v>
      </c>
      <c r="J101" s="17" t="s">
        <v>12</v>
      </c>
      <c r="K101" s="17"/>
      <c r="L101" s="17"/>
      <c r="M101" s="17"/>
      <c r="N101" s="17"/>
      <c r="O101" s="17" t="s">
        <v>12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ht="15.75" customHeight="1">
      <c r="A102" s="17" t="s">
        <v>431</v>
      </c>
      <c r="B102" s="17" t="s">
        <v>262</v>
      </c>
      <c r="C102" s="17" t="s">
        <v>586</v>
      </c>
      <c r="D102" s="17">
        <v>195.0</v>
      </c>
      <c r="E102" s="17" t="s">
        <v>282</v>
      </c>
      <c r="F102" s="17" t="s">
        <v>598</v>
      </c>
      <c r="G102" s="17" t="s">
        <v>41</v>
      </c>
      <c r="H102" s="17" t="s">
        <v>337</v>
      </c>
      <c r="I102" s="17" t="s">
        <v>12</v>
      </c>
      <c r="J102" s="17" t="s">
        <v>12</v>
      </c>
      <c r="K102" s="17"/>
      <c r="L102" s="17"/>
      <c r="M102" s="17"/>
      <c r="N102" s="17"/>
      <c r="O102" s="17" t="s">
        <v>12</v>
      </c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ht="15.75" customHeight="1">
      <c r="A103" s="17" t="s">
        <v>504</v>
      </c>
      <c r="B103" s="17" t="s">
        <v>37</v>
      </c>
      <c r="C103" s="17" t="s">
        <v>599</v>
      </c>
      <c r="D103" s="17">
        <v>52.4</v>
      </c>
      <c r="E103" s="17" t="s">
        <v>528</v>
      </c>
      <c r="F103" s="17" t="s">
        <v>600</v>
      </c>
      <c r="G103" s="17" t="s">
        <v>46</v>
      </c>
      <c r="H103" s="17" t="s">
        <v>601</v>
      </c>
      <c r="I103" s="17" t="s">
        <v>12</v>
      </c>
      <c r="J103" s="17"/>
      <c r="K103" s="17"/>
      <c r="L103" s="17" t="s">
        <v>12</v>
      </c>
      <c r="M103" s="17"/>
      <c r="N103" s="17"/>
      <c r="O103" s="17" t="s">
        <v>12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ht="15.75" customHeight="1">
      <c r="A104" s="17" t="s">
        <v>504</v>
      </c>
      <c r="B104" s="17" t="s">
        <v>37</v>
      </c>
      <c r="C104" s="17" t="s">
        <v>599</v>
      </c>
      <c r="D104" s="17">
        <v>82.0</v>
      </c>
      <c r="E104" s="17" t="s">
        <v>528</v>
      </c>
      <c r="F104" s="17" t="s">
        <v>602</v>
      </c>
      <c r="G104" s="17" t="s">
        <v>46</v>
      </c>
      <c r="H104" s="17" t="s">
        <v>601</v>
      </c>
      <c r="I104" s="17" t="s">
        <v>12</v>
      </c>
      <c r="J104" s="17"/>
      <c r="K104" s="17"/>
      <c r="L104" s="17" t="s">
        <v>12</v>
      </c>
      <c r="M104" s="17"/>
      <c r="N104" s="17"/>
      <c r="O104" s="17" t="s">
        <v>12</v>
      </c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ht="15.75" customHeight="1">
      <c r="A105" s="17" t="s">
        <v>504</v>
      </c>
      <c r="B105" s="17" t="s">
        <v>37</v>
      </c>
      <c r="C105" s="17" t="s">
        <v>599</v>
      </c>
      <c r="D105" s="17">
        <v>19.29</v>
      </c>
      <c r="E105" s="17" t="s">
        <v>528</v>
      </c>
      <c r="F105" s="17" t="s">
        <v>603</v>
      </c>
      <c r="G105" s="17" t="s">
        <v>46</v>
      </c>
      <c r="H105" s="17" t="s">
        <v>601</v>
      </c>
      <c r="I105" s="17" t="s">
        <v>12</v>
      </c>
      <c r="J105" s="17"/>
      <c r="K105" s="17"/>
      <c r="L105" s="17" t="s">
        <v>12</v>
      </c>
      <c r="M105" s="17"/>
      <c r="N105" s="17"/>
      <c r="O105" s="17" t="s">
        <v>12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ht="15.75" customHeight="1">
      <c r="A106" s="17" t="s">
        <v>504</v>
      </c>
      <c r="B106" s="17" t="s">
        <v>37</v>
      </c>
      <c r="C106" s="17" t="s">
        <v>599</v>
      </c>
      <c r="D106" s="17">
        <v>21.43</v>
      </c>
      <c r="E106" s="17" t="s">
        <v>528</v>
      </c>
      <c r="F106" s="17" t="s">
        <v>604</v>
      </c>
      <c r="G106" s="17" t="s">
        <v>46</v>
      </c>
      <c r="H106" s="17" t="s">
        <v>601</v>
      </c>
      <c r="I106" s="17" t="s">
        <v>12</v>
      </c>
      <c r="J106" s="17"/>
      <c r="K106" s="17"/>
      <c r="L106" s="17" t="s">
        <v>12</v>
      </c>
      <c r="M106" s="17"/>
      <c r="N106" s="17"/>
      <c r="O106" s="17" t="s">
        <v>12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ht="15.75" customHeight="1">
      <c r="A107" s="17" t="s">
        <v>504</v>
      </c>
      <c r="B107" s="17" t="s">
        <v>37</v>
      </c>
      <c r="C107" s="17" t="s">
        <v>599</v>
      </c>
      <c r="D107" s="17">
        <v>9.9</v>
      </c>
      <c r="E107" s="17" t="s">
        <v>528</v>
      </c>
      <c r="F107" s="17" t="s">
        <v>605</v>
      </c>
      <c r="G107" s="17" t="s">
        <v>46</v>
      </c>
      <c r="H107" s="17" t="s">
        <v>601</v>
      </c>
      <c r="I107" s="17" t="s">
        <v>12</v>
      </c>
      <c r="J107" s="17"/>
      <c r="K107" s="17"/>
      <c r="L107" s="17" t="s">
        <v>12</v>
      </c>
      <c r="M107" s="17"/>
      <c r="N107" s="17"/>
      <c r="O107" s="17" t="s">
        <v>12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ht="15.75" customHeight="1">
      <c r="A108" s="17" t="s">
        <v>504</v>
      </c>
      <c r="B108" s="17" t="s">
        <v>37</v>
      </c>
      <c r="C108" s="17" t="s">
        <v>599</v>
      </c>
      <c r="D108" s="17">
        <v>14.6</v>
      </c>
      <c r="E108" s="17" t="s">
        <v>528</v>
      </c>
      <c r="F108" s="17" t="s">
        <v>606</v>
      </c>
      <c r="G108" s="17" t="s">
        <v>46</v>
      </c>
      <c r="H108" s="17" t="s">
        <v>601</v>
      </c>
      <c r="I108" s="17" t="s">
        <v>12</v>
      </c>
      <c r="J108" s="17"/>
      <c r="K108" s="17"/>
      <c r="L108" s="17" t="s">
        <v>12</v>
      </c>
      <c r="M108" s="17"/>
      <c r="N108" s="17"/>
      <c r="O108" s="17" t="s">
        <v>12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ht="15.75" customHeight="1">
      <c r="A109" s="17" t="s">
        <v>504</v>
      </c>
      <c r="B109" s="17" t="s">
        <v>37</v>
      </c>
      <c r="C109" s="17" t="s">
        <v>599</v>
      </c>
      <c r="D109" s="17">
        <v>69.0</v>
      </c>
      <c r="E109" s="17" t="s">
        <v>528</v>
      </c>
      <c r="F109" s="17" t="s">
        <v>594</v>
      </c>
      <c r="G109" s="17" t="s">
        <v>46</v>
      </c>
      <c r="H109" s="17" t="s">
        <v>601</v>
      </c>
      <c r="I109" s="17" t="s">
        <v>12</v>
      </c>
      <c r="J109" s="17"/>
      <c r="K109" s="17"/>
      <c r="L109" s="17" t="s">
        <v>12</v>
      </c>
      <c r="M109" s="17"/>
      <c r="N109" s="17"/>
      <c r="O109" s="17" t="s">
        <v>12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ht="15.75" customHeight="1">
      <c r="A110" s="17" t="s">
        <v>504</v>
      </c>
      <c r="B110" s="17" t="s">
        <v>37</v>
      </c>
      <c r="C110" s="17" t="s">
        <v>599</v>
      </c>
      <c r="D110" s="17">
        <v>66.0</v>
      </c>
      <c r="E110" s="17" t="s">
        <v>528</v>
      </c>
      <c r="F110" s="17" t="s">
        <v>159</v>
      </c>
      <c r="G110" s="17" t="s">
        <v>46</v>
      </c>
      <c r="H110" s="17" t="s">
        <v>601</v>
      </c>
      <c r="I110" s="17" t="s">
        <v>12</v>
      </c>
      <c r="J110" s="17"/>
      <c r="K110" s="17"/>
      <c r="L110" s="17" t="s">
        <v>12</v>
      </c>
      <c r="M110" s="17"/>
      <c r="N110" s="17"/>
      <c r="O110" s="17" t="s">
        <v>12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ht="15.75" customHeight="1">
      <c r="A111" s="17" t="s">
        <v>504</v>
      </c>
      <c r="B111" s="17" t="s">
        <v>37</v>
      </c>
      <c r="C111" s="17" t="s">
        <v>599</v>
      </c>
      <c r="D111" s="17">
        <v>48.0</v>
      </c>
      <c r="E111" s="17" t="s">
        <v>528</v>
      </c>
      <c r="F111" s="17" t="s">
        <v>573</v>
      </c>
      <c r="G111" s="17" t="s">
        <v>46</v>
      </c>
      <c r="H111" s="17" t="s">
        <v>601</v>
      </c>
      <c r="I111" s="17" t="s">
        <v>12</v>
      </c>
      <c r="J111" s="17"/>
      <c r="K111" s="17"/>
      <c r="L111" s="17" t="s">
        <v>12</v>
      </c>
      <c r="M111" s="17"/>
      <c r="N111" s="17"/>
      <c r="O111" s="17" t="s">
        <v>12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ht="15.75" customHeight="1">
      <c r="A112" s="17" t="s">
        <v>504</v>
      </c>
      <c r="B112" s="17" t="s">
        <v>37</v>
      </c>
      <c r="C112" s="17" t="s">
        <v>599</v>
      </c>
      <c r="D112" s="17">
        <v>21.0</v>
      </c>
      <c r="E112" s="17" t="s">
        <v>528</v>
      </c>
      <c r="F112" s="17" t="s">
        <v>607</v>
      </c>
      <c r="G112" s="17" t="s">
        <v>46</v>
      </c>
      <c r="H112" s="17" t="s">
        <v>601</v>
      </c>
      <c r="I112" s="17" t="s">
        <v>12</v>
      </c>
      <c r="J112" s="17"/>
      <c r="K112" s="17"/>
      <c r="L112" s="17" t="s">
        <v>12</v>
      </c>
      <c r="M112" s="17"/>
      <c r="N112" s="17"/>
      <c r="O112" s="17" t="s">
        <v>12</v>
      </c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ht="15.75" customHeight="1">
      <c r="A113" s="17" t="s">
        <v>504</v>
      </c>
      <c r="B113" s="17" t="s">
        <v>37</v>
      </c>
      <c r="C113" s="17" t="s">
        <v>599</v>
      </c>
      <c r="D113" s="17">
        <v>22.0</v>
      </c>
      <c r="E113" s="17" t="s">
        <v>528</v>
      </c>
      <c r="F113" s="17" t="s">
        <v>254</v>
      </c>
      <c r="G113" s="17" t="s">
        <v>46</v>
      </c>
      <c r="H113" s="17" t="s">
        <v>601</v>
      </c>
      <c r="I113" s="17" t="s">
        <v>12</v>
      </c>
      <c r="J113" s="17"/>
      <c r="K113" s="17"/>
      <c r="L113" s="17" t="s">
        <v>12</v>
      </c>
      <c r="M113" s="17"/>
      <c r="N113" s="17"/>
      <c r="O113" s="17" t="s">
        <v>12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ht="15.75" customHeight="1">
      <c r="A114" s="17" t="s">
        <v>504</v>
      </c>
      <c r="B114" s="17" t="s">
        <v>37</v>
      </c>
      <c r="C114" s="17" t="s">
        <v>599</v>
      </c>
      <c r="D114" s="17">
        <v>4.0</v>
      </c>
      <c r="E114" s="17" t="s">
        <v>528</v>
      </c>
      <c r="F114" s="17" t="s">
        <v>561</v>
      </c>
      <c r="G114" s="17" t="s">
        <v>46</v>
      </c>
      <c r="H114" s="17" t="s">
        <v>601</v>
      </c>
      <c r="I114" s="17" t="s">
        <v>12</v>
      </c>
      <c r="J114" s="17"/>
      <c r="K114" s="17"/>
      <c r="L114" s="17" t="s">
        <v>12</v>
      </c>
      <c r="M114" s="17"/>
      <c r="N114" s="17"/>
      <c r="O114" s="17" t="s">
        <v>12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ht="15.75" customHeight="1">
      <c r="A115" s="17" t="s">
        <v>504</v>
      </c>
      <c r="B115" s="17" t="s">
        <v>37</v>
      </c>
      <c r="C115" s="17" t="s">
        <v>599</v>
      </c>
      <c r="D115" s="17">
        <v>28.0</v>
      </c>
      <c r="E115" s="17" t="s">
        <v>528</v>
      </c>
      <c r="F115" s="17" t="s">
        <v>608</v>
      </c>
      <c r="G115" s="17" t="s">
        <v>46</v>
      </c>
      <c r="H115" s="17" t="s">
        <v>601</v>
      </c>
      <c r="I115" s="17" t="s">
        <v>12</v>
      </c>
      <c r="J115" s="17"/>
      <c r="K115" s="17"/>
      <c r="L115" s="17" t="s">
        <v>12</v>
      </c>
      <c r="M115" s="17"/>
      <c r="N115" s="17"/>
      <c r="O115" s="17" t="s">
        <v>12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ht="15.75" customHeight="1">
      <c r="A116" s="17" t="s">
        <v>504</v>
      </c>
      <c r="B116" s="17" t="s">
        <v>37</v>
      </c>
      <c r="C116" s="17" t="s">
        <v>599</v>
      </c>
      <c r="D116" s="17">
        <v>61.0</v>
      </c>
      <c r="E116" s="17" t="s">
        <v>528</v>
      </c>
      <c r="F116" s="17" t="s">
        <v>609</v>
      </c>
      <c r="G116" s="17" t="s">
        <v>46</v>
      </c>
      <c r="H116" s="17" t="s">
        <v>601</v>
      </c>
      <c r="I116" s="17" t="s">
        <v>12</v>
      </c>
      <c r="J116" s="17"/>
      <c r="K116" s="17"/>
      <c r="L116" s="17" t="s">
        <v>12</v>
      </c>
      <c r="M116" s="17"/>
      <c r="N116" s="17"/>
      <c r="O116" s="17" t="s">
        <v>12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ht="15.75" customHeight="1">
      <c r="A117" s="17" t="s">
        <v>504</v>
      </c>
      <c r="B117" s="17" t="s">
        <v>37</v>
      </c>
      <c r="C117" s="17" t="s">
        <v>599</v>
      </c>
      <c r="D117" s="17">
        <v>36.1</v>
      </c>
      <c r="E117" s="17" t="s">
        <v>528</v>
      </c>
      <c r="F117" s="17" t="s">
        <v>610</v>
      </c>
      <c r="G117" s="17" t="s">
        <v>46</v>
      </c>
      <c r="H117" s="17" t="s">
        <v>601</v>
      </c>
      <c r="I117" s="17" t="s">
        <v>12</v>
      </c>
      <c r="J117" s="17"/>
      <c r="K117" s="17"/>
      <c r="L117" s="17" t="s">
        <v>12</v>
      </c>
      <c r="M117" s="17"/>
      <c r="N117" s="17"/>
      <c r="O117" s="17" t="s">
        <v>12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ht="15.75" customHeight="1">
      <c r="A118" s="17" t="s">
        <v>504</v>
      </c>
      <c r="B118" s="17" t="s">
        <v>37</v>
      </c>
      <c r="C118" s="17" t="s">
        <v>599</v>
      </c>
      <c r="D118" s="17">
        <v>39.0</v>
      </c>
      <c r="E118" s="17" t="s">
        <v>528</v>
      </c>
      <c r="F118" s="17" t="s">
        <v>611</v>
      </c>
      <c r="G118" s="17" t="s">
        <v>46</v>
      </c>
      <c r="H118" s="17" t="s">
        <v>601</v>
      </c>
      <c r="I118" s="17" t="s">
        <v>12</v>
      </c>
      <c r="J118" s="17"/>
      <c r="K118" s="17"/>
      <c r="L118" s="17" t="s">
        <v>12</v>
      </c>
      <c r="M118" s="17"/>
      <c r="N118" s="17"/>
      <c r="O118" s="17" t="s">
        <v>12</v>
      </c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ht="15.75" customHeight="1">
      <c r="A119" s="17" t="s">
        <v>504</v>
      </c>
      <c r="B119" s="17" t="s">
        <v>37</v>
      </c>
      <c r="C119" s="17" t="s">
        <v>599</v>
      </c>
      <c r="D119" s="17">
        <v>49.75</v>
      </c>
      <c r="E119" s="17" t="s">
        <v>528</v>
      </c>
      <c r="F119" s="17" t="s">
        <v>612</v>
      </c>
      <c r="G119" s="17" t="s">
        <v>46</v>
      </c>
      <c r="H119" s="17" t="s">
        <v>601</v>
      </c>
      <c r="I119" s="17" t="s">
        <v>12</v>
      </c>
      <c r="J119" s="17"/>
      <c r="K119" s="17"/>
      <c r="L119" s="17" t="s">
        <v>12</v>
      </c>
      <c r="M119" s="17"/>
      <c r="N119" s="17"/>
      <c r="O119" s="17" t="s">
        <v>12</v>
      </c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ht="15.75" customHeight="1">
      <c r="A120" s="17" t="s">
        <v>504</v>
      </c>
      <c r="B120" s="17" t="s">
        <v>37</v>
      </c>
      <c r="C120" s="17" t="s">
        <v>599</v>
      </c>
      <c r="D120" s="17">
        <v>45.9</v>
      </c>
      <c r="E120" s="17" t="s">
        <v>528</v>
      </c>
      <c r="F120" s="17" t="s">
        <v>613</v>
      </c>
      <c r="G120" s="17" t="s">
        <v>46</v>
      </c>
      <c r="H120" s="17" t="s">
        <v>601</v>
      </c>
      <c r="I120" s="17" t="s">
        <v>12</v>
      </c>
      <c r="J120" s="17"/>
      <c r="K120" s="17"/>
      <c r="L120" s="17" t="s">
        <v>12</v>
      </c>
      <c r="M120" s="17"/>
      <c r="N120" s="17"/>
      <c r="O120" s="17" t="s">
        <v>12</v>
      </c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ht="15.75" customHeight="1">
      <c r="A121" s="17" t="s">
        <v>504</v>
      </c>
      <c r="B121" s="17" t="s">
        <v>37</v>
      </c>
      <c r="C121" s="17" t="s">
        <v>599</v>
      </c>
      <c r="D121" s="17">
        <v>9.85</v>
      </c>
      <c r="E121" s="17" t="s">
        <v>528</v>
      </c>
      <c r="F121" s="17" t="s">
        <v>614</v>
      </c>
      <c r="G121" s="17" t="s">
        <v>46</v>
      </c>
      <c r="H121" s="17" t="s">
        <v>601</v>
      </c>
      <c r="I121" s="17" t="s">
        <v>12</v>
      </c>
      <c r="J121" s="17"/>
      <c r="K121" s="17"/>
      <c r="L121" s="17" t="s">
        <v>12</v>
      </c>
      <c r="M121" s="17"/>
      <c r="N121" s="17"/>
      <c r="O121" s="17" t="s">
        <v>12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ht="15.75" customHeight="1">
      <c r="A122" s="17" t="s">
        <v>504</v>
      </c>
      <c r="B122" s="17" t="s">
        <v>37</v>
      </c>
      <c r="C122" s="17" t="s">
        <v>599</v>
      </c>
      <c r="D122" s="17">
        <v>14.62</v>
      </c>
      <c r="E122" s="17" t="s">
        <v>528</v>
      </c>
      <c r="F122" s="17" t="s">
        <v>615</v>
      </c>
      <c r="G122" s="17" t="s">
        <v>46</v>
      </c>
      <c r="H122" s="17" t="s">
        <v>601</v>
      </c>
      <c r="I122" s="17" t="s">
        <v>12</v>
      </c>
      <c r="J122" s="17"/>
      <c r="K122" s="17"/>
      <c r="L122" s="17" t="s">
        <v>12</v>
      </c>
      <c r="M122" s="17"/>
      <c r="N122" s="17"/>
      <c r="O122" s="17" t="s">
        <v>12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ht="15.75" customHeight="1">
      <c r="A123" s="17" t="s">
        <v>504</v>
      </c>
      <c r="B123" s="17" t="s">
        <v>37</v>
      </c>
      <c r="C123" s="17" t="s">
        <v>599</v>
      </c>
      <c r="D123" s="17">
        <v>34.3</v>
      </c>
      <c r="E123" s="17" t="s">
        <v>528</v>
      </c>
      <c r="F123" s="17" t="s">
        <v>616</v>
      </c>
      <c r="G123" s="17" t="s">
        <v>46</v>
      </c>
      <c r="H123" s="17" t="s">
        <v>601</v>
      </c>
      <c r="I123" s="17" t="s">
        <v>12</v>
      </c>
      <c r="J123" s="17"/>
      <c r="K123" s="17"/>
      <c r="L123" s="17" t="s">
        <v>12</v>
      </c>
      <c r="M123" s="17"/>
      <c r="N123" s="17"/>
      <c r="O123" s="17" t="s">
        <v>12</v>
      </c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5.75" customHeight="1">
      <c r="A124" s="17" t="s">
        <v>504</v>
      </c>
      <c r="B124" s="17" t="s">
        <v>37</v>
      </c>
      <c r="C124" s="17" t="s">
        <v>599</v>
      </c>
      <c r="D124" s="17">
        <v>3.42</v>
      </c>
      <c r="E124" s="17" t="s">
        <v>528</v>
      </c>
      <c r="F124" s="17" t="s">
        <v>617</v>
      </c>
      <c r="G124" s="17" t="s">
        <v>46</v>
      </c>
      <c r="H124" s="17" t="s">
        <v>601</v>
      </c>
      <c r="I124" s="17" t="s">
        <v>12</v>
      </c>
      <c r="J124" s="17"/>
      <c r="K124" s="17"/>
      <c r="L124" s="17" t="s">
        <v>12</v>
      </c>
      <c r="M124" s="17"/>
      <c r="N124" s="17"/>
      <c r="O124" s="17" t="s">
        <v>12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5.75" customHeight="1">
      <c r="A125" s="17" t="s">
        <v>504</v>
      </c>
      <c r="B125" s="17" t="s">
        <v>37</v>
      </c>
      <c r="C125" s="17" t="s">
        <v>599</v>
      </c>
      <c r="D125" s="17">
        <v>42.98</v>
      </c>
      <c r="E125" s="17" t="s">
        <v>528</v>
      </c>
      <c r="F125" s="17" t="s">
        <v>618</v>
      </c>
      <c r="G125" s="17" t="s">
        <v>46</v>
      </c>
      <c r="H125" s="17" t="s">
        <v>601</v>
      </c>
      <c r="I125" s="17" t="s">
        <v>12</v>
      </c>
      <c r="J125" s="17"/>
      <c r="K125" s="17"/>
      <c r="L125" s="17" t="s">
        <v>12</v>
      </c>
      <c r="M125" s="17"/>
      <c r="N125" s="17"/>
      <c r="O125" s="17" t="s">
        <v>12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5.75" customHeight="1">
      <c r="A126" s="17" t="s">
        <v>504</v>
      </c>
      <c r="B126" s="17" t="s">
        <v>37</v>
      </c>
      <c r="C126" s="17" t="s">
        <v>599</v>
      </c>
      <c r="D126" s="17">
        <v>24.8</v>
      </c>
      <c r="E126" s="17" t="s">
        <v>528</v>
      </c>
      <c r="F126" s="17" t="s">
        <v>619</v>
      </c>
      <c r="G126" s="17" t="s">
        <v>46</v>
      </c>
      <c r="H126" s="17" t="s">
        <v>601</v>
      </c>
      <c r="I126" s="17" t="s">
        <v>12</v>
      </c>
      <c r="J126" s="17"/>
      <c r="K126" s="17"/>
      <c r="L126" s="17" t="s">
        <v>12</v>
      </c>
      <c r="M126" s="17"/>
      <c r="N126" s="17"/>
      <c r="O126" s="17" t="s">
        <v>12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5.75" customHeight="1">
      <c r="A127" s="17" t="s">
        <v>504</v>
      </c>
      <c r="B127" s="17" t="s">
        <v>37</v>
      </c>
      <c r="C127" s="17" t="s">
        <v>599</v>
      </c>
      <c r="D127" s="17">
        <v>13.2</v>
      </c>
      <c r="E127" s="17" t="s">
        <v>528</v>
      </c>
      <c r="F127" s="17" t="s">
        <v>620</v>
      </c>
      <c r="G127" s="17" t="s">
        <v>46</v>
      </c>
      <c r="H127" s="17" t="s">
        <v>601</v>
      </c>
      <c r="I127" s="17" t="s">
        <v>12</v>
      </c>
      <c r="J127" s="17"/>
      <c r="K127" s="17"/>
      <c r="L127" s="17" t="s">
        <v>12</v>
      </c>
      <c r="M127" s="17"/>
      <c r="N127" s="17"/>
      <c r="O127" s="17" t="s">
        <v>12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5.75" customHeight="1">
      <c r="A128" s="17" t="s">
        <v>504</v>
      </c>
      <c r="B128" s="17" t="s">
        <v>37</v>
      </c>
      <c r="C128" s="17" t="s">
        <v>599</v>
      </c>
      <c r="D128" s="17">
        <v>30.08</v>
      </c>
      <c r="E128" s="17" t="s">
        <v>528</v>
      </c>
      <c r="F128" s="17" t="s">
        <v>621</v>
      </c>
      <c r="G128" s="17" t="s">
        <v>46</v>
      </c>
      <c r="H128" s="17" t="s">
        <v>601</v>
      </c>
      <c r="I128" s="17" t="s">
        <v>12</v>
      </c>
      <c r="J128" s="17"/>
      <c r="K128" s="17"/>
      <c r="L128" s="17" t="s">
        <v>12</v>
      </c>
      <c r="M128" s="17"/>
      <c r="N128" s="17"/>
      <c r="O128" s="17" t="s">
        <v>12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5.75" customHeight="1">
      <c r="A129" s="17" t="s">
        <v>504</v>
      </c>
      <c r="B129" s="17" t="s">
        <v>37</v>
      </c>
      <c r="C129" s="17" t="s">
        <v>599</v>
      </c>
      <c r="D129" s="17">
        <v>28.9</v>
      </c>
      <c r="E129" s="17" t="s">
        <v>528</v>
      </c>
      <c r="F129" s="17" t="s">
        <v>622</v>
      </c>
      <c r="G129" s="17" t="s">
        <v>46</v>
      </c>
      <c r="H129" s="17" t="s">
        <v>601</v>
      </c>
      <c r="I129" s="17" t="s">
        <v>12</v>
      </c>
      <c r="J129" s="17"/>
      <c r="K129" s="17"/>
      <c r="L129" s="17" t="s">
        <v>12</v>
      </c>
      <c r="M129" s="17"/>
      <c r="N129" s="17"/>
      <c r="O129" s="17" t="s">
        <v>12</v>
      </c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5.75" customHeight="1">
      <c r="A130" s="17" t="s">
        <v>504</v>
      </c>
      <c r="B130" s="17" t="s">
        <v>37</v>
      </c>
      <c r="C130" s="17" t="s">
        <v>599</v>
      </c>
      <c r="D130" s="17">
        <v>20.4</v>
      </c>
      <c r="E130" s="17" t="s">
        <v>528</v>
      </c>
      <c r="F130" s="17" t="s">
        <v>623</v>
      </c>
      <c r="G130" s="17" t="s">
        <v>46</v>
      </c>
      <c r="H130" s="17" t="s">
        <v>601</v>
      </c>
      <c r="I130" s="17" t="s">
        <v>12</v>
      </c>
      <c r="J130" s="17"/>
      <c r="K130" s="17"/>
      <c r="L130" s="17" t="s">
        <v>12</v>
      </c>
      <c r="M130" s="17"/>
      <c r="N130" s="17"/>
      <c r="O130" s="17" t="s">
        <v>12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5.75" customHeight="1">
      <c r="A131" s="17" t="s">
        <v>504</v>
      </c>
      <c r="B131" s="17" t="s">
        <v>37</v>
      </c>
      <c r="C131" s="17" t="s">
        <v>599</v>
      </c>
      <c r="D131" s="17">
        <v>15.7</v>
      </c>
      <c r="E131" s="17" t="s">
        <v>528</v>
      </c>
      <c r="F131" s="17" t="s">
        <v>624</v>
      </c>
      <c r="G131" s="17" t="s">
        <v>46</v>
      </c>
      <c r="H131" s="17" t="s">
        <v>601</v>
      </c>
      <c r="I131" s="17" t="s">
        <v>12</v>
      </c>
      <c r="J131" s="17"/>
      <c r="K131" s="17"/>
      <c r="L131" s="17" t="s">
        <v>12</v>
      </c>
      <c r="M131" s="17"/>
      <c r="N131" s="17"/>
      <c r="O131" s="17" t="s">
        <v>12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5.75" customHeight="1">
      <c r="A132" s="17" t="s">
        <v>504</v>
      </c>
      <c r="B132" s="17" t="s">
        <v>37</v>
      </c>
      <c r="C132" s="17" t="s">
        <v>599</v>
      </c>
      <c r="D132" s="17">
        <v>28.8</v>
      </c>
      <c r="E132" s="17" t="s">
        <v>528</v>
      </c>
      <c r="F132" s="17" t="s">
        <v>625</v>
      </c>
      <c r="G132" s="17" t="s">
        <v>46</v>
      </c>
      <c r="H132" s="17" t="s">
        <v>601</v>
      </c>
      <c r="I132" s="17" t="s">
        <v>12</v>
      </c>
      <c r="J132" s="17"/>
      <c r="K132" s="17"/>
      <c r="L132" s="17" t="s">
        <v>12</v>
      </c>
      <c r="M132" s="17"/>
      <c r="N132" s="17"/>
      <c r="O132" s="17" t="s">
        <v>12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5.75" customHeight="1">
      <c r="A133" s="17" t="s">
        <v>504</v>
      </c>
      <c r="B133" s="17" t="s">
        <v>37</v>
      </c>
      <c r="C133" s="17" t="s">
        <v>599</v>
      </c>
      <c r="D133" s="17">
        <v>24.5</v>
      </c>
      <c r="E133" s="17" t="s">
        <v>528</v>
      </c>
      <c r="F133" s="17" t="s">
        <v>626</v>
      </c>
      <c r="G133" s="17" t="s">
        <v>46</v>
      </c>
      <c r="H133" s="17" t="s">
        <v>601</v>
      </c>
      <c r="I133" s="17" t="s">
        <v>12</v>
      </c>
      <c r="J133" s="17"/>
      <c r="K133" s="17"/>
      <c r="L133" s="17" t="s">
        <v>12</v>
      </c>
      <c r="M133" s="17"/>
      <c r="N133" s="17"/>
      <c r="O133" s="17" t="s">
        <v>12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5.75" customHeight="1">
      <c r="A134" s="17" t="s">
        <v>504</v>
      </c>
      <c r="B134" s="17" t="s">
        <v>37</v>
      </c>
      <c r="C134" s="17" t="s">
        <v>599</v>
      </c>
      <c r="D134" s="17">
        <v>22.4</v>
      </c>
      <c r="E134" s="17" t="s">
        <v>528</v>
      </c>
      <c r="F134" s="17" t="s">
        <v>627</v>
      </c>
      <c r="G134" s="17" t="s">
        <v>46</v>
      </c>
      <c r="H134" s="17" t="s">
        <v>601</v>
      </c>
      <c r="I134" s="17" t="s">
        <v>12</v>
      </c>
      <c r="J134" s="17"/>
      <c r="K134" s="17"/>
      <c r="L134" s="17" t="s">
        <v>12</v>
      </c>
      <c r="M134" s="17"/>
      <c r="N134" s="17"/>
      <c r="O134" s="17" t="s">
        <v>12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5.75" customHeight="1">
      <c r="A135" s="17" t="s">
        <v>504</v>
      </c>
      <c r="B135" s="17" t="s">
        <v>37</v>
      </c>
      <c r="C135" s="17" t="s">
        <v>599</v>
      </c>
      <c r="D135" s="17">
        <v>51.0</v>
      </c>
      <c r="E135" s="17" t="s">
        <v>528</v>
      </c>
      <c r="F135" s="17" t="s">
        <v>628</v>
      </c>
      <c r="G135" s="17" t="s">
        <v>46</v>
      </c>
      <c r="H135" s="17" t="s">
        <v>601</v>
      </c>
      <c r="I135" s="17" t="s">
        <v>12</v>
      </c>
      <c r="J135" s="17"/>
      <c r="K135" s="17"/>
      <c r="L135" s="17" t="s">
        <v>12</v>
      </c>
      <c r="M135" s="17"/>
      <c r="N135" s="17"/>
      <c r="O135" s="17" t="s">
        <v>12</v>
      </c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5.75" customHeight="1">
      <c r="A136" s="17" t="s">
        <v>504</v>
      </c>
      <c r="B136" s="17" t="s">
        <v>37</v>
      </c>
      <c r="C136" s="17" t="s">
        <v>599</v>
      </c>
      <c r="D136" s="17">
        <v>12.2</v>
      </c>
      <c r="E136" s="17" t="s">
        <v>528</v>
      </c>
      <c r="F136" s="17" t="s">
        <v>629</v>
      </c>
      <c r="G136" s="17" t="s">
        <v>46</v>
      </c>
      <c r="H136" s="17" t="s">
        <v>601</v>
      </c>
      <c r="I136" s="17" t="s">
        <v>12</v>
      </c>
      <c r="J136" s="17"/>
      <c r="K136" s="17"/>
      <c r="L136" s="17" t="s">
        <v>12</v>
      </c>
      <c r="M136" s="17"/>
      <c r="N136" s="17"/>
      <c r="O136" s="17" t="s">
        <v>12</v>
      </c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5.75" customHeight="1">
      <c r="A137" s="17" t="s">
        <v>504</v>
      </c>
      <c r="B137" s="17" t="s">
        <v>37</v>
      </c>
      <c r="C137" s="17" t="s">
        <v>599</v>
      </c>
      <c r="D137" s="17">
        <v>35.0</v>
      </c>
      <c r="E137" s="17" t="s">
        <v>528</v>
      </c>
      <c r="F137" s="17" t="s">
        <v>630</v>
      </c>
      <c r="G137" s="17" t="s">
        <v>46</v>
      </c>
      <c r="H137" s="17" t="s">
        <v>601</v>
      </c>
      <c r="I137" s="17" t="s">
        <v>12</v>
      </c>
      <c r="J137" s="17"/>
      <c r="K137" s="17"/>
      <c r="L137" s="17" t="s">
        <v>12</v>
      </c>
      <c r="M137" s="17"/>
      <c r="N137" s="17"/>
      <c r="O137" s="17" t="s">
        <v>12</v>
      </c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5.75" customHeight="1">
      <c r="A138" s="17" t="s">
        <v>504</v>
      </c>
      <c r="B138" s="17" t="s">
        <v>37</v>
      </c>
      <c r="C138" s="17" t="s">
        <v>599</v>
      </c>
      <c r="D138" s="17">
        <v>33.0</v>
      </c>
      <c r="E138" s="17" t="s">
        <v>528</v>
      </c>
      <c r="F138" s="17" t="s">
        <v>412</v>
      </c>
      <c r="G138" s="17" t="s">
        <v>46</v>
      </c>
      <c r="H138" s="17" t="s">
        <v>601</v>
      </c>
      <c r="I138" s="17" t="s">
        <v>12</v>
      </c>
      <c r="J138" s="17"/>
      <c r="K138" s="17"/>
      <c r="L138" s="17" t="s">
        <v>12</v>
      </c>
      <c r="M138" s="17"/>
      <c r="N138" s="17"/>
      <c r="O138" s="17" t="s">
        <v>12</v>
      </c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5.75" customHeight="1">
      <c r="A139" s="17" t="s">
        <v>504</v>
      </c>
      <c r="B139" s="17" t="s">
        <v>37</v>
      </c>
      <c r="C139" s="17" t="s">
        <v>599</v>
      </c>
      <c r="D139" s="17">
        <v>50.0</v>
      </c>
      <c r="E139" s="17" t="s">
        <v>528</v>
      </c>
      <c r="F139" s="17" t="s">
        <v>108</v>
      </c>
      <c r="G139" s="17" t="s">
        <v>46</v>
      </c>
      <c r="H139" s="17" t="s">
        <v>601</v>
      </c>
      <c r="I139" s="17" t="s">
        <v>12</v>
      </c>
      <c r="J139" s="17"/>
      <c r="K139" s="17"/>
      <c r="L139" s="17" t="s">
        <v>12</v>
      </c>
      <c r="M139" s="17"/>
      <c r="N139" s="17"/>
      <c r="O139" s="17" t="s">
        <v>12</v>
      </c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5.75" customHeight="1">
      <c r="A140" s="17" t="s">
        <v>504</v>
      </c>
      <c r="B140" s="17" t="s">
        <v>37</v>
      </c>
      <c r="C140" s="17" t="s">
        <v>599</v>
      </c>
      <c r="D140" s="17">
        <v>28.3</v>
      </c>
      <c r="E140" s="17" t="s">
        <v>528</v>
      </c>
      <c r="F140" s="17" t="s">
        <v>631</v>
      </c>
      <c r="G140" s="17" t="s">
        <v>46</v>
      </c>
      <c r="H140" s="17" t="s">
        <v>601</v>
      </c>
      <c r="I140" s="17" t="s">
        <v>12</v>
      </c>
      <c r="J140" s="17"/>
      <c r="K140" s="17"/>
      <c r="L140" s="17" t="s">
        <v>12</v>
      </c>
      <c r="M140" s="17"/>
      <c r="N140" s="17"/>
      <c r="O140" s="17" t="s">
        <v>12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5.75" customHeight="1">
      <c r="A141" s="17" t="s">
        <v>504</v>
      </c>
      <c r="B141" s="17" t="s">
        <v>37</v>
      </c>
      <c r="C141" s="17" t="s">
        <v>599</v>
      </c>
      <c r="D141" s="17">
        <v>12.0</v>
      </c>
      <c r="E141" s="17" t="s">
        <v>528</v>
      </c>
      <c r="F141" s="17" t="s">
        <v>632</v>
      </c>
      <c r="G141" s="17" t="s">
        <v>46</v>
      </c>
      <c r="H141" s="17" t="s">
        <v>601</v>
      </c>
      <c r="I141" s="17" t="s">
        <v>12</v>
      </c>
      <c r="J141" s="17"/>
      <c r="K141" s="17"/>
      <c r="L141" s="17" t="s">
        <v>12</v>
      </c>
      <c r="M141" s="17"/>
      <c r="N141" s="17"/>
      <c r="O141" s="17" t="s">
        <v>12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5.75" customHeight="1">
      <c r="A142" s="17" t="s">
        <v>504</v>
      </c>
      <c r="B142" s="17" t="s">
        <v>37</v>
      </c>
      <c r="C142" s="17" t="s">
        <v>599</v>
      </c>
      <c r="D142" s="17">
        <v>32.2</v>
      </c>
      <c r="E142" s="17" t="s">
        <v>528</v>
      </c>
      <c r="F142" s="17" t="s">
        <v>633</v>
      </c>
      <c r="G142" s="17" t="s">
        <v>46</v>
      </c>
      <c r="H142" s="17" t="s">
        <v>601</v>
      </c>
      <c r="I142" s="17" t="s">
        <v>12</v>
      </c>
      <c r="J142" s="17"/>
      <c r="K142" s="17"/>
      <c r="L142" s="17" t="s">
        <v>12</v>
      </c>
      <c r="M142" s="17"/>
      <c r="N142" s="17"/>
      <c r="O142" s="17" t="s">
        <v>12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ht="15.75" customHeight="1">
      <c r="A143" s="17" t="s">
        <v>504</v>
      </c>
      <c r="B143" s="17" t="s">
        <v>37</v>
      </c>
      <c r="C143" s="17" t="s">
        <v>599</v>
      </c>
      <c r="D143" s="17">
        <v>12.33</v>
      </c>
      <c r="E143" s="17" t="s">
        <v>528</v>
      </c>
      <c r="F143" s="17" t="s">
        <v>634</v>
      </c>
      <c r="G143" s="17" t="s">
        <v>46</v>
      </c>
      <c r="H143" s="17" t="s">
        <v>601</v>
      </c>
      <c r="I143" s="17" t="s">
        <v>12</v>
      </c>
      <c r="J143" s="17"/>
      <c r="K143" s="17"/>
      <c r="L143" s="17" t="s">
        <v>12</v>
      </c>
      <c r="M143" s="17"/>
      <c r="N143" s="17"/>
      <c r="O143" s="17" t="s">
        <v>12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5.75" customHeight="1">
      <c r="A144" s="17" t="s">
        <v>504</v>
      </c>
      <c r="B144" s="17" t="s">
        <v>37</v>
      </c>
      <c r="C144" s="17" t="s">
        <v>599</v>
      </c>
      <c r="D144" s="17">
        <v>20.0</v>
      </c>
      <c r="E144" s="17" t="s">
        <v>528</v>
      </c>
      <c r="F144" s="17" t="s">
        <v>416</v>
      </c>
      <c r="G144" s="17" t="s">
        <v>46</v>
      </c>
      <c r="H144" s="17" t="s">
        <v>601</v>
      </c>
      <c r="I144" s="17" t="s">
        <v>12</v>
      </c>
      <c r="J144" s="17"/>
      <c r="K144" s="17"/>
      <c r="L144" s="17" t="s">
        <v>12</v>
      </c>
      <c r="M144" s="17"/>
      <c r="N144" s="17"/>
      <c r="O144" s="17" t="s">
        <v>12</v>
      </c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5.75" customHeight="1">
      <c r="A145" s="17" t="s">
        <v>504</v>
      </c>
      <c r="B145" s="17" t="s">
        <v>37</v>
      </c>
      <c r="C145" s="17" t="s">
        <v>599</v>
      </c>
      <c r="D145" s="17">
        <v>12.24</v>
      </c>
      <c r="E145" s="17" t="s">
        <v>528</v>
      </c>
      <c r="F145" s="17" t="s">
        <v>635</v>
      </c>
      <c r="G145" s="17" t="s">
        <v>46</v>
      </c>
      <c r="H145" s="17" t="s">
        <v>601</v>
      </c>
      <c r="I145" s="17" t="s">
        <v>12</v>
      </c>
      <c r="J145" s="17"/>
      <c r="K145" s="17"/>
      <c r="L145" s="17" t="s">
        <v>12</v>
      </c>
      <c r="M145" s="17"/>
      <c r="N145" s="17"/>
      <c r="O145" s="17" t="s">
        <v>12</v>
      </c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5.75" customHeight="1">
      <c r="A146" s="17" t="s">
        <v>504</v>
      </c>
      <c r="B146" s="17" t="s">
        <v>37</v>
      </c>
      <c r="C146" s="17" t="s">
        <v>599</v>
      </c>
      <c r="D146" s="17">
        <v>30.0</v>
      </c>
      <c r="E146" s="17" t="s">
        <v>528</v>
      </c>
      <c r="F146" s="17" t="s">
        <v>138</v>
      </c>
      <c r="G146" s="17" t="s">
        <v>46</v>
      </c>
      <c r="H146" s="17" t="s">
        <v>601</v>
      </c>
      <c r="I146" s="17" t="s">
        <v>12</v>
      </c>
      <c r="J146" s="17"/>
      <c r="K146" s="17"/>
      <c r="L146" s="17" t="s">
        <v>12</v>
      </c>
      <c r="M146" s="17"/>
      <c r="N146" s="17"/>
      <c r="O146" s="17" t="s">
        <v>12</v>
      </c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5.75" customHeight="1">
      <c r="A147" s="17" t="s">
        <v>504</v>
      </c>
      <c r="B147" s="17" t="s">
        <v>37</v>
      </c>
      <c r="C147" s="17" t="s">
        <v>599</v>
      </c>
      <c r="D147" s="17">
        <v>2.07</v>
      </c>
      <c r="E147" s="17" t="s">
        <v>528</v>
      </c>
      <c r="F147" s="17" t="s">
        <v>636</v>
      </c>
      <c r="G147" s="17" t="s">
        <v>46</v>
      </c>
      <c r="H147" s="17" t="s">
        <v>601</v>
      </c>
      <c r="I147" s="17" t="s">
        <v>12</v>
      </c>
      <c r="J147" s="17"/>
      <c r="K147" s="17"/>
      <c r="L147" s="17" t="s">
        <v>12</v>
      </c>
      <c r="M147" s="17"/>
      <c r="N147" s="17"/>
      <c r="O147" s="17" t="s">
        <v>12</v>
      </c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5.75" customHeight="1">
      <c r="A148" s="17" t="s">
        <v>504</v>
      </c>
      <c r="B148" s="17" t="s">
        <v>37</v>
      </c>
      <c r="C148" s="17" t="s">
        <v>599</v>
      </c>
      <c r="D148" s="17">
        <v>5.0</v>
      </c>
      <c r="E148" s="17" t="s">
        <v>528</v>
      </c>
      <c r="F148" s="17" t="s">
        <v>179</v>
      </c>
      <c r="G148" s="17" t="s">
        <v>46</v>
      </c>
      <c r="H148" s="17" t="s">
        <v>601</v>
      </c>
      <c r="I148" s="17" t="s">
        <v>12</v>
      </c>
      <c r="J148" s="17"/>
      <c r="K148" s="17"/>
      <c r="L148" s="17" t="s">
        <v>12</v>
      </c>
      <c r="M148" s="17"/>
      <c r="N148" s="17"/>
      <c r="O148" s="17" t="s">
        <v>12</v>
      </c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5.75" customHeight="1">
      <c r="A149" s="17" t="s">
        <v>504</v>
      </c>
      <c r="B149" s="17" t="s">
        <v>37</v>
      </c>
      <c r="C149" s="17" t="s">
        <v>599</v>
      </c>
      <c r="D149" s="17">
        <v>19.2</v>
      </c>
      <c r="E149" s="17" t="s">
        <v>528</v>
      </c>
      <c r="F149" s="17" t="s">
        <v>637</v>
      </c>
      <c r="G149" s="17" t="s">
        <v>46</v>
      </c>
      <c r="H149" s="17" t="s">
        <v>601</v>
      </c>
      <c r="I149" s="17" t="s">
        <v>12</v>
      </c>
      <c r="J149" s="17"/>
      <c r="K149" s="17"/>
      <c r="L149" s="17" t="s">
        <v>12</v>
      </c>
      <c r="M149" s="17"/>
      <c r="N149" s="17"/>
      <c r="O149" s="17" t="s">
        <v>12</v>
      </c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5.75" customHeight="1">
      <c r="A150" s="17" t="s">
        <v>504</v>
      </c>
      <c r="B150" s="17" t="s">
        <v>37</v>
      </c>
      <c r="C150" s="17" t="s">
        <v>599</v>
      </c>
      <c r="D150" s="17">
        <v>25.0</v>
      </c>
      <c r="E150" s="17" t="s">
        <v>528</v>
      </c>
      <c r="F150" s="17" t="s">
        <v>422</v>
      </c>
      <c r="G150" s="17" t="s">
        <v>46</v>
      </c>
      <c r="H150" s="17" t="s">
        <v>601</v>
      </c>
      <c r="I150" s="17" t="s">
        <v>12</v>
      </c>
      <c r="J150" s="17"/>
      <c r="K150" s="17"/>
      <c r="L150" s="17" t="s">
        <v>12</v>
      </c>
      <c r="M150" s="17"/>
      <c r="N150" s="17"/>
      <c r="O150" s="17" t="s">
        <v>12</v>
      </c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5.75" customHeight="1">
      <c r="A151" s="17" t="s">
        <v>504</v>
      </c>
      <c r="B151" s="17" t="s">
        <v>37</v>
      </c>
      <c r="C151" s="17" t="s">
        <v>599</v>
      </c>
      <c r="D151" s="17">
        <v>19.0</v>
      </c>
      <c r="E151" s="17" t="s">
        <v>528</v>
      </c>
      <c r="F151" s="17" t="s">
        <v>638</v>
      </c>
      <c r="G151" s="17" t="s">
        <v>46</v>
      </c>
      <c r="H151" s="17" t="s">
        <v>601</v>
      </c>
      <c r="I151" s="17" t="s">
        <v>12</v>
      </c>
      <c r="J151" s="17"/>
      <c r="K151" s="17"/>
      <c r="L151" s="17" t="s">
        <v>12</v>
      </c>
      <c r="M151" s="17"/>
      <c r="N151" s="17"/>
      <c r="O151" s="17" t="s">
        <v>12</v>
      </c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5.75" customHeight="1">
      <c r="A152" s="17" t="s">
        <v>504</v>
      </c>
      <c r="B152" s="17" t="s">
        <v>37</v>
      </c>
      <c r="C152" s="17" t="s">
        <v>599</v>
      </c>
      <c r="D152" s="17">
        <v>45.6</v>
      </c>
      <c r="E152" s="17" t="s">
        <v>528</v>
      </c>
      <c r="F152" s="17" t="s">
        <v>639</v>
      </c>
      <c r="G152" s="17" t="s">
        <v>46</v>
      </c>
      <c r="H152" s="17" t="s">
        <v>601</v>
      </c>
      <c r="I152" s="17" t="s">
        <v>12</v>
      </c>
      <c r="J152" s="17"/>
      <c r="K152" s="17"/>
      <c r="L152" s="17" t="s">
        <v>12</v>
      </c>
      <c r="M152" s="17"/>
      <c r="N152" s="17"/>
      <c r="O152" s="17" t="s">
        <v>12</v>
      </c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5.75" customHeight="1">
      <c r="A153" s="17" t="s">
        <v>640</v>
      </c>
      <c r="B153" s="17" t="s">
        <v>640</v>
      </c>
      <c r="C153" s="17" t="s">
        <v>640</v>
      </c>
      <c r="D153" s="17" t="s">
        <v>640</v>
      </c>
      <c r="E153" s="17" t="s">
        <v>640</v>
      </c>
      <c r="F153" s="17" t="s">
        <v>640</v>
      </c>
      <c r="G153" s="17" t="s">
        <v>640</v>
      </c>
      <c r="H153" s="17" t="s">
        <v>641</v>
      </c>
      <c r="I153" s="17"/>
      <c r="J153" s="17"/>
      <c r="K153" s="17"/>
      <c r="L153" s="17"/>
      <c r="M153" s="17"/>
      <c r="N153" s="17"/>
      <c r="O153" s="17"/>
      <c r="P153" s="17"/>
      <c r="Q153" s="17"/>
      <c r="R153" s="17">
        <v>2.0</v>
      </c>
      <c r="S153" s="17">
        <v>2.0</v>
      </c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5.75" customHeight="1">
      <c r="A154" s="17" t="s">
        <v>642</v>
      </c>
      <c r="B154" s="17" t="s">
        <v>643</v>
      </c>
      <c r="C154" s="17" t="s">
        <v>644</v>
      </c>
      <c r="D154" s="17">
        <v>1.42</v>
      </c>
      <c r="E154" s="17" t="s">
        <v>528</v>
      </c>
      <c r="F154" s="17" t="s">
        <v>645</v>
      </c>
      <c r="G154" s="17" t="s">
        <v>46</v>
      </c>
      <c r="H154" s="17" t="s">
        <v>646</v>
      </c>
      <c r="I154" s="20" t="s">
        <v>12</v>
      </c>
      <c r="J154" s="17"/>
      <c r="K154" s="17"/>
      <c r="L154" s="17"/>
      <c r="M154" s="20" t="s">
        <v>12</v>
      </c>
      <c r="N154" s="17"/>
      <c r="O154" s="20" t="s">
        <v>12</v>
      </c>
      <c r="Q154" s="17"/>
      <c r="R154" s="17"/>
      <c r="S154" s="17"/>
      <c r="T154" s="17"/>
      <c r="U154" s="17"/>
      <c r="V154" s="17"/>
      <c r="W154" s="17"/>
      <c r="X154" s="17"/>
      <c r="Z154" s="17"/>
      <c r="AA154" s="17"/>
      <c r="AB154" s="17"/>
      <c r="AC154" s="17"/>
      <c r="AD154" s="17"/>
      <c r="AE154" s="17"/>
      <c r="AF154" s="17"/>
      <c r="AG154" s="17"/>
    </row>
    <row r="155" ht="15.75" customHeight="1">
      <c r="A155" s="17" t="s">
        <v>642</v>
      </c>
      <c r="B155" s="17" t="s">
        <v>643</v>
      </c>
      <c r="C155" s="17" t="s">
        <v>644</v>
      </c>
      <c r="D155" s="17">
        <v>0.53</v>
      </c>
      <c r="E155" s="17" t="s">
        <v>528</v>
      </c>
      <c r="F155" s="17" t="s">
        <v>647</v>
      </c>
      <c r="G155" s="17" t="s">
        <v>46</v>
      </c>
      <c r="H155" s="17" t="s">
        <v>646</v>
      </c>
      <c r="I155" s="20" t="s">
        <v>12</v>
      </c>
      <c r="J155" s="17"/>
      <c r="K155" s="17"/>
      <c r="L155" s="17"/>
      <c r="M155" s="20" t="s">
        <v>12</v>
      </c>
      <c r="N155" s="17"/>
      <c r="O155" s="20" t="s">
        <v>12</v>
      </c>
      <c r="Q155" s="17"/>
      <c r="R155" s="17"/>
      <c r="S155" s="17"/>
      <c r="T155" s="17"/>
      <c r="U155" s="17"/>
      <c r="V155" s="17"/>
      <c r="W155" s="17"/>
      <c r="X155" s="17"/>
      <c r="Z155" s="17"/>
      <c r="AA155" s="17"/>
      <c r="AB155" s="17"/>
      <c r="AC155" s="17"/>
      <c r="AD155" s="17"/>
      <c r="AE155" s="17"/>
      <c r="AF155" s="17"/>
      <c r="AG155" s="17"/>
    </row>
    <row r="156" ht="15.75" customHeight="1">
      <c r="A156" s="17" t="s">
        <v>642</v>
      </c>
      <c r="B156" s="17" t="s">
        <v>643</v>
      </c>
      <c r="C156" s="17" t="s">
        <v>644</v>
      </c>
      <c r="D156" s="17">
        <v>0.7</v>
      </c>
      <c r="E156" s="17" t="s">
        <v>528</v>
      </c>
      <c r="F156" s="17" t="s">
        <v>648</v>
      </c>
      <c r="G156" s="17" t="s">
        <v>46</v>
      </c>
      <c r="H156" s="17" t="s">
        <v>646</v>
      </c>
      <c r="I156" s="20" t="s">
        <v>12</v>
      </c>
      <c r="J156" s="17"/>
      <c r="K156" s="17"/>
      <c r="L156" s="17"/>
      <c r="M156" s="20" t="s">
        <v>12</v>
      </c>
      <c r="N156" s="17"/>
      <c r="O156" s="20" t="s">
        <v>12</v>
      </c>
      <c r="Q156" s="17"/>
      <c r="R156" s="17"/>
      <c r="S156" s="17"/>
      <c r="T156" s="17"/>
      <c r="U156" s="17"/>
      <c r="V156" s="17"/>
      <c r="W156" s="17"/>
      <c r="X156" s="17"/>
      <c r="Z156" s="17"/>
      <c r="AA156" s="17"/>
      <c r="AB156" s="17"/>
      <c r="AC156" s="17"/>
      <c r="AD156" s="17"/>
      <c r="AE156" s="17"/>
      <c r="AF156" s="17"/>
      <c r="AG156" s="17"/>
    </row>
    <row r="157" ht="15.75" customHeight="1">
      <c r="A157" s="17" t="s">
        <v>642</v>
      </c>
      <c r="B157" s="17" t="s">
        <v>643</v>
      </c>
      <c r="C157" s="17" t="s">
        <v>644</v>
      </c>
      <c r="D157" s="17">
        <v>0.73</v>
      </c>
      <c r="E157" s="17" t="s">
        <v>528</v>
      </c>
      <c r="F157" s="17" t="s">
        <v>649</v>
      </c>
      <c r="G157" s="17" t="s">
        <v>46</v>
      </c>
      <c r="H157" s="17" t="s">
        <v>646</v>
      </c>
      <c r="I157" s="20" t="s">
        <v>12</v>
      </c>
      <c r="J157" s="17"/>
      <c r="K157" s="17"/>
      <c r="L157" s="17"/>
      <c r="M157" s="20" t="s">
        <v>12</v>
      </c>
      <c r="N157" s="17"/>
      <c r="O157" s="20" t="s">
        <v>12</v>
      </c>
      <c r="Q157" s="17"/>
      <c r="R157" s="17"/>
      <c r="S157" s="17"/>
      <c r="T157" s="17"/>
      <c r="U157" s="17"/>
      <c r="V157" s="17"/>
      <c r="W157" s="17"/>
      <c r="X157" s="17"/>
      <c r="Z157" s="17"/>
      <c r="AA157" s="17"/>
      <c r="AB157" s="17"/>
      <c r="AC157" s="17"/>
      <c r="AD157" s="17"/>
      <c r="AE157" s="17"/>
      <c r="AF157" s="17"/>
      <c r="AG157" s="17"/>
    </row>
    <row r="158" ht="15.75" customHeight="1">
      <c r="A158" s="17" t="s">
        <v>642</v>
      </c>
      <c r="B158" s="17" t="s">
        <v>643</v>
      </c>
      <c r="C158" s="17" t="s">
        <v>644</v>
      </c>
      <c r="D158" s="17">
        <v>0.59</v>
      </c>
      <c r="E158" s="17" t="s">
        <v>528</v>
      </c>
      <c r="F158" s="17" t="s">
        <v>650</v>
      </c>
      <c r="G158" s="17" t="s">
        <v>46</v>
      </c>
      <c r="H158" s="17" t="s">
        <v>646</v>
      </c>
      <c r="I158" s="20" t="s">
        <v>12</v>
      </c>
      <c r="J158" s="17"/>
      <c r="K158" s="17"/>
      <c r="L158" s="17"/>
      <c r="M158" s="20" t="s">
        <v>12</v>
      </c>
      <c r="N158" s="17"/>
      <c r="O158" s="20" t="s">
        <v>12</v>
      </c>
      <c r="Q158" s="17"/>
      <c r="R158" s="17"/>
      <c r="S158" s="17"/>
      <c r="T158" s="17"/>
      <c r="U158" s="17"/>
      <c r="V158" s="17"/>
      <c r="W158" s="17"/>
      <c r="X158" s="17"/>
      <c r="Z158" s="17"/>
      <c r="AA158" s="17"/>
      <c r="AB158" s="17"/>
      <c r="AC158" s="17"/>
      <c r="AD158" s="17"/>
      <c r="AE158" s="17"/>
      <c r="AF158" s="17"/>
      <c r="AG158" s="17"/>
    </row>
    <row r="159" ht="15.75" customHeight="1">
      <c r="A159" s="17" t="s">
        <v>642</v>
      </c>
      <c r="B159" s="17" t="s">
        <v>643</v>
      </c>
      <c r="C159" s="17" t="s">
        <v>644</v>
      </c>
      <c r="D159" s="17">
        <v>0.54</v>
      </c>
      <c r="E159" s="17" t="s">
        <v>528</v>
      </c>
      <c r="F159" s="17" t="s">
        <v>651</v>
      </c>
      <c r="G159" s="17" t="s">
        <v>46</v>
      </c>
      <c r="H159" s="17" t="s">
        <v>646</v>
      </c>
      <c r="I159" s="20" t="s">
        <v>12</v>
      </c>
      <c r="J159" s="17"/>
      <c r="K159" s="17"/>
      <c r="L159" s="17"/>
      <c r="M159" s="20" t="s">
        <v>12</v>
      </c>
      <c r="N159" s="17"/>
      <c r="O159" s="20" t="s">
        <v>12</v>
      </c>
      <c r="Q159" s="17"/>
      <c r="R159" s="17"/>
      <c r="S159" s="17"/>
      <c r="T159" s="17"/>
      <c r="U159" s="17"/>
      <c r="V159" s="17"/>
      <c r="W159" s="17"/>
      <c r="X159" s="17"/>
      <c r="Z159" s="17"/>
      <c r="AA159" s="17"/>
      <c r="AB159" s="17"/>
      <c r="AC159" s="17"/>
      <c r="AD159" s="17"/>
      <c r="AE159" s="17"/>
      <c r="AF159" s="17"/>
      <c r="AG159" s="17"/>
    </row>
    <row r="160" ht="15.75" customHeight="1">
      <c r="A160" s="17" t="s">
        <v>642</v>
      </c>
      <c r="B160" s="17" t="s">
        <v>643</v>
      </c>
      <c r="C160" s="17" t="s">
        <v>644</v>
      </c>
      <c r="D160" s="17" t="s">
        <v>652</v>
      </c>
      <c r="E160" s="17" t="s">
        <v>528</v>
      </c>
      <c r="F160" s="17" t="s">
        <v>549</v>
      </c>
      <c r="G160" s="17" t="s">
        <v>46</v>
      </c>
      <c r="H160" s="17" t="s">
        <v>646</v>
      </c>
      <c r="I160" s="20" t="s">
        <v>12</v>
      </c>
      <c r="J160" s="17"/>
      <c r="K160" s="17"/>
      <c r="L160" s="17"/>
      <c r="M160" s="20" t="s">
        <v>12</v>
      </c>
      <c r="N160" s="17"/>
      <c r="O160" s="20" t="s">
        <v>12</v>
      </c>
      <c r="Q160" s="17"/>
      <c r="R160" s="17"/>
      <c r="S160" s="17"/>
      <c r="T160" s="17"/>
      <c r="U160" s="17"/>
      <c r="V160" s="17"/>
      <c r="W160" s="17"/>
      <c r="X160" s="17"/>
      <c r="Z160" s="17"/>
      <c r="AA160" s="17"/>
      <c r="AB160" s="17"/>
      <c r="AC160" s="17"/>
      <c r="AD160" s="17"/>
      <c r="AE160" s="17"/>
      <c r="AF160" s="17"/>
      <c r="AG160" s="17"/>
    </row>
    <row r="161" ht="15.75" customHeight="1">
      <c r="A161" s="17" t="s">
        <v>642</v>
      </c>
      <c r="B161" s="17" t="s">
        <v>643</v>
      </c>
      <c r="C161" s="17" t="s">
        <v>653</v>
      </c>
      <c r="D161" s="17">
        <v>0.27</v>
      </c>
      <c r="E161" s="17" t="s">
        <v>528</v>
      </c>
      <c r="F161" s="17" t="s">
        <v>654</v>
      </c>
      <c r="G161" s="17" t="s">
        <v>46</v>
      </c>
      <c r="H161" s="17" t="s">
        <v>646</v>
      </c>
      <c r="I161" s="20" t="s">
        <v>59</v>
      </c>
      <c r="J161" s="17"/>
      <c r="K161" s="17"/>
      <c r="L161" s="17"/>
      <c r="M161" s="20" t="s">
        <v>12</v>
      </c>
      <c r="N161" s="17"/>
      <c r="O161" s="20" t="s">
        <v>12</v>
      </c>
      <c r="Q161" s="17"/>
      <c r="R161" s="17"/>
      <c r="S161" s="17"/>
      <c r="T161" s="17"/>
      <c r="U161" s="17"/>
      <c r="V161" s="17"/>
      <c r="W161" s="17"/>
      <c r="X161" s="17"/>
      <c r="Z161" s="17"/>
      <c r="AA161" s="17"/>
      <c r="AB161" s="17"/>
      <c r="AC161" s="17"/>
      <c r="AD161" s="17"/>
      <c r="AE161" s="17"/>
      <c r="AF161" s="17"/>
      <c r="AG161" s="17"/>
    </row>
    <row r="162" ht="15.75" customHeight="1">
      <c r="A162" s="17" t="s">
        <v>642</v>
      </c>
      <c r="B162" s="17" t="s">
        <v>643</v>
      </c>
      <c r="C162" s="17" t="s">
        <v>653</v>
      </c>
      <c r="D162" s="17">
        <v>0.35</v>
      </c>
      <c r="E162" s="17" t="s">
        <v>528</v>
      </c>
      <c r="F162" s="17" t="s">
        <v>655</v>
      </c>
      <c r="G162" s="17" t="s">
        <v>46</v>
      </c>
      <c r="H162" s="17" t="s">
        <v>646</v>
      </c>
      <c r="I162" s="20" t="s">
        <v>59</v>
      </c>
      <c r="J162" s="17"/>
      <c r="K162" s="17"/>
      <c r="L162" s="17"/>
      <c r="M162" s="20" t="s">
        <v>12</v>
      </c>
      <c r="N162" s="17"/>
      <c r="O162" s="20" t="s">
        <v>12</v>
      </c>
      <c r="Q162" s="17"/>
      <c r="R162" s="17"/>
      <c r="S162" s="17"/>
      <c r="T162" s="17"/>
      <c r="U162" s="17"/>
      <c r="V162" s="17"/>
      <c r="W162" s="17"/>
      <c r="X162" s="17"/>
      <c r="Z162" s="17"/>
      <c r="AA162" s="17"/>
      <c r="AB162" s="17"/>
      <c r="AC162" s="17"/>
      <c r="AD162" s="17"/>
      <c r="AE162" s="17"/>
      <c r="AF162" s="17"/>
      <c r="AG162" s="17"/>
    </row>
    <row r="163" ht="15.75" customHeight="1">
      <c r="A163" s="17" t="s">
        <v>642</v>
      </c>
      <c r="B163" s="17" t="s">
        <v>643</v>
      </c>
      <c r="C163" s="17" t="s">
        <v>653</v>
      </c>
      <c r="D163" s="17">
        <v>0.37</v>
      </c>
      <c r="E163" s="17" t="s">
        <v>528</v>
      </c>
      <c r="F163" s="17" t="s">
        <v>656</v>
      </c>
      <c r="G163" s="17" t="s">
        <v>46</v>
      </c>
      <c r="H163" s="17" t="s">
        <v>646</v>
      </c>
      <c r="I163" s="20" t="s">
        <v>59</v>
      </c>
      <c r="J163" s="17"/>
      <c r="K163" s="17"/>
      <c r="L163" s="17"/>
      <c r="M163" s="20" t="s">
        <v>12</v>
      </c>
      <c r="N163" s="17"/>
      <c r="O163" s="20" t="s">
        <v>12</v>
      </c>
      <c r="Q163" s="17"/>
      <c r="R163" s="17"/>
      <c r="S163" s="17"/>
      <c r="T163" s="17"/>
      <c r="U163" s="17"/>
      <c r="V163" s="17"/>
      <c r="W163" s="17"/>
      <c r="X163" s="17"/>
      <c r="Z163" s="17"/>
      <c r="AA163" s="17"/>
      <c r="AB163" s="17"/>
      <c r="AC163" s="17"/>
      <c r="AD163" s="17"/>
      <c r="AE163" s="17"/>
      <c r="AF163" s="17"/>
      <c r="AG163" s="17"/>
    </row>
    <row r="164" ht="15.75" customHeight="1">
      <c r="A164" s="17" t="s">
        <v>642</v>
      </c>
      <c r="B164" s="17" t="s">
        <v>643</v>
      </c>
      <c r="C164" s="17" t="s">
        <v>653</v>
      </c>
      <c r="D164" s="17">
        <v>0.31</v>
      </c>
      <c r="E164" s="17" t="s">
        <v>528</v>
      </c>
      <c r="F164" s="17" t="s">
        <v>657</v>
      </c>
      <c r="G164" s="17" t="s">
        <v>46</v>
      </c>
      <c r="H164" s="17" t="s">
        <v>646</v>
      </c>
      <c r="I164" s="20" t="s">
        <v>59</v>
      </c>
      <c r="J164" s="17"/>
      <c r="K164" s="17"/>
      <c r="L164" s="17"/>
      <c r="M164" s="20" t="s">
        <v>12</v>
      </c>
      <c r="N164" s="17"/>
      <c r="O164" s="20" t="s">
        <v>12</v>
      </c>
      <c r="Q164" s="17"/>
      <c r="R164" s="17"/>
      <c r="S164" s="17"/>
      <c r="T164" s="17"/>
      <c r="U164" s="17"/>
      <c r="V164" s="17"/>
      <c r="W164" s="17"/>
      <c r="X164" s="17"/>
      <c r="Z164" s="17"/>
      <c r="AA164" s="17"/>
      <c r="AB164" s="17"/>
      <c r="AC164" s="17"/>
      <c r="AD164" s="17"/>
      <c r="AE164" s="17"/>
      <c r="AF164" s="17"/>
      <c r="AG164" s="17"/>
    </row>
    <row r="165" ht="15.75" customHeight="1">
      <c r="A165" s="17" t="s">
        <v>642</v>
      </c>
      <c r="B165" s="17" t="s">
        <v>643</v>
      </c>
      <c r="C165" s="17" t="s">
        <v>653</v>
      </c>
      <c r="D165" s="17">
        <v>0.39</v>
      </c>
      <c r="E165" s="17" t="s">
        <v>528</v>
      </c>
      <c r="F165" s="17" t="s">
        <v>658</v>
      </c>
      <c r="G165" s="17" t="s">
        <v>46</v>
      </c>
      <c r="H165" s="17" t="s">
        <v>646</v>
      </c>
      <c r="I165" s="20" t="s">
        <v>59</v>
      </c>
      <c r="J165" s="17"/>
      <c r="K165" s="17"/>
      <c r="L165" s="17"/>
      <c r="M165" s="20" t="s">
        <v>12</v>
      </c>
      <c r="N165" s="17"/>
      <c r="O165" s="20" t="s">
        <v>12</v>
      </c>
      <c r="Q165" s="17"/>
      <c r="R165" s="17"/>
      <c r="S165" s="17"/>
      <c r="T165" s="17"/>
      <c r="U165" s="17"/>
      <c r="V165" s="17"/>
      <c r="W165" s="17"/>
      <c r="X165" s="17"/>
      <c r="Z165" s="17"/>
      <c r="AA165" s="17"/>
      <c r="AB165" s="17"/>
      <c r="AC165" s="17"/>
      <c r="AD165" s="17"/>
      <c r="AE165" s="17"/>
      <c r="AF165" s="17"/>
      <c r="AG165" s="17"/>
    </row>
    <row r="166" ht="15.75" customHeight="1">
      <c r="A166" s="17" t="s">
        <v>642</v>
      </c>
      <c r="B166" s="17" t="s">
        <v>643</v>
      </c>
      <c r="C166" s="17" t="s">
        <v>653</v>
      </c>
      <c r="D166" s="17">
        <v>0.32</v>
      </c>
      <c r="E166" s="17" t="s">
        <v>528</v>
      </c>
      <c r="F166" s="17" t="s">
        <v>659</v>
      </c>
      <c r="G166" s="17" t="s">
        <v>46</v>
      </c>
      <c r="H166" s="17" t="s">
        <v>646</v>
      </c>
      <c r="I166" s="20" t="s">
        <v>59</v>
      </c>
      <c r="J166" s="17"/>
      <c r="K166" s="17"/>
      <c r="L166" s="17"/>
      <c r="M166" s="20" t="s">
        <v>12</v>
      </c>
      <c r="N166" s="17"/>
      <c r="O166" s="20" t="s">
        <v>12</v>
      </c>
      <c r="Q166" s="17"/>
      <c r="R166" s="17"/>
      <c r="S166" s="17"/>
      <c r="T166" s="17"/>
      <c r="U166" s="17"/>
      <c r="V166" s="17"/>
      <c r="W166" s="17"/>
      <c r="X166" s="17"/>
      <c r="Z166" s="17"/>
      <c r="AA166" s="17"/>
      <c r="AB166" s="17"/>
      <c r="AC166" s="17"/>
      <c r="AD166" s="17"/>
      <c r="AE166" s="17"/>
      <c r="AF166" s="17"/>
      <c r="AG166" s="17"/>
    </row>
    <row r="167" ht="15.75" customHeight="1">
      <c r="A167" s="17" t="s">
        <v>642</v>
      </c>
      <c r="B167" s="17" t="s">
        <v>643</v>
      </c>
      <c r="C167" s="17" t="s">
        <v>653</v>
      </c>
      <c r="D167" s="17">
        <v>0.49</v>
      </c>
      <c r="E167" s="17" t="s">
        <v>528</v>
      </c>
      <c r="F167" s="17" t="s">
        <v>660</v>
      </c>
      <c r="G167" s="17" t="s">
        <v>46</v>
      </c>
      <c r="H167" s="17" t="s">
        <v>646</v>
      </c>
      <c r="I167" s="20" t="s">
        <v>59</v>
      </c>
      <c r="J167" s="17"/>
      <c r="K167" s="17"/>
      <c r="L167" s="17"/>
      <c r="M167" s="20" t="s">
        <v>12</v>
      </c>
      <c r="N167" s="17"/>
      <c r="O167" s="20" t="s">
        <v>12</v>
      </c>
      <c r="Q167" s="17"/>
      <c r="R167" s="17"/>
      <c r="S167" s="17"/>
      <c r="T167" s="17"/>
      <c r="U167" s="17"/>
      <c r="V167" s="17"/>
      <c r="W167" s="17"/>
      <c r="X167" s="17"/>
      <c r="Z167" s="17"/>
      <c r="AA167" s="17"/>
      <c r="AB167" s="17"/>
      <c r="AC167" s="17"/>
      <c r="AD167" s="17"/>
      <c r="AE167" s="17"/>
      <c r="AF167" s="17"/>
      <c r="AG167" s="17"/>
    </row>
    <row r="168" ht="15.75" customHeight="1">
      <c r="A168" s="17" t="s">
        <v>642</v>
      </c>
      <c r="B168" s="17" t="s">
        <v>643</v>
      </c>
      <c r="C168" s="17" t="s">
        <v>653</v>
      </c>
      <c r="D168" s="17">
        <v>0.44</v>
      </c>
      <c r="E168" s="17" t="s">
        <v>528</v>
      </c>
      <c r="F168" s="17" t="s">
        <v>661</v>
      </c>
      <c r="G168" s="17" t="s">
        <v>46</v>
      </c>
      <c r="H168" s="17" t="s">
        <v>646</v>
      </c>
      <c r="I168" s="20" t="s">
        <v>59</v>
      </c>
      <c r="J168" s="17"/>
      <c r="K168" s="17"/>
      <c r="L168" s="17"/>
      <c r="M168" s="20" t="s">
        <v>12</v>
      </c>
      <c r="N168" s="17"/>
      <c r="O168" s="20" t="s">
        <v>12</v>
      </c>
      <c r="Q168" s="17"/>
      <c r="R168" s="17"/>
      <c r="S168" s="17"/>
      <c r="T168" s="17"/>
      <c r="U168" s="17"/>
      <c r="V168" s="17"/>
      <c r="W168" s="17"/>
      <c r="X168" s="17"/>
      <c r="Z168" s="17"/>
      <c r="AA168" s="17"/>
      <c r="AB168" s="17"/>
      <c r="AC168" s="17"/>
      <c r="AD168" s="17"/>
      <c r="AE168" s="17"/>
      <c r="AF168" s="17"/>
      <c r="AG168" s="17"/>
    </row>
    <row r="169" ht="15.75" customHeight="1">
      <c r="A169" s="17" t="s">
        <v>642</v>
      </c>
      <c r="B169" s="17" t="s">
        <v>643</v>
      </c>
      <c r="C169" s="17" t="s">
        <v>653</v>
      </c>
      <c r="D169" s="17">
        <v>0.85</v>
      </c>
      <c r="E169" s="17" t="s">
        <v>528</v>
      </c>
      <c r="F169" s="17" t="s">
        <v>662</v>
      </c>
      <c r="G169" s="17" t="s">
        <v>46</v>
      </c>
      <c r="H169" s="17" t="s">
        <v>646</v>
      </c>
      <c r="I169" s="20" t="s">
        <v>59</v>
      </c>
      <c r="J169" s="17"/>
      <c r="K169" s="17"/>
      <c r="L169" s="17"/>
      <c r="M169" s="20" t="s">
        <v>12</v>
      </c>
      <c r="N169" s="17"/>
      <c r="O169" s="20" t="s">
        <v>12</v>
      </c>
      <c r="Q169" s="17"/>
      <c r="R169" s="17"/>
      <c r="S169" s="17"/>
      <c r="T169" s="17"/>
      <c r="U169" s="17"/>
      <c r="V169" s="17"/>
      <c r="W169" s="17"/>
      <c r="X169" s="17"/>
      <c r="Z169" s="17"/>
      <c r="AA169" s="17"/>
      <c r="AB169" s="17"/>
      <c r="AC169" s="17"/>
      <c r="AD169" s="17"/>
      <c r="AE169" s="17"/>
      <c r="AF169" s="17"/>
      <c r="AG169" s="17"/>
    </row>
    <row r="170" ht="15.75" customHeight="1">
      <c r="A170" s="17" t="s">
        <v>642</v>
      </c>
      <c r="B170" s="17" t="s">
        <v>643</v>
      </c>
      <c r="C170" s="17" t="s">
        <v>653</v>
      </c>
      <c r="D170" s="17">
        <v>1.01</v>
      </c>
      <c r="E170" s="17" t="s">
        <v>528</v>
      </c>
      <c r="F170" s="17" t="s">
        <v>663</v>
      </c>
      <c r="G170" s="17" t="s">
        <v>46</v>
      </c>
      <c r="H170" s="17" t="s">
        <v>646</v>
      </c>
      <c r="I170" s="20" t="s">
        <v>59</v>
      </c>
      <c r="J170" s="17"/>
      <c r="K170" s="17"/>
      <c r="L170" s="17"/>
      <c r="M170" s="20" t="s">
        <v>12</v>
      </c>
      <c r="N170" s="17"/>
      <c r="O170" s="20" t="s">
        <v>12</v>
      </c>
      <c r="Q170" s="17"/>
      <c r="R170" s="17"/>
      <c r="S170" s="17"/>
      <c r="T170" s="17"/>
      <c r="U170" s="17"/>
      <c r="V170" s="17"/>
      <c r="W170" s="17"/>
      <c r="X170" s="17"/>
      <c r="Z170" s="17"/>
      <c r="AA170" s="17"/>
      <c r="AB170" s="17"/>
      <c r="AC170" s="17"/>
      <c r="AD170" s="17"/>
      <c r="AE170" s="17"/>
      <c r="AF170" s="17"/>
      <c r="AG170" s="17"/>
    </row>
    <row r="171" ht="15.75" customHeight="1">
      <c r="A171" s="20" t="s">
        <v>504</v>
      </c>
      <c r="B171" s="20" t="s">
        <v>37</v>
      </c>
      <c r="C171" s="20" t="s">
        <v>644</v>
      </c>
      <c r="D171" s="20">
        <v>11.26</v>
      </c>
      <c r="E171" s="20" t="s">
        <v>528</v>
      </c>
      <c r="F171" s="20" t="s">
        <v>664</v>
      </c>
      <c r="G171" s="20" t="s">
        <v>46</v>
      </c>
      <c r="H171" s="20" t="s">
        <v>646</v>
      </c>
      <c r="I171" s="20" t="s">
        <v>12</v>
      </c>
      <c r="J171" s="21"/>
      <c r="K171" s="20"/>
      <c r="L171" s="20" t="s">
        <v>12</v>
      </c>
      <c r="M171" s="20"/>
      <c r="O171" s="20" t="s">
        <v>12</v>
      </c>
      <c r="R171" s="17"/>
      <c r="S171" s="17"/>
      <c r="T171" s="17"/>
      <c r="U171" s="17"/>
      <c r="V171" s="17"/>
      <c r="W171" s="17"/>
      <c r="X171" s="17"/>
      <c r="Z171" s="17"/>
      <c r="AA171" s="17"/>
      <c r="AB171" s="17"/>
      <c r="AC171" s="17"/>
      <c r="AD171" s="17"/>
      <c r="AE171" s="17"/>
      <c r="AF171" s="17"/>
      <c r="AG171" s="17"/>
    </row>
    <row r="172" ht="15.75" customHeight="1">
      <c r="A172" s="20" t="s">
        <v>504</v>
      </c>
      <c r="B172" s="20" t="s">
        <v>37</v>
      </c>
      <c r="C172" s="20" t="s">
        <v>644</v>
      </c>
      <c r="D172" s="20">
        <v>10.53</v>
      </c>
      <c r="E172" s="20" t="s">
        <v>528</v>
      </c>
      <c r="F172" s="20" t="s">
        <v>665</v>
      </c>
      <c r="G172" s="20" t="s">
        <v>46</v>
      </c>
      <c r="H172" s="20" t="s">
        <v>646</v>
      </c>
      <c r="I172" s="20" t="s">
        <v>12</v>
      </c>
      <c r="J172" s="21"/>
      <c r="K172" s="20"/>
      <c r="L172" s="20" t="s">
        <v>12</v>
      </c>
      <c r="M172" s="20"/>
      <c r="O172" s="20" t="s">
        <v>12</v>
      </c>
      <c r="R172" s="17"/>
      <c r="S172" s="17"/>
      <c r="T172" s="17"/>
      <c r="U172" s="17"/>
      <c r="V172" s="17"/>
      <c r="W172" s="17"/>
      <c r="X172" s="17"/>
      <c r="Z172" s="17"/>
      <c r="AA172" s="17"/>
      <c r="AB172" s="17"/>
      <c r="AC172" s="17"/>
      <c r="AD172" s="17"/>
      <c r="AE172" s="17"/>
      <c r="AF172" s="17"/>
      <c r="AG172" s="17"/>
    </row>
    <row r="173" ht="15.75" customHeight="1">
      <c r="A173" s="20" t="s">
        <v>504</v>
      </c>
      <c r="B173" s="20" t="s">
        <v>37</v>
      </c>
      <c r="C173" s="20" t="s">
        <v>644</v>
      </c>
      <c r="D173" s="20">
        <v>8.28</v>
      </c>
      <c r="E173" s="20" t="s">
        <v>528</v>
      </c>
      <c r="F173" s="20" t="s">
        <v>666</v>
      </c>
      <c r="G173" s="20" t="s">
        <v>46</v>
      </c>
      <c r="H173" s="20" t="s">
        <v>646</v>
      </c>
      <c r="I173" s="20" t="s">
        <v>12</v>
      </c>
      <c r="J173" s="21"/>
      <c r="K173" s="20"/>
      <c r="L173" s="20" t="s">
        <v>12</v>
      </c>
      <c r="M173" s="20"/>
      <c r="O173" s="20" t="s">
        <v>12</v>
      </c>
      <c r="R173" s="17"/>
      <c r="S173" s="17"/>
      <c r="T173" s="17"/>
      <c r="U173" s="17"/>
      <c r="V173" s="17"/>
      <c r="W173" s="17"/>
      <c r="X173" s="17"/>
      <c r="Z173" s="17"/>
      <c r="AA173" s="17"/>
      <c r="AB173" s="17"/>
      <c r="AC173" s="17"/>
      <c r="AD173" s="17"/>
      <c r="AE173" s="17"/>
      <c r="AF173" s="17"/>
      <c r="AG173" s="17"/>
    </row>
    <row r="174" ht="15.75" customHeight="1">
      <c r="A174" s="20" t="s">
        <v>504</v>
      </c>
      <c r="B174" s="20" t="s">
        <v>37</v>
      </c>
      <c r="C174" s="20" t="s">
        <v>644</v>
      </c>
      <c r="D174" s="20">
        <v>6.5</v>
      </c>
      <c r="E174" s="20" t="s">
        <v>528</v>
      </c>
      <c r="F174" s="20" t="s">
        <v>667</v>
      </c>
      <c r="G174" s="20" t="s">
        <v>46</v>
      </c>
      <c r="H174" s="20" t="s">
        <v>646</v>
      </c>
      <c r="I174" s="20" t="s">
        <v>12</v>
      </c>
      <c r="J174" s="21"/>
      <c r="K174" s="20"/>
      <c r="L174" s="20" t="s">
        <v>12</v>
      </c>
      <c r="M174" s="20"/>
      <c r="O174" s="20" t="s">
        <v>12</v>
      </c>
      <c r="R174" s="17"/>
      <c r="S174" s="17"/>
      <c r="T174" s="17"/>
      <c r="U174" s="17"/>
      <c r="V174" s="17"/>
      <c r="W174" s="17"/>
      <c r="X174" s="17"/>
      <c r="Z174" s="17"/>
      <c r="AA174" s="17"/>
      <c r="AB174" s="17"/>
      <c r="AC174" s="17"/>
      <c r="AD174" s="17"/>
      <c r="AE174" s="17"/>
      <c r="AF174" s="17"/>
      <c r="AG174" s="17"/>
    </row>
    <row r="175" ht="15.75" customHeight="1">
      <c r="A175" s="20" t="s">
        <v>504</v>
      </c>
      <c r="B175" s="20" t="s">
        <v>37</v>
      </c>
      <c r="C175" s="20" t="s">
        <v>644</v>
      </c>
      <c r="D175" s="20">
        <v>9.24</v>
      </c>
      <c r="E175" s="20" t="s">
        <v>528</v>
      </c>
      <c r="F175" s="20" t="s">
        <v>668</v>
      </c>
      <c r="G175" s="20" t="s">
        <v>46</v>
      </c>
      <c r="H175" s="20" t="s">
        <v>646</v>
      </c>
      <c r="I175" s="20" t="s">
        <v>12</v>
      </c>
      <c r="J175" s="21"/>
      <c r="K175" s="20"/>
      <c r="L175" s="20" t="s">
        <v>12</v>
      </c>
      <c r="M175" s="20"/>
      <c r="O175" s="20" t="s">
        <v>12</v>
      </c>
      <c r="R175" s="17"/>
      <c r="S175" s="17"/>
      <c r="T175" s="17"/>
      <c r="U175" s="17"/>
      <c r="V175" s="17"/>
      <c r="W175" s="17"/>
      <c r="X175" s="17"/>
      <c r="Z175" s="17"/>
      <c r="AA175" s="17"/>
      <c r="AB175" s="17"/>
      <c r="AC175" s="17"/>
      <c r="AD175" s="17"/>
      <c r="AE175" s="17"/>
      <c r="AF175" s="17"/>
      <c r="AG175" s="17"/>
    </row>
    <row r="176" ht="15.75" customHeight="1">
      <c r="A176" s="20" t="s">
        <v>504</v>
      </c>
      <c r="B176" s="20" t="s">
        <v>37</v>
      </c>
      <c r="C176" s="20" t="s">
        <v>644</v>
      </c>
      <c r="D176" s="20">
        <v>16.46</v>
      </c>
      <c r="E176" s="20" t="s">
        <v>528</v>
      </c>
      <c r="F176" s="20" t="s">
        <v>669</v>
      </c>
      <c r="G176" s="20" t="s">
        <v>46</v>
      </c>
      <c r="H176" s="20" t="s">
        <v>646</v>
      </c>
      <c r="I176" s="20" t="s">
        <v>12</v>
      </c>
      <c r="J176" s="21"/>
      <c r="K176" s="20"/>
      <c r="L176" s="20" t="s">
        <v>12</v>
      </c>
      <c r="M176" s="20"/>
      <c r="O176" s="20" t="s">
        <v>12</v>
      </c>
      <c r="R176" s="17"/>
      <c r="S176" s="17"/>
      <c r="T176" s="17"/>
      <c r="U176" s="17"/>
      <c r="V176" s="17"/>
      <c r="W176" s="17"/>
      <c r="X176" s="17"/>
      <c r="Z176" s="17"/>
      <c r="AA176" s="17"/>
      <c r="AB176" s="17"/>
      <c r="AC176" s="17"/>
      <c r="AD176" s="17"/>
      <c r="AE176" s="17"/>
      <c r="AF176" s="17"/>
      <c r="AG176" s="17"/>
    </row>
    <row r="177" ht="15.75" customHeight="1">
      <c r="A177" s="20" t="s">
        <v>504</v>
      </c>
      <c r="B177" s="20" t="s">
        <v>37</v>
      </c>
      <c r="C177" s="20" t="s">
        <v>644</v>
      </c>
      <c r="D177" s="20" t="s">
        <v>670</v>
      </c>
      <c r="E177" s="20" t="s">
        <v>528</v>
      </c>
      <c r="F177" s="20" t="s">
        <v>671</v>
      </c>
      <c r="G177" s="20" t="s">
        <v>46</v>
      </c>
      <c r="H177" s="20" t="s">
        <v>646</v>
      </c>
      <c r="I177" s="20" t="s">
        <v>12</v>
      </c>
      <c r="J177" s="21"/>
      <c r="K177" s="20"/>
      <c r="L177" s="20" t="s">
        <v>12</v>
      </c>
      <c r="M177" s="20"/>
      <c r="O177" s="20" t="s">
        <v>12</v>
      </c>
      <c r="R177" s="17"/>
      <c r="S177" s="17"/>
      <c r="T177" s="17"/>
      <c r="U177" s="17"/>
      <c r="V177" s="17"/>
      <c r="W177" s="17"/>
      <c r="X177" s="17"/>
      <c r="Z177" s="17"/>
      <c r="AA177" s="17"/>
      <c r="AB177" s="17"/>
      <c r="AC177" s="17"/>
      <c r="AD177" s="17"/>
      <c r="AE177" s="17"/>
      <c r="AF177" s="17"/>
      <c r="AG177" s="17"/>
    </row>
    <row r="178" ht="15.75" customHeight="1">
      <c r="A178" s="20" t="s">
        <v>431</v>
      </c>
      <c r="B178" s="20" t="s">
        <v>62</v>
      </c>
      <c r="C178" s="20" t="s">
        <v>427</v>
      </c>
      <c r="D178" s="20">
        <v>531.7</v>
      </c>
      <c r="E178" s="20" t="s">
        <v>282</v>
      </c>
      <c r="F178" s="20" t="s">
        <v>672</v>
      </c>
      <c r="G178" s="20" t="s">
        <v>41</v>
      </c>
      <c r="H178" s="20" t="s">
        <v>429</v>
      </c>
      <c r="I178" s="20" t="s">
        <v>12</v>
      </c>
      <c r="J178" s="20" t="s">
        <v>12</v>
      </c>
      <c r="K178" s="20"/>
      <c r="L178" s="20"/>
      <c r="M178" s="20"/>
      <c r="N178" s="20"/>
      <c r="O178" s="20" t="s">
        <v>12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G178" s="20"/>
    </row>
    <row r="179" ht="15.75" customHeight="1">
      <c r="A179" s="20" t="s">
        <v>431</v>
      </c>
      <c r="B179" s="20" t="s">
        <v>62</v>
      </c>
      <c r="C179" s="20" t="s">
        <v>427</v>
      </c>
      <c r="D179" s="20">
        <v>462.8</v>
      </c>
      <c r="E179" s="20" t="s">
        <v>282</v>
      </c>
      <c r="F179" s="20" t="s">
        <v>673</v>
      </c>
      <c r="G179" s="20" t="s">
        <v>41</v>
      </c>
      <c r="H179" s="20" t="s">
        <v>429</v>
      </c>
      <c r="I179" s="20" t="s">
        <v>12</v>
      </c>
      <c r="J179" s="20" t="s">
        <v>12</v>
      </c>
      <c r="K179" s="20"/>
      <c r="L179" s="20"/>
      <c r="M179" s="20"/>
      <c r="N179" s="20"/>
      <c r="O179" s="20" t="s">
        <v>12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G179" s="20"/>
    </row>
    <row r="180" ht="15.75" customHeight="1">
      <c r="A180" s="20" t="s">
        <v>431</v>
      </c>
      <c r="B180" s="20" t="s">
        <v>62</v>
      </c>
      <c r="C180" s="20" t="s">
        <v>427</v>
      </c>
      <c r="D180" s="20" t="s">
        <v>674</v>
      </c>
      <c r="E180" s="20" t="s">
        <v>282</v>
      </c>
      <c r="F180" s="20" t="s">
        <v>675</v>
      </c>
      <c r="G180" s="20" t="s">
        <v>41</v>
      </c>
      <c r="H180" s="20" t="s">
        <v>429</v>
      </c>
      <c r="I180" s="20" t="s">
        <v>12</v>
      </c>
      <c r="J180" s="20" t="s">
        <v>13</v>
      </c>
      <c r="K180" s="20"/>
      <c r="L180" s="20"/>
      <c r="M180" s="20"/>
      <c r="N180" s="20"/>
      <c r="O180" s="20" t="s">
        <v>12</v>
      </c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G180" s="20"/>
    </row>
    <row r="181" ht="15.75" customHeight="1">
      <c r="A181" s="20" t="s">
        <v>431</v>
      </c>
      <c r="B181" s="20" t="s">
        <v>62</v>
      </c>
      <c r="C181" s="20" t="s">
        <v>427</v>
      </c>
      <c r="D181" s="20">
        <v>568.3</v>
      </c>
      <c r="E181" s="20" t="s">
        <v>282</v>
      </c>
      <c r="F181" s="20" t="s">
        <v>676</v>
      </c>
      <c r="G181" s="20" t="s">
        <v>41</v>
      </c>
      <c r="H181" s="20" t="s">
        <v>429</v>
      </c>
      <c r="I181" s="20" t="s">
        <v>12</v>
      </c>
      <c r="J181" s="20" t="s">
        <v>12</v>
      </c>
      <c r="K181" s="20"/>
      <c r="L181" s="20"/>
      <c r="M181" s="20"/>
      <c r="N181" s="20"/>
      <c r="O181" s="20" t="s">
        <v>12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G181" s="20"/>
    </row>
    <row r="182" ht="15.75" customHeight="1">
      <c r="A182" s="20" t="s">
        <v>431</v>
      </c>
      <c r="B182" s="20" t="s">
        <v>62</v>
      </c>
      <c r="C182" s="20" t="s">
        <v>427</v>
      </c>
      <c r="D182" s="20">
        <v>503.2</v>
      </c>
      <c r="E182" s="20" t="s">
        <v>282</v>
      </c>
      <c r="F182" s="20" t="s">
        <v>677</v>
      </c>
      <c r="G182" s="20" t="s">
        <v>41</v>
      </c>
      <c r="H182" s="20" t="s">
        <v>429</v>
      </c>
      <c r="I182" s="20" t="s">
        <v>12</v>
      </c>
      <c r="J182" s="20" t="s">
        <v>12</v>
      </c>
      <c r="K182" s="20"/>
      <c r="L182" s="20"/>
      <c r="M182" s="20"/>
      <c r="N182" s="20"/>
      <c r="O182" s="20" t="s">
        <v>12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G182" s="20"/>
    </row>
    <row r="183" ht="15.75" customHeight="1">
      <c r="A183" s="20" t="s">
        <v>431</v>
      </c>
      <c r="B183" s="20" t="s">
        <v>62</v>
      </c>
      <c r="C183" s="20" t="s">
        <v>427</v>
      </c>
      <c r="D183" s="20" t="s">
        <v>678</v>
      </c>
      <c r="E183" s="20" t="s">
        <v>282</v>
      </c>
      <c r="F183" s="20" t="s">
        <v>679</v>
      </c>
      <c r="G183" s="20" t="s">
        <v>41</v>
      </c>
      <c r="H183" s="20" t="s">
        <v>429</v>
      </c>
      <c r="I183" s="20" t="s">
        <v>12</v>
      </c>
      <c r="J183" s="20" t="s">
        <v>13</v>
      </c>
      <c r="K183" s="20"/>
      <c r="L183" s="20"/>
      <c r="M183" s="20"/>
      <c r="N183" s="20"/>
      <c r="O183" s="20" t="s">
        <v>12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G183" s="20"/>
    </row>
    <row r="184" ht="15.75" customHeight="1">
      <c r="A184" s="20" t="s">
        <v>431</v>
      </c>
      <c r="B184" s="20" t="s">
        <v>62</v>
      </c>
      <c r="C184" s="20" t="s">
        <v>427</v>
      </c>
      <c r="D184" s="20">
        <v>68.05</v>
      </c>
      <c r="E184" s="20" t="s">
        <v>282</v>
      </c>
      <c r="F184" s="20" t="s">
        <v>680</v>
      </c>
      <c r="G184" s="20" t="s">
        <v>41</v>
      </c>
      <c r="H184" s="20" t="s">
        <v>429</v>
      </c>
      <c r="I184" s="20" t="s">
        <v>12</v>
      </c>
      <c r="J184" s="20" t="s">
        <v>12</v>
      </c>
      <c r="K184" s="20"/>
      <c r="L184" s="20"/>
      <c r="M184" s="20"/>
      <c r="N184" s="20"/>
      <c r="O184" s="20" t="s">
        <v>12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G184" s="20"/>
    </row>
    <row r="185" ht="15.75" customHeight="1">
      <c r="A185" s="20" t="s">
        <v>431</v>
      </c>
      <c r="B185" s="20" t="s">
        <v>62</v>
      </c>
      <c r="C185" s="20" t="s">
        <v>427</v>
      </c>
      <c r="D185" s="20">
        <v>59.0</v>
      </c>
      <c r="E185" s="20" t="s">
        <v>282</v>
      </c>
      <c r="F185" s="20" t="s">
        <v>681</v>
      </c>
      <c r="G185" s="20" t="s">
        <v>41</v>
      </c>
      <c r="H185" s="20" t="s">
        <v>429</v>
      </c>
      <c r="I185" s="20" t="s">
        <v>12</v>
      </c>
      <c r="J185" s="20" t="s">
        <v>12</v>
      </c>
      <c r="K185" s="20"/>
      <c r="L185" s="20"/>
      <c r="M185" s="20"/>
      <c r="N185" s="20"/>
      <c r="O185" s="20" t="s">
        <v>12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G185" s="20"/>
    </row>
    <row r="186" ht="15.75" customHeight="1">
      <c r="A186" s="20" t="s">
        <v>431</v>
      </c>
      <c r="B186" s="20" t="s">
        <v>62</v>
      </c>
      <c r="C186" s="20" t="s">
        <v>427</v>
      </c>
      <c r="D186" s="20">
        <v>212.5</v>
      </c>
      <c r="E186" s="20" t="s">
        <v>282</v>
      </c>
      <c r="F186" s="20" t="s">
        <v>682</v>
      </c>
      <c r="G186" s="20" t="s">
        <v>41</v>
      </c>
      <c r="H186" s="20" t="s">
        <v>429</v>
      </c>
      <c r="I186" s="20" t="s">
        <v>12</v>
      </c>
      <c r="J186" s="20" t="s">
        <v>12</v>
      </c>
      <c r="K186" s="20"/>
      <c r="L186" s="20"/>
      <c r="M186" s="20"/>
      <c r="N186" s="20"/>
      <c r="O186" s="20" t="s">
        <v>12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G186" s="20"/>
    </row>
    <row r="187" ht="15.75" customHeight="1">
      <c r="A187" s="20" t="s">
        <v>431</v>
      </c>
      <c r="B187" s="20" t="s">
        <v>62</v>
      </c>
      <c r="C187" s="20" t="s">
        <v>427</v>
      </c>
      <c r="D187" s="20">
        <v>101.1</v>
      </c>
      <c r="E187" s="20" t="s">
        <v>282</v>
      </c>
      <c r="F187" s="20" t="s">
        <v>683</v>
      </c>
      <c r="G187" s="20" t="s">
        <v>41</v>
      </c>
      <c r="H187" s="20" t="s">
        <v>429</v>
      </c>
      <c r="I187" s="20" t="s">
        <v>12</v>
      </c>
      <c r="J187" s="20" t="s">
        <v>12</v>
      </c>
      <c r="K187" s="20"/>
      <c r="L187" s="20"/>
      <c r="M187" s="20"/>
      <c r="N187" s="20"/>
      <c r="O187" s="20" t="s">
        <v>12</v>
      </c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G187" s="20"/>
    </row>
    <row r="188" ht="15.75" customHeight="1">
      <c r="A188" s="20" t="s">
        <v>431</v>
      </c>
      <c r="B188" s="20" t="s">
        <v>62</v>
      </c>
      <c r="C188" s="20" t="s">
        <v>427</v>
      </c>
      <c r="D188" s="20">
        <v>125.42</v>
      </c>
      <c r="E188" s="20" t="s">
        <v>282</v>
      </c>
      <c r="F188" s="20" t="s">
        <v>684</v>
      </c>
      <c r="G188" s="20" t="s">
        <v>41</v>
      </c>
      <c r="H188" s="20" t="s">
        <v>429</v>
      </c>
      <c r="I188" s="20" t="s">
        <v>12</v>
      </c>
      <c r="J188" s="20" t="s">
        <v>12</v>
      </c>
      <c r="K188" s="20"/>
      <c r="L188" s="20"/>
      <c r="M188" s="20"/>
      <c r="N188" s="20"/>
      <c r="O188" s="20" t="s">
        <v>12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G188" s="20"/>
    </row>
    <row r="189" ht="15.75" customHeight="1">
      <c r="A189" s="20" t="s">
        <v>431</v>
      </c>
      <c r="B189" s="20" t="s">
        <v>62</v>
      </c>
      <c r="C189" s="20" t="s">
        <v>427</v>
      </c>
      <c r="D189" s="20">
        <v>284.65</v>
      </c>
      <c r="E189" s="20" t="s">
        <v>282</v>
      </c>
      <c r="F189" s="20" t="s">
        <v>685</v>
      </c>
      <c r="G189" s="20" t="s">
        <v>41</v>
      </c>
      <c r="H189" s="20" t="s">
        <v>429</v>
      </c>
      <c r="I189" s="20" t="s">
        <v>12</v>
      </c>
      <c r="J189" s="20" t="s">
        <v>12</v>
      </c>
      <c r="K189" s="20"/>
      <c r="L189" s="20"/>
      <c r="M189" s="20"/>
      <c r="N189" s="20"/>
      <c r="O189" s="20" t="s">
        <v>12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G189" s="20"/>
    </row>
    <row r="190" ht="15.75" customHeight="1">
      <c r="A190" s="20" t="s">
        <v>431</v>
      </c>
      <c r="B190" s="20" t="s">
        <v>62</v>
      </c>
      <c r="C190" s="20" t="s">
        <v>427</v>
      </c>
      <c r="D190" s="20">
        <v>150.7</v>
      </c>
      <c r="E190" s="20" t="s">
        <v>282</v>
      </c>
      <c r="F190" s="20" t="s">
        <v>686</v>
      </c>
      <c r="G190" s="20" t="s">
        <v>41</v>
      </c>
      <c r="H190" s="20" t="s">
        <v>429</v>
      </c>
      <c r="I190" s="20" t="s">
        <v>12</v>
      </c>
      <c r="J190" s="20" t="s">
        <v>12</v>
      </c>
      <c r="K190" s="20"/>
      <c r="L190" s="20"/>
      <c r="M190" s="20"/>
      <c r="N190" s="20"/>
      <c r="O190" s="20" t="s">
        <v>12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G190" s="20"/>
    </row>
    <row r="191" ht="15.75" customHeight="1">
      <c r="A191" s="20" t="s">
        <v>431</v>
      </c>
      <c r="B191" s="20" t="s">
        <v>62</v>
      </c>
      <c r="C191" s="20" t="s">
        <v>427</v>
      </c>
      <c r="D191" s="20">
        <v>168.0</v>
      </c>
      <c r="E191" s="20" t="s">
        <v>282</v>
      </c>
      <c r="F191" s="20" t="s">
        <v>441</v>
      </c>
      <c r="G191" s="20" t="s">
        <v>41</v>
      </c>
      <c r="H191" s="20" t="s">
        <v>429</v>
      </c>
      <c r="I191" s="20" t="s">
        <v>12</v>
      </c>
      <c r="J191" s="20" t="s">
        <v>12</v>
      </c>
      <c r="K191" s="20"/>
      <c r="L191" s="20"/>
      <c r="M191" s="20"/>
      <c r="N191" s="20"/>
      <c r="O191" s="20" t="s">
        <v>12</v>
      </c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G191" s="20"/>
    </row>
    <row r="192" ht="15.75" customHeight="1">
      <c r="A192" s="20" t="s">
        <v>457</v>
      </c>
      <c r="B192" s="20" t="s">
        <v>78</v>
      </c>
      <c r="C192" s="20" t="s">
        <v>427</v>
      </c>
      <c r="D192" s="20">
        <v>853.4</v>
      </c>
      <c r="E192" s="20" t="s">
        <v>282</v>
      </c>
      <c r="F192" s="20" t="s">
        <v>687</v>
      </c>
      <c r="G192" s="20" t="s">
        <v>41</v>
      </c>
      <c r="H192" s="20" t="s">
        <v>429</v>
      </c>
      <c r="I192" s="20" t="s">
        <v>12</v>
      </c>
      <c r="J192" s="20"/>
      <c r="K192" s="20" t="s">
        <v>12</v>
      </c>
      <c r="L192" s="20"/>
      <c r="M192" s="20"/>
      <c r="N192" s="20"/>
      <c r="O192" s="20" t="s">
        <v>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G192" s="20"/>
    </row>
    <row r="193" ht="15.75" customHeight="1">
      <c r="A193" s="20" t="s">
        <v>457</v>
      </c>
      <c r="B193" s="20" t="s">
        <v>78</v>
      </c>
      <c r="C193" s="20" t="s">
        <v>427</v>
      </c>
      <c r="D193" s="20">
        <v>750.6</v>
      </c>
      <c r="E193" s="20" t="s">
        <v>282</v>
      </c>
      <c r="F193" s="20" t="s">
        <v>688</v>
      </c>
      <c r="G193" s="20" t="s">
        <v>41</v>
      </c>
      <c r="H193" s="20" t="s">
        <v>429</v>
      </c>
      <c r="I193" s="20" t="s">
        <v>12</v>
      </c>
      <c r="J193" s="20"/>
      <c r="K193" s="20" t="s">
        <v>12</v>
      </c>
      <c r="L193" s="20"/>
      <c r="M193" s="20"/>
      <c r="N193" s="20"/>
      <c r="O193" s="20" t="s">
        <v>12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G193" s="20"/>
    </row>
    <row r="194" ht="15.75" customHeight="1">
      <c r="A194" s="20" t="s">
        <v>457</v>
      </c>
      <c r="B194" s="20" t="s">
        <v>78</v>
      </c>
      <c r="C194" s="20" t="s">
        <v>427</v>
      </c>
      <c r="D194" s="20" t="s">
        <v>689</v>
      </c>
      <c r="E194" s="20" t="s">
        <v>282</v>
      </c>
      <c r="F194" s="20" t="s">
        <v>690</v>
      </c>
      <c r="G194" s="20" t="s">
        <v>41</v>
      </c>
      <c r="H194" s="20" t="s">
        <v>429</v>
      </c>
      <c r="I194" s="20" t="s">
        <v>12</v>
      </c>
      <c r="J194" s="20"/>
      <c r="K194" s="20" t="s">
        <v>13</v>
      </c>
      <c r="L194" s="20"/>
      <c r="M194" s="20"/>
      <c r="N194" s="20"/>
      <c r="O194" s="20" t="s">
        <v>12</v>
      </c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G194" s="20"/>
    </row>
    <row r="195" ht="15.75" customHeight="1">
      <c r="A195" s="20" t="s">
        <v>457</v>
      </c>
      <c r="B195" s="20" t="s">
        <v>78</v>
      </c>
      <c r="C195" s="20" t="s">
        <v>427</v>
      </c>
      <c r="D195" s="20">
        <v>930.3</v>
      </c>
      <c r="E195" s="20" t="s">
        <v>282</v>
      </c>
      <c r="F195" s="20" t="s">
        <v>691</v>
      </c>
      <c r="G195" s="20" t="s">
        <v>41</v>
      </c>
      <c r="H195" s="20" t="s">
        <v>429</v>
      </c>
      <c r="I195" s="20" t="s">
        <v>12</v>
      </c>
      <c r="J195" s="20"/>
      <c r="K195" s="20" t="s">
        <v>12</v>
      </c>
      <c r="L195" s="20"/>
      <c r="M195" s="20"/>
      <c r="N195" s="20"/>
      <c r="O195" s="20" t="s">
        <v>12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G195" s="20"/>
    </row>
    <row r="196" ht="15.75" customHeight="1">
      <c r="A196" s="20" t="s">
        <v>457</v>
      </c>
      <c r="B196" s="20" t="s">
        <v>78</v>
      </c>
      <c r="C196" s="20" t="s">
        <v>427</v>
      </c>
      <c r="D196" s="20">
        <v>828.7</v>
      </c>
      <c r="E196" s="20" t="s">
        <v>282</v>
      </c>
      <c r="F196" s="20" t="s">
        <v>692</v>
      </c>
      <c r="G196" s="20" t="s">
        <v>41</v>
      </c>
      <c r="H196" s="20" t="s">
        <v>429</v>
      </c>
      <c r="I196" s="20" t="s">
        <v>12</v>
      </c>
      <c r="J196" s="20"/>
      <c r="K196" s="20" t="s">
        <v>12</v>
      </c>
      <c r="L196" s="20"/>
      <c r="M196" s="20"/>
      <c r="N196" s="20"/>
      <c r="O196" s="20" t="s">
        <v>12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G196" s="20"/>
    </row>
    <row r="197" ht="15.75" customHeight="1">
      <c r="A197" s="20" t="s">
        <v>457</v>
      </c>
      <c r="B197" s="20" t="s">
        <v>78</v>
      </c>
      <c r="C197" s="20" t="s">
        <v>427</v>
      </c>
      <c r="D197" s="20" t="s">
        <v>693</v>
      </c>
      <c r="E197" s="20" t="s">
        <v>282</v>
      </c>
      <c r="F197" s="20" t="s">
        <v>694</v>
      </c>
      <c r="G197" s="20" t="s">
        <v>41</v>
      </c>
      <c r="H197" s="20" t="s">
        <v>429</v>
      </c>
      <c r="I197" s="20" t="s">
        <v>12</v>
      </c>
      <c r="J197" s="20"/>
      <c r="K197" s="20" t="s">
        <v>13</v>
      </c>
      <c r="L197" s="20"/>
      <c r="M197" s="20"/>
      <c r="N197" s="20"/>
      <c r="O197" s="20" t="s">
        <v>12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G197" s="20"/>
    </row>
    <row r="198" ht="15.75" customHeight="1">
      <c r="A198" s="20" t="s">
        <v>695</v>
      </c>
      <c r="B198" s="20" t="s">
        <v>104</v>
      </c>
      <c r="C198" s="20" t="s">
        <v>427</v>
      </c>
      <c r="D198" s="20">
        <v>21.4</v>
      </c>
      <c r="E198" s="20" t="s">
        <v>107</v>
      </c>
      <c r="F198" s="20" t="s">
        <v>696</v>
      </c>
      <c r="G198" s="20" t="s">
        <v>109</v>
      </c>
      <c r="H198" s="20" t="s">
        <v>429</v>
      </c>
      <c r="I198" s="20" t="s">
        <v>12</v>
      </c>
      <c r="J198" s="20"/>
      <c r="K198" s="20"/>
      <c r="L198" s="20"/>
      <c r="M198" s="20"/>
      <c r="N198" s="20" t="s">
        <v>12</v>
      </c>
      <c r="O198" s="20" t="s">
        <v>12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G198" s="20"/>
    </row>
    <row r="199" ht="15.75" customHeight="1">
      <c r="A199" s="20" t="s">
        <v>695</v>
      </c>
      <c r="B199" s="20" t="s">
        <v>104</v>
      </c>
      <c r="C199" s="20" t="s">
        <v>427</v>
      </c>
      <c r="D199" s="20">
        <v>29.7</v>
      </c>
      <c r="E199" s="20" t="s">
        <v>107</v>
      </c>
      <c r="F199" s="20" t="s">
        <v>697</v>
      </c>
      <c r="G199" s="20" t="s">
        <v>109</v>
      </c>
      <c r="H199" s="20" t="s">
        <v>429</v>
      </c>
      <c r="I199" s="20" t="s">
        <v>12</v>
      </c>
      <c r="J199" s="20"/>
      <c r="K199" s="20"/>
      <c r="L199" s="20"/>
      <c r="M199" s="20"/>
      <c r="N199" s="20" t="s">
        <v>12</v>
      </c>
      <c r="O199" s="20" t="s">
        <v>12</v>
      </c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G199" s="20"/>
    </row>
    <row r="200" ht="15.75" customHeight="1">
      <c r="A200" s="20" t="s">
        <v>695</v>
      </c>
      <c r="B200" s="20" t="s">
        <v>104</v>
      </c>
      <c r="C200" s="20" t="s">
        <v>427</v>
      </c>
      <c r="D200" s="20">
        <v>38.8</v>
      </c>
      <c r="E200" s="20" t="s">
        <v>107</v>
      </c>
      <c r="F200" s="20" t="s">
        <v>698</v>
      </c>
      <c r="G200" s="20" t="s">
        <v>109</v>
      </c>
      <c r="H200" s="20" t="s">
        <v>429</v>
      </c>
      <c r="I200" s="20" t="s">
        <v>12</v>
      </c>
      <c r="J200" s="20"/>
      <c r="K200" s="20"/>
      <c r="L200" s="20"/>
      <c r="M200" s="20"/>
      <c r="N200" s="20" t="s">
        <v>13</v>
      </c>
      <c r="O200" s="20" t="s">
        <v>12</v>
      </c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G200" s="20"/>
    </row>
    <row r="201" ht="15.75" customHeight="1">
      <c r="A201" s="20" t="s">
        <v>695</v>
      </c>
      <c r="B201" s="20" t="s">
        <v>104</v>
      </c>
      <c r="C201" s="20" t="s">
        <v>427</v>
      </c>
      <c r="D201" s="20">
        <v>26.7</v>
      </c>
      <c r="E201" s="20" t="s">
        <v>107</v>
      </c>
      <c r="F201" s="20" t="s">
        <v>699</v>
      </c>
      <c r="G201" s="20" t="s">
        <v>109</v>
      </c>
      <c r="H201" s="20" t="s">
        <v>429</v>
      </c>
      <c r="I201" s="20" t="s">
        <v>12</v>
      </c>
      <c r="J201" s="20"/>
      <c r="K201" s="20"/>
      <c r="L201" s="20"/>
      <c r="M201" s="20"/>
      <c r="N201" s="20" t="s">
        <v>12</v>
      </c>
      <c r="O201" s="20" t="s">
        <v>12</v>
      </c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G201" s="20"/>
    </row>
    <row r="202" ht="15.75" customHeight="1">
      <c r="A202" s="20" t="s">
        <v>695</v>
      </c>
      <c r="B202" s="20" t="s">
        <v>104</v>
      </c>
      <c r="C202" s="20" t="s">
        <v>427</v>
      </c>
      <c r="D202" s="20">
        <v>29.0</v>
      </c>
      <c r="E202" s="20" t="s">
        <v>107</v>
      </c>
      <c r="F202" s="20" t="s">
        <v>700</v>
      </c>
      <c r="G202" s="20" t="s">
        <v>109</v>
      </c>
      <c r="H202" s="20" t="s">
        <v>429</v>
      </c>
      <c r="I202" s="20" t="s">
        <v>12</v>
      </c>
      <c r="J202" s="20"/>
      <c r="K202" s="20"/>
      <c r="L202" s="20"/>
      <c r="M202" s="20"/>
      <c r="N202" s="20" t="s">
        <v>12</v>
      </c>
      <c r="O202" s="20" t="s">
        <v>12</v>
      </c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G202" s="20"/>
    </row>
    <row r="203" ht="15.75" customHeight="1">
      <c r="A203" s="20" t="s">
        <v>695</v>
      </c>
      <c r="B203" s="20" t="s">
        <v>104</v>
      </c>
      <c r="C203" s="20" t="s">
        <v>427</v>
      </c>
      <c r="D203" s="20">
        <v>8.6</v>
      </c>
      <c r="E203" s="20" t="s">
        <v>107</v>
      </c>
      <c r="F203" s="20" t="s">
        <v>701</v>
      </c>
      <c r="G203" s="20" t="s">
        <v>109</v>
      </c>
      <c r="H203" s="20" t="s">
        <v>429</v>
      </c>
      <c r="I203" s="20" t="s">
        <v>12</v>
      </c>
      <c r="J203" s="20"/>
      <c r="K203" s="20"/>
      <c r="L203" s="20"/>
      <c r="M203" s="20"/>
      <c r="N203" s="20" t="s">
        <v>13</v>
      </c>
      <c r="O203" s="20" t="s">
        <v>12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G203" s="20"/>
    </row>
    <row r="204" ht="15.75" customHeight="1">
      <c r="A204" s="20" t="s">
        <v>504</v>
      </c>
      <c r="B204" s="20" t="s">
        <v>37</v>
      </c>
      <c r="C204" s="20" t="s">
        <v>427</v>
      </c>
      <c r="D204" s="20">
        <v>69.3</v>
      </c>
      <c r="E204" s="20" t="s">
        <v>528</v>
      </c>
      <c r="F204" s="20" t="s">
        <v>702</v>
      </c>
      <c r="G204" s="20" t="s">
        <v>46</v>
      </c>
      <c r="H204" s="20" t="s">
        <v>429</v>
      </c>
      <c r="I204" s="20" t="s">
        <v>12</v>
      </c>
      <c r="J204" s="20"/>
      <c r="K204" s="20"/>
      <c r="L204" s="20" t="s">
        <v>12</v>
      </c>
      <c r="M204" s="20"/>
      <c r="N204" s="20"/>
      <c r="O204" s="20" t="s">
        <v>12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G204" s="20"/>
    </row>
    <row r="205" ht="15.75" customHeight="1">
      <c r="A205" s="20" t="s">
        <v>504</v>
      </c>
      <c r="B205" s="20" t="s">
        <v>37</v>
      </c>
      <c r="C205" s="20" t="s">
        <v>427</v>
      </c>
      <c r="D205" s="20">
        <v>65.2</v>
      </c>
      <c r="E205" s="20" t="s">
        <v>528</v>
      </c>
      <c r="F205" s="20" t="s">
        <v>703</v>
      </c>
      <c r="G205" s="20" t="s">
        <v>46</v>
      </c>
      <c r="H205" s="20" t="s">
        <v>429</v>
      </c>
      <c r="I205" s="20" t="s">
        <v>12</v>
      </c>
      <c r="J205" s="20"/>
      <c r="K205" s="20"/>
      <c r="L205" s="20" t="s">
        <v>12</v>
      </c>
      <c r="M205" s="20"/>
      <c r="N205" s="20"/>
      <c r="O205" s="20" t="s">
        <v>12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G205" s="20"/>
    </row>
    <row r="206" ht="15.75" customHeight="1">
      <c r="A206" s="20" t="s">
        <v>504</v>
      </c>
      <c r="B206" s="20" t="s">
        <v>37</v>
      </c>
      <c r="C206" s="20" t="s">
        <v>427</v>
      </c>
      <c r="D206" s="20" t="s">
        <v>704</v>
      </c>
      <c r="E206" s="20" t="s">
        <v>528</v>
      </c>
      <c r="F206" s="20" t="s">
        <v>705</v>
      </c>
      <c r="G206" s="20" t="s">
        <v>46</v>
      </c>
      <c r="H206" s="20" t="s">
        <v>429</v>
      </c>
      <c r="I206" s="20" t="s">
        <v>12</v>
      </c>
      <c r="J206" s="20"/>
      <c r="K206" s="20"/>
      <c r="L206" s="20" t="s">
        <v>13</v>
      </c>
      <c r="M206" s="20"/>
      <c r="N206" s="20"/>
      <c r="O206" s="20" t="s">
        <v>12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G206" s="20"/>
    </row>
    <row r="207" ht="15.75" customHeight="1">
      <c r="A207" s="20" t="s">
        <v>504</v>
      </c>
      <c r="B207" s="20" t="s">
        <v>37</v>
      </c>
      <c r="C207" s="20" t="s">
        <v>427</v>
      </c>
      <c r="D207" s="20">
        <v>53.9</v>
      </c>
      <c r="E207" s="20" t="s">
        <v>528</v>
      </c>
      <c r="F207" s="20" t="s">
        <v>706</v>
      </c>
      <c r="G207" s="20" t="s">
        <v>46</v>
      </c>
      <c r="H207" s="20" t="s">
        <v>429</v>
      </c>
      <c r="I207" s="20" t="s">
        <v>12</v>
      </c>
      <c r="J207" s="20"/>
      <c r="K207" s="20"/>
      <c r="L207" s="20" t="s">
        <v>12</v>
      </c>
      <c r="M207" s="20"/>
      <c r="N207" s="20"/>
      <c r="O207" s="20" t="s">
        <v>12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G207" s="20"/>
    </row>
    <row r="208" ht="15.75" customHeight="1">
      <c r="A208" s="20" t="s">
        <v>504</v>
      </c>
      <c r="B208" s="20" t="s">
        <v>37</v>
      </c>
      <c r="C208" s="20" t="s">
        <v>427</v>
      </c>
      <c r="D208" s="20">
        <v>49.8</v>
      </c>
      <c r="E208" s="20" t="s">
        <v>528</v>
      </c>
      <c r="F208" s="20" t="s">
        <v>707</v>
      </c>
      <c r="G208" s="20" t="s">
        <v>46</v>
      </c>
      <c r="H208" s="20" t="s">
        <v>429</v>
      </c>
      <c r="I208" s="20" t="s">
        <v>12</v>
      </c>
      <c r="J208" s="20"/>
      <c r="K208" s="20"/>
      <c r="L208" s="20" t="s">
        <v>12</v>
      </c>
      <c r="M208" s="20"/>
      <c r="N208" s="20"/>
      <c r="O208" s="20" t="s">
        <v>12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G208" s="20"/>
    </row>
    <row r="209" ht="15.75" customHeight="1">
      <c r="A209" s="20" t="s">
        <v>504</v>
      </c>
      <c r="B209" s="20" t="s">
        <v>37</v>
      </c>
      <c r="C209" s="20" t="s">
        <v>427</v>
      </c>
      <c r="D209" s="20" t="s">
        <v>708</v>
      </c>
      <c r="E209" s="20" t="s">
        <v>528</v>
      </c>
      <c r="F209" s="20" t="s">
        <v>709</v>
      </c>
      <c r="G209" s="20" t="s">
        <v>46</v>
      </c>
      <c r="H209" s="20" t="s">
        <v>429</v>
      </c>
      <c r="I209" s="20" t="s">
        <v>12</v>
      </c>
      <c r="J209" s="20"/>
      <c r="K209" s="20"/>
      <c r="L209" s="20" t="s">
        <v>13</v>
      </c>
      <c r="M209" s="20"/>
      <c r="N209" s="20"/>
      <c r="O209" s="20" t="s">
        <v>12</v>
      </c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G209" s="20"/>
    </row>
    <row r="210" ht="15.75" customHeight="1">
      <c r="A210" s="20" t="s">
        <v>504</v>
      </c>
      <c r="B210" s="20" t="s">
        <v>37</v>
      </c>
      <c r="C210" s="20" t="s">
        <v>427</v>
      </c>
      <c r="D210" s="20">
        <v>4.01</v>
      </c>
      <c r="E210" s="20" t="s">
        <v>528</v>
      </c>
      <c r="F210" s="20" t="s">
        <v>710</v>
      </c>
      <c r="G210" s="20" t="s">
        <v>46</v>
      </c>
      <c r="H210" s="20" t="s">
        <v>429</v>
      </c>
      <c r="I210" s="20" t="s">
        <v>12</v>
      </c>
      <c r="J210" s="20"/>
      <c r="K210" s="20"/>
      <c r="L210" s="20" t="s">
        <v>12</v>
      </c>
      <c r="M210" s="20"/>
      <c r="N210" s="20"/>
      <c r="O210" s="20" t="s">
        <v>12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G210" s="20"/>
    </row>
    <row r="211" ht="15.75" customHeight="1">
      <c r="A211" s="20" t="s">
        <v>504</v>
      </c>
      <c r="B211" s="20" t="s">
        <v>37</v>
      </c>
      <c r="C211" s="20" t="s">
        <v>427</v>
      </c>
      <c r="D211" s="20">
        <v>4.08</v>
      </c>
      <c r="E211" s="20" t="s">
        <v>528</v>
      </c>
      <c r="F211" s="20" t="s">
        <v>711</v>
      </c>
      <c r="G211" s="20" t="s">
        <v>46</v>
      </c>
      <c r="H211" s="20" t="s">
        <v>429</v>
      </c>
      <c r="I211" s="20" t="s">
        <v>12</v>
      </c>
      <c r="J211" s="20"/>
      <c r="K211" s="20"/>
      <c r="L211" s="20" t="s">
        <v>12</v>
      </c>
      <c r="M211" s="20"/>
      <c r="N211" s="20"/>
      <c r="O211" s="20" t="s">
        <v>12</v>
      </c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G211" s="20"/>
    </row>
    <row r="212" ht="15.75" customHeight="1">
      <c r="A212" s="20" t="s">
        <v>504</v>
      </c>
      <c r="B212" s="20" t="s">
        <v>37</v>
      </c>
      <c r="C212" s="20" t="s">
        <v>427</v>
      </c>
      <c r="D212" s="20">
        <v>5.51</v>
      </c>
      <c r="E212" s="20" t="s">
        <v>528</v>
      </c>
      <c r="F212" s="20" t="s">
        <v>712</v>
      </c>
      <c r="G212" s="20" t="s">
        <v>46</v>
      </c>
      <c r="H212" s="20" t="s">
        <v>429</v>
      </c>
      <c r="I212" s="20" t="s">
        <v>12</v>
      </c>
      <c r="J212" s="20"/>
      <c r="K212" s="20"/>
      <c r="L212" s="20" t="s">
        <v>12</v>
      </c>
      <c r="M212" s="20"/>
      <c r="N212" s="20"/>
      <c r="O212" s="20" t="s">
        <v>12</v>
      </c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G212" s="20"/>
    </row>
    <row r="213" ht="15.75" customHeight="1">
      <c r="A213" s="20" t="s">
        <v>504</v>
      </c>
      <c r="B213" s="20" t="s">
        <v>37</v>
      </c>
      <c r="C213" s="20" t="s">
        <v>427</v>
      </c>
      <c r="D213" s="20">
        <v>6.45</v>
      </c>
      <c r="E213" s="20" t="s">
        <v>528</v>
      </c>
      <c r="F213" s="20" t="s">
        <v>713</v>
      </c>
      <c r="G213" s="20" t="s">
        <v>46</v>
      </c>
      <c r="H213" s="20" t="s">
        <v>429</v>
      </c>
      <c r="I213" s="20" t="s">
        <v>12</v>
      </c>
      <c r="J213" s="20"/>
      <c r="K213" s="20"/>
      <c r="L213" s="20" t="s">
        <v>12</v>
      </c>
      <c r="M213" s="20"/>
      <c r="N213" s="20"/>
      <c r="O213" s="20" t="s">
        <v>12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G213" s="20"/>
    </row>
    <row r="214" ht="15.75" customHeight="1">
      <c r="A214" s="20" t="s">
        <v>504</v>
      </c>
      <c r="B214" s="20" t="s">
        <v>37</v>
      </c>
      <c r="C214" s="20" t="s">
        <v>427</v>
      </c>
      <c r="D214" s="20">
        <v>5.89</v>
      </c>
      <c r="E214" s="20" t="s">
        <v>528</v>
      </c>
      <c r="F214" s="20" t="s">
        <v>714</v>
      </c>
      <c r="G214" s="20" t="s">
        <v>46</v>
      </c>
      <c r="H214" s="20" t="s">
        <v>429</v>
      </c>
      <c r="I214" s="20" t="s">
        <v>12</v>
      </c>
      <c r="J214" s="20"/>
      <c r="K214" s="20"/>
      <c r="L214" s="20" t="s">
        <v>12</v>
      </c>
      <c r="M214" s="20"/>
      <c r="N214" s="20"/>
      <c r="O214" s="20" t="s">
        <v>12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G214" s="20"/>
    </row>
    <row r="215" ht="15.75" customHeight="1">
      <c r="A215" s="20" t="s">
        <v>504</v>
      </c>
      <c r="B215" s="20" t="s">
        <v>37</v>
      </c>
      <c r="C215" s="20" t="s">
        <v>427</v>
      </c>
      <c r="D215" s="20">
        <v>6.69</v>
      </c>
      <c r="E215" s="20" t="s">
        <v>528</v>
      </c>
      <c r="F215" s="20" t="s">
        <v>715</v>
      </c>
      <c r="G215" s="20" t="s">
        <v>46</v>
      </c>
      <c r="H215" s="20" t="s">
        <v>429</v>
      </c>
      <c r="I215" s="20" t="s">
        <v>12</v>
      </c>
      <c r="J215" s="20"/>
      <c r="K215" s="20"/>
      <c r="L215" s="20" t="s">
        <v>12</v>
      </c>
      <c r="M215" s="20"/>
      <c r="N215" s="20"/>
      <c r="O215" s="20" t="s">
        <v>12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G215" s="20"/>
    </row>
    <row r="216" ht="15.75" customHeight="1">
      <c r="A216" s="20" t="s">
        <v>504</v>
      </c>
      <c r="B216" s="20" t="s">
        <v>37</v>
      </c>
      <c r="C216" s="20" t="s">
        <v>427</v>
      </c>
      <c r="D216" s="20">
        <v>8.1</v>
      </c>
      <c r="E216" s="20" t="s">
        <v>528</v>
      </c>
      <c r="F216" s="20" t="s">
        <v>716</v>
      </c>
      <c r="G216" s="20" t="s">
        <v>46</v>
      </c>
      <c r="H216" s="20" t="s">
        <v>429</v>
      </c>
      <c r="I216" s="20" t="s">
        <v>12</v>
      </c>
      <c r="J216" s="20"/>
      <c r="K216" s="20"/>
      <c r="L216" s="20" t="s">
        <v>12</v>
      </c>
      <c r="M216" s="20"/>
      <c r="N216" s="20"/>
      <c r="O216" s="20" t="s">
        <v>12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G216" s="20"/>
    </row>
    <row r="217" ht="15.75" customHeight="1">
      <c r="A217" s="20" t="s">
        <v>504</v>
      </c>
      <c r="B217" s="20" t="s">
        <v>37</v>
      </c>
      <c r="C217" s="20" t="s">
        <v>427</v>
      </c>
      <c r="D217" s="20">
        <v>6.49</v>
      </c>
      <c r="E217" s="20" t="s">
        <v>528</v>
      </c>
      <c r="F217" s="20" t="s">
        <v>717</v>
      </c>
      <c r="G217" s="20" t="s">
        <v>46</v>
      </c>
      <c r="H217" s="20" t="s">
        <v>429</v>
      </c>
      <c r="I217" s="20" t="s">
        <v>12</v>
      </c>
      <c r="J217" s="20"/>
      <c r="K217" s="20"/>
      <c r="L217" s="20" t="s">
        <v>12</v>
      </c>
      <c r="M217" s="20"/>
      <c r="N217" s="20"/>
      <c r="O217" s="20" t="s">
        <v>12</v>
      </c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G217" s="20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G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G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G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G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G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G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13"/>
    <col customWidth="1" min="2" max="2" width="16.0"/>
    <col customWidth="1" min="3" max="3" width="11.25"/>
    <col customWidth="1" min="4" max="4" width="6.75"/>
    <col customWidth="1" min="5" max="5" width="39.75"/>
    <col customWidth="1" min="6" max="6" width="13.75"/>
    <col customWidth="1" min="7" max="7" width="9.0"/>
    <col customWidth="1" min="8" max="8" width="10.0"/>
    <col customWidth="1" min="9" max="11" width="13.0"/>
    <col customWidth="1" min="12" max="14" width="8.63"/>
  </cols>
  <sheetData>
    <row r="1">
      <c r="A1" s="17"/>
      <c r="B1" s="22" t="s">
        <v>718</v>
      </c>
      <c r="M1" s="17"/>
      <c r="N1" s="17"/>
    </row>
    <row r="2">
      <c r="A2" s="17" t="s">
        <v>3</v>
      </c>
      <c r="B2" s="17" t="s">
        <v>25</v>
      </c>
      <c r="C2" s="17" t="s">
        <v>26</v>
      </c>
      <c r="D2" s="17" t="s">
        <v>719</v>
      </c>
      <c r="E2" s="17" t="s">
        <v>29</v>
      </c>
      <c r="F2" s="17" t="s">
        <v>720</v>
      </c>
      <c r="G2" s="17" t="s">
        <v>721</v>
      </c>
      <c r="H2" s="17"/>
      <c r="I2" s="17" t="s">
        <v>19</v>
      </c>
      <c r="J2" s="17" t="s">
        <v>3</v>
      </c>
      <c r="K2" s="17" t="s">
        <v>722</v>
      </c>
      <c r="L2" s="17"/>
      <c r="M2" s="17"/>
      <c r="N2" s="17"/>
    </row>
    <row r="3">
      <c r="A3" s="17" t="s">
        <v>723</v>
      </c>
      <c r="B3" s="17">
        <v>585.0</v>
      </c>
      <c r="C3" s="17" t="s">
        <v>39</v>
      </c>
      <c r="D3" s="17" t="s">
        <v>12</v>
      </c>
      <c r="E3" s="17" t="s">
        <v>724</v>
      </c>
      <c r="F3" s="17"/>
      <c r="G3" s="17"/>
      <c r="H3" s="17"/>
      <c r="I3" s="17">
        <f>COUNTIF(D:D,D3)</f>
        <v>82</v>
      </c>
      <c r="J3" s="17">
        <f>I3+6</f>
        <v>88</v>
      </c>
      <c r="K3" s="17">
        <f>I3+1</f>
        <v>83</v>
      </c>
      <c r="L3" s="17"/>
      <c r="M3" s="17"/>
      <c r="N3" s="17"/>
    </row>
    <row r="4">
      <c r="A4" s="17" t="s">
        <v>725</v>
      </c>
      <c r="B4" s="17" t="s">
        <v>726</v>
      </c>
      <c r="C4" s="17" t="s">
        <v>39</v>
      </c>
      <c r="D4" s="17" t="s">
        <v>12</v>
      </c>
      <c r="E4" s="17" t="s">
        <v>727</v>
      </c>
      <c r="F4" s="17"/>
      <c r="G4" s="17"/>
      <c r="H4" s="17"/>
      <c r="I4" s="17">
        <f>COUNTIF(D:D,D7)</f>
        <v>23</v>
      </c>
      <c r="J4" s="17">
        <f>I4-6</f>
        <v>17</v>
      </c>
      <c r="K4" s="17">
        <f>I4-1</f>
        <v>22</v>
      </c>
      <c r="L4" s="17"/>
      <c r="M4" s="17"/>
      <c r="N4" s="17"/>
    </row>
    <row r="5">
      <c r="A5" s="17" t="s">
        <v>725</v>
      </c>
      <c r="B5" s="17" t="s">
        <v>728</v>
      </c>
      <c r="C5" s="17" t="s">
        <v>39</v>
      </c>
      <c r="D5" s="17" t="s">
        <v>12</v>
      </c>
      <c r="E5" s="17" t="s">
        <v>727</v>
      </c>
      <c r="F5" s="17"/>
      <c r="G5" s="17"/>
      <c r="H5" s="17"/>
      <c r="I5" s="17">
        <v>26.0</v>
      </c>
      <c r="J5" s="17">
        <v>26.0</v>
      </c>
      <c r="K5" s="17">
        <v>26.0</v>
      </c>
      <c r="L5" s="17"/>
      <c r="M5" s="17"/>
      <c r="N5" s="17"/>
    </row>
    <row r="6">
      <c r="A6" s="17" t="s">
        <v>729</v>
      </c>
      <c r="B6" s="17" t="s">
        <v>730</v>
      </c>
      <c r="C6" s="17" t="s">
        <v>39</v>
      </c>
      <c r="D6" s="17" t="s">
        <v>12</v>
      </c>
      <c r="E6" s="17" t="s">
        <v>731</v>
      </c>
      <c r="F6" s="17"/>
      <c r="G6" s="17"/>
      <c r="H6" s="18" t="s">
        <v>15</v>
      </c>
      <c r="I6" s="17">
        <f t="shared" ref="I6:K6" si="1">I3/(I3+I4)</f>
        <v>0.780952381</v>
      </c>
      <c r="J6" s="17">
        <f t="shared" si="1"/>
        <v>0.8380952381</v>
      </c>
      <c r="K6" s="17">
        <f t="shared" si="1"/>
        <v>0.7904761905</v>
      </c>
      <c r="L6" s="17"/>
      <c r="M6" s="17"/>
      <c r="N6" s="17"/>
    </row>
    <row r="7">
      <c r="A7" s="17" t="s">
        <v>729</v>
      </c>
      <c r="B7" s="17" t="s">
        <v>732</v>
      </c>
      <c r="C7" s="17" t="s">
        <v>39</v>
      </c>
      <c r="D7" s="17" t="s">
        <v>13</v>
      </c>
      <c r="E7" s="17" t="s">
        <v>731</v>
      </c>
      <c r="F7" s="17"/>
      <c r="G7" s="17"/>
      <c r="H7" s="18" t="s">
        <v>16</v>
      </c>
      <c r="I7" s="17">
        <f t="shared" ref="I7:K7" si="2">I3/(I3+I5)</f>
        <v>0.7592592593</v>
      </c>
      <c r="J7" s="17">
        <f t="shared" si="2"/>
        <v>0.7719298246</v>
      </c>
      <c r="K7" s="17">
        <f t="shared" si="2"/>
        <v>0.7614678899</v>
      </c>
      <c r="L7" s="17"/>
      <c r="M7" s="17"/>
      <c r="N7" s="17"/>
    </row>
    <row r="8">
      <c r="A8" s="17" t="s">
        <v>733</v>
      </c>
      <c r="B8" s="17">
        <v>360.0</v>
      </c>
      <c r="C8" s="17" t="s">
        <v>39</v>
      </c>
      <c r="D8" s="17" t="s">
        <v>12</v>
      </c>
      <c r="E8" s="17" t="s">
        <v>734</v>
      </c>
      <c r="F8" s="17"/>
      <c r="G8" s="17"/>
      <c r="H8" s="18" t="s">
        <v>70</v>
      </c>
      <c r="I8" s="17">
        <f t="shared" ref="I8:K8" si="3">2*(I6*I7)/(I6+I7)</f>
        <v>0.7699530516</v>
      </c>
      <c r="J8" s="17">
        <f t="shared" si="3"/>
        <v>0.803652968</v>
      </c>
      <c r="K8" s="17">
        <f t="shared" si="3"/>
        <v>0.7757009346</v>
      </c>
      <c r="L8" s="17"/>
      <c r="M8" s="17"/>
      <c r="N8" s="17"/>
    </row>
    <row r="9">
      <c r="A9" s="17" t="s">
        <v>735</v>
      </c>
      <c r="B9" s="17">
        <v>233.0</v>
      </c>
      <c r="C9" s="17" t="s">
        <v>39</v>
      </c>
      <c r="D9" s="17" t="s">
        <v>12</v>
      </c>
      <c r="E9" s="17" t="s">
        <v>734</v>
      </c>
      <c r="F9" s="17"/>
      <c r="G9" s="17"/>
      <c r="H9" s="17"/>
      <c r="I9" s="17"/>
      <c r="J9" s="17"/>
      <c r="K9" s="17"/>
      <c r="L9" s="17"/>
      <c r="M9" s="17"/>
      <c r="N9" s="17"/>
    </row>
    <row r="10">
      <c r="A10" s="17" t="s">
        <v>736</v>
      </c>
      <c r="B10" s="17">
        <v>647.0</v>
      </c>
      <c r="C10" s="17" t="s">
        <v>39</v>
      </c>
      <c r="D10" s="17" t="s">
        <v>12</v>
      </c>
      <c r="E10" s="17" t="s">
        <v>737</v>
      </c>
      <c r="F10" s="17"/>
      <c r="G10" s="17"/>
      <c r="H10" s="17"/>
      <c r="I10" s="17"/>
      <c r="J10" s="17"/>
      <c r="K10" s="17"/>
      <c r="L10" s="17"/>
      <c r="M10" s="17"/>
      <c r="N10" s="17"/>
    </row>
    <row r="11">
      <c r="A11" s="17" t="s">
        <v>736</v>
      </c>
      <c r="B11" s="17">
        <v>605.0</v>
      </c>
      <c r="C11" s="17" t="s">
        <v>39</v>
      </c>
      <c r="D11" s="17" t="s">
        <v>12</v>
      </c>
      <c r="E11" s="17" t="s">
        <v>737</v>
      </c>
      <c r="F11" s="17"/>
      <c r="G11" s="17"/>
      <c r="H11" s="17"/>
      <c r="I11" s="17"/>
      <c r="J11" s="17"/>
      <c r="K11" s="17"/>
      <c r="L11" s="17"/>
      <c r="M11" s="17"/>
      <c r="N11" s="17"/>
    </row>
    <row r="12">
      <c r="A12" s="17" t="s">
        <v>738</v>
      </c>
      <c r="B12" s="17">
        <v>27.0</v>
      </c>
      <c r="C12" s="17" t="s">
        <v>39</v>
      </c>
      <c r="D12" s="17" t="s">
        <v>12</v>
      </c>
      <c r="E12" s="17" t="s">
        <v>739</v>
      </c>
      <c r="F12" s="17"/>
      <c r="G12" s="17"/>
      <c r="H12" s="17"/>
      <c r="I12" s="17"/>
      <c r="J12" s="17"/>
      <c r="K12" s="17"/>
      <c r="L12" s="17"/>
      <c r="M12" s="17"/>
      <c r="N12" s="17"/>
    </row>
    <row r="13">
      <c r="A13" s="17" t="s">
        <v>738</v>
      </c>
      <c r="B13" s="17" t="s">
        <v>740</v>
      </c>
      <c r="C13" s="17" t="s">
        <v>39</v>
      </c>
      <c r="D13" s="17" t="s">
        <v>12</v>
      </c>
      <c r="E13" s="17" t="s">
        <v>739</v>
      </c>
      <c r="F13" s="17"/>
      <c r="G13" s="17"/>
      <c r="H13" s="17"/>
      <c r="I13" s="17"/>
      <c r="J13" s="17"/>
      <c r="K13" s="17"/>
      <c r="L13" s="17"/>
      <c r="M13" s="17"/>
      <c r="N13" s="17"/>
    </row>
    <row r="14">
      <c r="A14" s="17" t="s">
        <v>738</v>
      </c>
      <c r="B14" s="17">
        <v>25.0</v>
      </c>
      <c r="C14" s="17" t="s">
        <v>39</v>
      </c>
      <c r="D14" s="17" t="s">
        <v>12</v>
      </c>
      <c r="E14" s="17" t="s">
        <v>739</v>
      </c>
      <c r="F14" s="17"/>
      <c r="G14" s="17"/>
      <c r="H14" s="17"/>
      <c r="I14" s="17"/>
      <c r="J14" s="17"/>
      <c r="K14" s="17"/>
      <c r="L14" s="17"/>
      <c r="M14" s="17"/>
      <c r="N14" s="17"/>
    </row>
    <row r="15">
      <c r="A15" s="17" t="s">
        <v>741</v>
      </c>
      <c r="B15" s="17" t="s">
        <v>742</v>
      </c>
      <c r="C15" s="17" t="s">
        <v>39</v>
      </c>
      <c r="D15" s="17" t="s">
        <v>12</v>
      </c>
      <c r="E15" s="17" t="s">
        <v>743</v>
      </c>
      <c r="F15" s="17"/>
      <c r="G15" s="17"/>
      <c r="H15" s="17"/>
      <c r="I15" s="17"/>
      <c r="J15" s="17"/>
      <c r="K15" s="17"/>
      <c r="L15" s="17"/>
      <c r="M15" s="17"/>
      <c r="N15" s="17"/>
    </row>
    <row r="16">
      <c r="A16" s="17" t="s">
        <v>744</v>
      </c>
      <c r="B16" s="17">
        <v>427.0</v>
      </c>
      <c r="C16" s="17" t="s">
        <v>39</v>
      </c>
      <c r="D16" s="17" t="s">
        <v>12</v>
      </c>
      <c r="E16" s="17" t="s">
        <v>745</v>
      </c>
      <c r="F16" s="17"/>
      <c r="G16" s="17"/>
      <c r="H16" s="17"/>
      <c r="I16" s="17"/>
      <c r="J16" s="17"/>
      <c r="K16" s="17"/>
      <c r="L16" s="17"/>
      <c r="M16" s="17"/>
      <c r="N16" s="17"/>
    </row>
    <row r="17">
      <c r="A17" s="17" t="s">
        <v>746</v>
      </c>
      <c r="B17" s="17">
        <v>560.0</v>
      </c>
      <c r="C17" s="17" t="s">
        <v>39</v>
      </c>
      <c r="D17" s="17" t="s">
        <v>13</v>
      </c>
      <c r="E17" s="17" t="s">
        <v>747</v>
      </c>
      <c r="F17" s="17" t="s">
        <v>748</v>
      </c>
      <c r="G17" s="17"/>
      <c r="H17" s="17"/>
      <c r="I17" s="17"/>
      <c r="J17" s="17"/>
      <c r="K17" s="17"/>
      <c r="L17" s="17"/>
      <c r="M17" s="17"/>
      <c r="N17" s="17"/>
    </row>
    <row r="18">
      <c r="A18" s="17" t="s">
        <v>749</v>
      </c>
      <c r="B18" s="17">
        <v>384.0</v>
      </c>
      <c r="C18" s="17" t="s">
        <v>39</v>
      </c>
      <c r="D18" s="17" t="s">
        <v>12</v>
      </c>
      <c r="E18" s="17" t="s">
        <v>750</v>
      </c>
      <c r="F18" s="17"/>
      <c r="G18" s="17"/>
      <c r="H18" s="17"/>
      <c r="I18" s="17"/>
      <c r="J18" s="17"/>
      <c r="K18" s="17"/>
      <c r="L18" s="17"/>
      <c r="M18" s="17"/>
      <c r="N18" s="17"/>
    </row>
    <row r="19">
      <c r="A19" s="17" t="s">
        <v>751</v>
      </c>
      <c r="B19" s="17">
        <v>150.0</v>
      </c>
      <c r="C19" s="17" t="s">
        <v>39</v>
      </c>
      <c r="D19" s="17" t="s">
        <v>12</v>
      </c>
      <c r="E19" s="17" t="s">
        <v>752</v>
      </c>
      <c r="F19" s="17"/>
      <c r="G19" s="17">
        <v>1.0</v>
      </c>
      <c r="H19" s="17"/>
      <c r="I19" s="17"/>
      <c r="J19" s="17"/>
      <c r="K19" s="17"/>
      <c r="L19" s="17"/>
      <c r="M19" s="17"/>
      <c r="N19" s="17"/>
    </row>
    <row r="20">
      <c r="A20" s="17" t="s">
        <v>729</v>
      </c>
      <c r="B20" s="17">
        <v>0.8</v>
      </c>
      <c r="C20" s="17" t="s">
        <v>44</v>
      </c>
      <c r="D20" s="17" t="s">
        <v>13</v>
      </c>
      <c r="E20" s="17" t="s">
        <v>753</v>
      </c>
      <c r="F20" s="17"/>
      <c r="G20" s="17"/>
      <c r="H20" s="17"/>
      <c r="I20" s="17"/>
      <c r="J20" s="17"/>
      <c r="K20" s="17"/>
      <c r="L20" s="17"/>
      <c r="M20" s="17"/>
      <c r="N20" s="17"/>
    </row>
    <row r="21">
      <c r="A21" s="17" t="s">
        <v>754</v>
      </c>
      <c r="B21" s="17">
        <v>52.0</v>
      </c>
      <c r="C21" s="17" t="s">
        <v>39</v>
      </c>
      <c r="D21" s="17" t="s">
        <v>13</v>
      </c>
      <c r="E21" s="17" t="s">
        <v>755</v>
      </c>
      <c r="F21" s="17"/>
      <c r="G21" s="17"/>
      <c r="H21" s="17"/>
      <c r="I21" s="17"/>
      <c r="J21" s="17"/>
      <c r="K21" s="17"/>
      <c r="L21" s="17"/>
      <c r="M21" s="17"/>
      <c r="N21" s="17"/>
    </row>
    <row r="22" ht="15.75" customHeight="1">
      <c r="A22" s="17" t="s">
        <v>754</v>
      </c>
      <c r="B22" s="17">
        <v>350.0</v>
      </c>
      <c r="C22" s="17" t="s">
        <v>39</v>
      </c>
      <c r="D22" s="17" t="s">
        <v>12</v>
      </c>
      <c r="E22" s="17" t="s">
        <v>755</v>
      </c>
      <c r="F22" s="17"/>
      <c r="G22" s="17"/>
      <c r="H22" s="17"/>
      <c r="I22" s="17"/>
      <c r="J22" s="17"/>
      <c r="K22" s="17"/>
      <c r="L22" s="17"/>
      <c r="M22" s="17"/>
      <c r="N22" s="17"/>
    </row>
    <row r="23" ht="15.75" customHeight="1">
      <c r="A23" s="17" t="s">
        <v>756</v>
      </c>
      <c r="B23" s="17">
        <v>446.0</v>
      </c>
      <c r="C23" s="17" t="s">
        <v>39</v>
      </c>
      <c r="D23" s="17" t="s">
        <v>12</v>
      </c>
      <c r="E23" s="17" t="s">
        <v>755</v>
      </c>
      <c r="F23" s="17"/>
      <c r="G23" s="17"/>
      <c r="H23" s="17"/>
      <c r="I23" s="17"/>
      <c r="J23" s="17"/>
      <c r="K23" s="17"/>
      <c r="L23" s="17"/>
      <c r="M23" s="17"/>
      <c r="N23" s="17"/>
    </row>
    <row r="24" ht="15.75" customHeight="1">
      <c r="A24" s="17" t="s">
        <v>757</v>
      </c>
      <c r="B24" s="17">
        <v>132.0</v>
      </c>
      <c r="C24" s="17" t="s">
        <v>39</v>
      </c>
      <c r="D24" s="17" t="s">
        <v>12</v>
      </c>
      <c r="E24" s="17" t="s">
        <v>758</v>
      </c>
      <c r="F24" s="17"/>
      <c r="G24" s="17"/>
      <c r="H24" s="17"/>
      <c r="I24" s="17"/>
      <c r="J24" s="17"/>
      <c r="K24" s="17"/>
      <c r="L24" s="17"/>
      <c r="M24" s="17"/>
      <c r="N24" s="17"/>
    </row>
    <row r="25" ht="15.75" customHeight="1">
      <c r="A25" s="17" t="s">
        <v>759</v>
      </c>
      <c r="B25" s="17">
        <v>610.0</v>
      </c>
      <c r="C25" s="17" t="s">
        <v>39</v>
      </c>
      <c r="D25" s="17" t="s">
        <v>12</v>
      </c>
      <c r="E25" s="17" t="s">
        <v>760</v>
      </c>
      <c r="F25" s="17"/>
      <c r="G25" s="17"/>
      <c r="H25" s="17"/>
      <c r="I25" s="17"/>
      <c r="J25" s="17"/>
      <c r="K25" s="17"/>
      <c r="L25" s="17"/>
      <c r="M25" s="17"/>
      <c r="N25" s="17"/>
    </row>
    <row r="26" ht="15.75" customHeight="1">
      <c r="A26" s="17" t="s">
        <v>761</v>
      </c>
      <c r="B26" s="17">
        <v>328.6</v>
      </c>
      <c r="C26" s="17" t="s">
        <v>39</v>
      </c>
      <c r="D26" s="17" t="s">
        <v>13</v>
      </c>
      <c r="E26" s="17" t="s">
        <v>760</v>
      </c>
      <c r="F26" s="17" t="s">
        <v>762</v>
      </c>
      <c r="G26" s="17"/>
      <c r="H26" s="17"/>
      <c r="I26" s="17"/>
      <c r="J26" s="17"/>
      <c r="K26" s="17"/>
      <c r="L26" s="17"/>
      <c r="M26" s="17"/>
      <c r="N26" s="17"/>
    </row>
    <row r="27" ht="15.75" customHeight="1">
      <c r="A27" s="17" t="s">
        <v>763</v>
      </c>
      <c r="B27" s="17" t="s">
        <v>764</v>
      </c>
      <c r="C27" s="17" t="s">
        <v>39</v>
      </c>
      <c r="D27" s="17" t="s">
        <v>12</v>
      </c>
      <c r="E27" s="17" t="s">
        <v>765</v>
      </c>
      <c r="F27" s="17"/>
      <c r="G27" s="17"/>
      <c r="H27" s="17"/>
      <c r="I27" s="17"/>
      <c r="J27" s="17"/>
      <c r="K27" s="17"/>
      <c r="L27" s="17"/>
      <c r="M27" s="17"/>
      <c r="N27" s="17"/>
    </row>
    <row r="28" ht="15.75" customHeight="1">
      <c r="A28" s="17" t="s">
        <v>766</v>
      </c>
      <c r="B28" s="17">
        <v>220.0</v>
      </c>
      <c r="C28" s="17" t="s">
        <v>39</v>
      </c>
      <c r="D28" s="17" t="s">
        <v>12</v>
      </c>
      <c r="E28" s="17" t="s">
        <v>767</v>
      </c>
      <c r="F28" s="17"/>
      <c r="G28" s="17"/>
      <c r="H28" s="17"/>
      <c r="I28" s="17"/>
      <c r="J28" s="17"/>
      <c r="K28" s="17"/>
      <c r="L28" s="17"/>
      <c r="M28" s="17"/>
      <c r="N28" s="17"/>
    </row>
    <row r="29" ht="15.75" customHeight="1">
      <c r="A29" s="17" t="s">
        <v>768</v>
      </c>
      <c r="B29" s="17">
        <v>157.0</v>
      </c>
      <c r="C29" s="17" t="s">
        <v>39</v>
      </c>
      <c r="D29" s="17" t="s">
        <v>12</v>
      </c>
      <c r="E29" s="17" t="s">
        <v>769</v>
      </c>
      <c r="F29" s="17"/>
      <c r="G29" s="17"/>
      <c r="H29" s="17"/>
      <c r="I29" s="17"/>
      <c r="J29" s="17"/>
      <c r="K29" s="17"/>
      <c r="L29" s="17"/>
      <c r="M29" s="17"/>
      <c r="N29" s="17"/>
    </row>
    <row r="30" ht="15.75" customHeight="1">
      <c r="A30" s="17" t="s">
        <v>768</v>
      </c>
      <c r="B30" s="17">
        <v>304.0</v>
      </c>
      <c r="C30" s="17" t="s">
        <v>39</v>
      </c>
      <c r="D30" s="17" t="s">
        <v>12</v>
      </c>
      <c r="E30" s="17" t="s">
        <v>769</v>
      </c>
      <c r="F30" s="17"/>
      <c r="G30" s="17"/>
      <c r="H30" s="17"/>
      <c r="I30" s="17"/>
      <c r="J30" s="17"/>
      <c r="K30" s="17"/>
      <c r="L30" s="17"/>
      <c r="M30" s="17"/>
      <c r="N30" s="17"/>
    </row>
    <row r="31" ht="15.75" customHeight="1">
      <c r="A31" s="17" t="s">
        <v>770</v>
      </c>
      <c r="B31" s="17">
        <v>275.0</v>
      </c>
      <c r="C31" s="17" t="s">
        <v>39</v>
      </c>
      <c r="D31" s="17" t="s">
        <v>12</v>
      </c>
      <c r="E31" s="17" t="s">
        <v>771</v>
      </c>
      <c r="F31" s="17"/>
      <c r="G31" s="17"/>
      <c r="H31" s="17"/>
      <c r="I31" s="17"/>
      <c r="J31" s="17"/>
      <c r="K31" s="17"/>
      <c r="L31" s="17"/>
      <c r="M31" s="17"/>
      <c r="N31" s="17"/>
    </row>
    <row r="32" ht="15.75" customHeight="1">
      <c r="A32" s="17" t="s">
        <v>772</v>
      </c>
      <c r="B32" s="17">
        <v>213.0</v>
      </c>
      <c r="C32" s="17" t="s">
        <v>39</v>
      </c>
      <c r="D32" s="17" t="s">
        <v>12</v>
      </c>
      <c r="E32" s="17" t="s">
        <v>773</v>
      </c>
      <c r="F32" s="17"/>
      <c r="G32" s="17"/>
      <c r="H32" s="17"/>
      <c r="I32" s="17"/>
      <c r="J32" s="17"/>
      <c r="K32" s="17"/>
      <c r="L32" s="17"/>
      <c r="M32" s="17"/>
      <c r="N32" s="17"/>
    </row>
    <row r="33" ht="15.75" customHeight="1">
      <c r="A33" s="17" t="s">
        <v>774</v>
      </c>
      <c r="B33" s="17">
        <v>67.8</v>
      </c>
      <c r="C33" s="17" t="s">
        <v>39</v>
      </c>
      <c r="D33" s="17" t="s">
        <v>13</v>
      </c>
      <c r="E33" s="17" t="s">
        <v>773</v>
      </c>
      <c r="F33" s="17"/>
      <c r="G33" s="17"/>
      <c r="H33" s="17"/>
      <c r="I33" s="17"/>
      <c r="J33" s="17"/>
      <c r="K33" s="17"/>
      <c r="L33" s="17"/>
      <c r="M33" s="17"/>
      <c r="N33" s="17"/>
    </row>
    <row r="34" ht="15.75" customHeight="1">
      <c r="A34" s="17" t="s">
        <v>775</v>
      </c>
      <c r="B34" s="17">
        <v>827.5</v>
      </c>
      <c r="C34" s="17" t="s">
        <v>39</v>
      </c>
      <c r="D34" s="17" t="s">
        <v>12</v>
      </c>
      <c r="E34" s="17" t="s">
        <v>773</v>
      </c>
      <c r="F34" s="17"/>
      <c r="G34" s="17"/>
      <c r="H34" s="17"/>
      <c r="I34" s="17"/>
      <c r="J34" s="17"/>
      <c r="K34" s="17"/>
      <c r="L34" s="17"/>
      <c r="M34" s="17"/>
      <c r="N34" s="17"/>
    </row>
    <row r="35" ht="15.75" customHeight="1">
      <c r="A35" s="17" t="s">
        <v>775</v>
      </c>
      <c r="B35" s="17">
        <v>745.5</v>
      </c>
      <c r="C35" s="17" t="s">
        <v>39</v>
      </c>
      <c r="D35" s="17" t="s">
        <v>12</v>
      </c>
      <c r="E35" s="17" t="s">
        <v>773</v>
      </c>
      <c r="F35" s="17"/>
      <c r="G35" s="17"/>
      <c r="H35" s="17"/>
      <c r="I35" s="17"/>
      <c r="J35" s="17"/>
      <c r="K35" s="17"/>
      <c r="L35" s="17"/>
      <c r="M35" s="17"/>
      <c r="N35" s="17"/>
    </row>
    <row r="36" ht="15.75" customHeight="1">
      <c r="A36" s="17" t="s">
        <v>776</v>
      </c>
      <c r="B36" s="17">
        <v>53.0</v>
      </c>
      <c r="C36" s="17" t="s">
        <v>39</v>
      </c>
      <c r="D36" s="17" t="s">
        <v>13</v>
      </c>
      <c r="E36" s="17" t="s">
        <v>777</v>
      </c>
      <c r="F36" s="17"/>
      <c r="G36" s="17"/>
      <c r="H36" s="17"/>
      <c r="I36" s="17"/>
      <c r="J36" s="17"/>
      <c r="K36" s="17"/>
      <c r="L36" s="17"/>
      <c r="M36" s="17"/>
      <c r="N36" s="17"/>
    </row>
    <row r="37" ht="15.75" customHeight="1">
      <c r="A37" s="17" t="s">
        <v>776</v>
      </c>
      <c r="B37" s="17">
        <v>25.0</v>
      </c>
      <c r="C37" s="17" t="s">
        <v>39</v>
      </c>
      <c r="D37" s="17" t="s">
        <v>13</v>
      </c>
      <c r="E37" s="17" t="s">
        <v>777</v>
      </c>
      <c r="F37" s="17"/>
      <c r="G37" s="17"/>
      <c r="H37" s="17"/>
      <c r="I37" s="17"/>
      <c r="J37" s="17"/>
      <c r="K37" s="17"/>
      <c r="L37" s="17"/>
      <c r="M37" s="17"/>
      <c r="N37" s="17"/>
    </row>
    <row r="38" ht="15.75" customHeight="1">
      <c r="A38" s="17" t="s">
        <v>776</v>
      </c>
      <c r="B38" s="17">
        <v>335.0</v>
      </c>
      <c r="C38" s="17" t="s">
        <v>39</v>
      </c>
      <c r="D38" s="17" t="s">
        <v>13</v>
      </c>
      <c r="E38" s="17" t="s">
        <v>777</v>
      </c>
      <c r="F38" s="17"/>
      <c r="G38" s="17"/>
      <c r="H38" s="17"/>
      <c r="I38" s="17"/>
      <c r="J38" s="17"/>
      <c r="K38" s="17"/>
      <c r="L38" s="17"/>
      <c r="M38" s="17"/>
      <c r="N38" s="17"/>
    </row>
    <row r="39" ht="15.75" customHeight="1">
      <c r="A39" s="17" t="s">
        <v>776</v>
      </c>
      <c r="B39" s="17">
        <v>269.0</v>
      </c>
      <c r="C39" s="17" t="s">
        <v>39</v>
      </c>
      <c r="D39" s="17" t="s">
        <v>12</v>
      </c>
      <c r="E39" s="17" t="s">
        <v>777</v>
      </c>
      <c r="F39" s="17"/>
      <c r="G39" s="17"/>
      <c r="H39" s="17"/>
      <c r="I39" s="17"/>
      <c r="J39" s="17"/>
      <c r="K39" s="17"/>
      <c r="L39" s="17"/>
      <c r="M39" s="17"/>
      <c r="N39" s="17"/>
    </row>
    <row r="40" ht="15.75" customHeight="1">
      <c r="A40" s="17" t="s">
        <v>778</v>
      </c>
      <c r="B40" s="17">
        <v>490.0</v>
      </c>
      <c r="C40" s="17" t="s">
        <v>39</v>
      </c>
      <c r="D40" s="17" t="s">
        <v>12</v>
      </c>
      <c r="E40" s="17" t="s">
        <v>779</v>
      </c>
      <c r="F40" s="17"/>
      <c r="G40" s="17"/>
      <c r="H40" s="17"/>
      <c r="I40" s="17"/>
      <c r="J40" s="17"/>
      <c r="K40" s="17"/>
      <c r="L40" s="17"/>
      <c r="M40" s="17"/>
      <c r="N40" s="17"/>
    </row>
    <row r="41" ht="15.75" customHeight="1">
      <c r="A41" s="17" t="s">
        <v>778</v>
      </c>
      <c r="B41" s="17">
        <v>1050.0</v>
      </c>
      <c r="C41" s="17" t="s">
        <v>39</v>
      </c>
      <c r="D41" s="17" t="s">
        <v>12</v>
      </c>
      <c r="E41" s="17" t="s">
        <v>779</v>
      </c>
      <c r="F41" s="17"/>
      <c r="G41" s="17"/>
      <c r="H41" s="17"/>
      <c r="I41" s="17"/>
      <c r="J41" s="17"/>
      <c r="K41" s="17"/>
      <c r="L41" s="17"/>
      <c r="M41" s="17"/>
      <c r="N41" s="17"/>
    </row>
    <row r="42" ht="15.75" customHeight="1">
      <c r="A42" s="17" t="s">
        <v>778</v>
      </c>
      <c r="B42" s="17">
        <v>775.0</v>
      </c>
      <c r="C42" s="17" t="s">
        <v>39</v>
      </c>
      <c r="D42" s="17" t="s">
        <v>12</v>
      </c>
      <c r="E42" s="17" t="s">
        <v>779</v>
      </c>
      <c r="F42" s="17"/>
      <c r="G42" s="17"/>
      <c r="H42" s="17"/>
      <c r="I42" s="17"/>
      <c r="J42" s="17"/>
      <c r="K42" s="17"/>
      <c r="L42" s="17"/>
      <c r="M42" s="17"/>
      <c r="N42" s="17"/>
    </row>
    <row r="43" ht="15.75" customHeight="1">
      <c r="A43" s="17" t="s">
        <v>780</v>
      </c>
      <c r="B43" s="17" t="s">
        <v>781</v>
      </c>
      <c r="C43" s="17" t="s">
        <v>39</v>
      </c>
      <c r="D43" s="17" t="s">
        <v>12</v>
      </c>
      <c r="E43" s="17" t="s">
        <v>782</v>
      </c>
      <c r="F43" s="17"/>
      <c r="G43" s="17"/>
      <c r="H43" s="17"/>
      <c r="I43" s="17"/>
      <c r="J43" s="17"/>
      <c r="K43" s="17"/>
      <c r="L43" s="17"/>
      <c r="M43" s="17"/>
      <c r="N43" s="17"/>
    </row>
    <row r="44" ht="15.75" customHeight="1">
      <c r="A44" s="17" t="s">
        <v>780</v>
      </c>
      <c r="B44" s="17" t="s">
        <v>783</v>
      </c>
      <c r="C44" s="17" t="s">
        <v>39</v>
      </c>
      <c r="D44" s="17" t="s">
        <v>12</v>
      </c>
      <c r="E44" s="17" t="s">
        <v>782</v>
      </c>
      <c r="F44" s="17"/>
      <c r="G44" s="17"/>
      <c r="H44" s="17"/>
      <c r="I44" s="17"/>
      <c r="J44" s="17"/>
      <c r="K44" s="17"/>
      <c r="L44" s="17"/>
      <c r="M44" s="17"/>
      <c r="N44" s="17"/>
    </row>
    <row r="45" ht="15.75" customHeight="1">
      <c r="A45" s="17" t="s">
        <v>780</v>
      </c>
      <c r="B45" s="17" t="s">
        <v>784</v>
      </c>
      <c r="C45" s="17" t="s">
        <v>39</v>
      </c>
      <c r="D45" s="17" t="s">
        <v>12</v>
      </c>
      <c r="E45" s="17" t="s">
        <v>782</v>
      </c>
      <c r="F45" s="17"/>
      <c r="G45" s="17"/>
      <c r="H45" s="17"/>
      <c r="I45" s="17"/>
      <c r="J45" s="17"/>
      <c r="K45" s="17"/>
      <c r="L45" s="17"/>
      <c r="M45" s="17"/>
      <c r="N45" s="17"/>
    </row>
    <row r="46" ht="15.75" customHeight="1">
      <c r="A46" s="17" t="s">
        <v>785</v>
      </c>
      <c r="B46" s="17">
        <v>80.0</v>
      </c>
      <c r="C46" s="17" t="s">
        <v>39</v>
      </c>
      <c r="D46" s="17" t="s">
        <v>13</v>
      </c>
      <c r="E46" s="17" t="s">
        <v>786</v>
      </c>
      <c r="F46" s="17"/>
      <c r="G46" s="17"/>
      <c r="H46" s="17"/>
      <c r="I46" s="17"/>
      <c r="J46" s="17"/>
      <c r="K46" s="17"/>
      <c r="L46" s="17"/>
      <c r="M46" s="17"/>
      <c r="N46" s="17"/>
    </row>
    <row r="47" ht="15.75" customHeight="1">
      <c r="A47" s="17" t="s">
        <v>785</v>
      </c>
      <c r="B47" s="17">
        <v>940.0</v>
      </c>
      <c r="C47" s="17" t="s">
        <v>39</v>
      </c>
      <c r="D47" s="17" t="s">
        <v>12</v>
      </c>
      <c r="E47" s="17" t="s">
        <v>786</v>
      </c>
      <c r="F47" s="17"/>
      <c r="G47" s="17"/>
      <c r="H47" s="17"/>
      <c r="I47" s="17"/>
      <c r="J47" s="17"/>
      <c r="K47" s="17"/>
      <c r="L47" s="17"/>
      <c r="M47" s="17"/>
      <c r="N47" s="17"/>
    </row>
    <row r="48" ht="15.75" customHeight="1">
      <c r="A48" s="17" t="s">
        <v>787</v>
      </c>
      <c r="B48" s="17">
        <v>254.0</v>
      </c>
      <c r="C48" s="17" t="s">
        <v>39</v>
      </c>
      <c r="D48" s="17" t="s">
        <v>12</v>
      </c>
      <c r="E48" s="17" t="s">
        <v>786</v>
      </c>
      <c r="F48" s="17"/>
      <c r="G48" s="17"/>
      <c r="H48" s="17"/>
      <c r="I48" s="17"/>
      <c r="J48" s="17"/>
      <c r="K48" s="17"/>
      <c r="L48" s="17"/>
      <c r="M48" s="17"/>
      <c r="N48" s="17"/>
    </row>
    <row r="49" ht="15.75" customHeight="1">
      <c r="A49" s="17" t="s">
        <v>785</v>
      </c>
      <c r="B49" s="17">
        <v>254.0</v>
      </c>
      <c r="C49" s="17" t="s">
        <v>39</v>
      </c>
      <c r="D49" s="17" t="s">
        <v>12</v>
      </c>
      <c r="E49" s="17" t="s">
        <v>786</v>
      </c>
      <c r="F49" s="17"/>
      <c r="G49" s="17"/>
      <c r="H49" s="17"/>
      <c r="I49" s="17"/>
      <c r="J49" s="17"/>
      <c r="K49" s="17"/>
      <c r="L49" s="17"/>
      <c r="M49" s="17"/>
      <c r="N49" s="17"/>
    </row>
    <row r="50" ht="15.75" customHeight="1">
      <c r="A50" s="17" t="s">
        <v>788</v>
      </c>
      <c r="B50" s="17">
        <v>1150.0</v>
      </c>
      <c r="C50" s="17" t="s">
        <v>39</v>
      </c>
      <c r="D50" s="17" t="s">
        <v>12</v>
      </c>
      <c r="E50" s="17" t="s">
        <v>789</v>
      </c>
      <c r="F50" s="17"/>
      <c r="G50" s="17"/>
      <c r="H50" s="17"/>
      <c r="I50" s="17"/>
      <c r="J50" s="17"/>
      <c r="K50" s="17"/>
      <c r="L50" s="17"/>
      <c r="M50" s="17"/>
      <c r="N50" s="17"/>
    </row>
    <row r="51" ht="15.75" customHeight="1">
      <c r="A51" s="17" t="s">
        <v>790</v>
      </c>
      <c r="B51" s="17">
        <v>365.0</v>
      </c>
      <c r="C51" s="17" t="s">
        <v>39</v>
      </c>
      <c r="D51" s="17" t="s">
        <v>12</v>
      </c>
      <c r="E51" s="17" t="s">
        <v>789</v>
      </c>
      <c r="F51" s="17"/>
      <c r="G51" s="17"/>
      <c r="H51" s="17"/>
      <c r="I51" s="17"/>
      <c r="J51" s="17"/>
      <c r="K51" s="17"/>
      <c r="L51" s="17"/>
      <c r="M51" s="17"/>
      <c r="N51" s="17"/>
    </row>
    <row r="52" ht="15.75" customHeight="1">
      <c r="A52" s="17" t="s">
        <v>791</v>
      </c>
      <c r="B52" s="17">
        <v>420.0</v>
      </c>
      <c r="C52" s="17" t="s">
        <v>39</v>
      </c>
      <c r="D52" s="17" t="s">
        <v>13</v>
      </c>
      <c r="E52" s="17" t="s">
        <v>789</v>
      </c>
      <c r="F52" s="17"/>
      <c r="G52" s="17"/>
      <c r="H52" s="17"/>
      <c r="I52" s="17"/>
      <c r="J52" s="17"/>
      <c r="K52" s="17"/>
      <c r="L52" s="17"/>
      <c r="M52" s="17"/>
      <c r="N52" s="17"/>
    </row>
    <row r="53" ht="15.75" customHeight="1">
      <c r="A53" s="17" t="s">
        <v>792</v>
      </c>
      <c r="B53" s="17">
        <v>700.0</v>
      </c>
      <c r="C53" s="17" t="s">
        <v>39</v>
      </c>
      <c r="D53" s="17" t="s">
        <v>12</v>
      </c>
      <c r="E53" s="17" t="s">
        <v>793</v>
      </c>
      <c r="F53" s="17"/>
      <c r="G53" s="17"/>
      <c r="H53" s="17"/>
      <c r="I53" s="17"/>
      <c r="J53" s="17"/>
      <c r="K53" s="17"/>
      <c r="L53" s="17"/>
      <c r="M53" s="17"/>
      <c r="N53" s="17"/>
    </row>
    <row r="54" ht="15.75" customHeight="1">
      <c r="A54" s="17" t="s">
        <v>792</v>
      </c>
      <c r="B54" s="17">
        <v>1000.0</v>
      </c>
      <c r="C54" s="17" t="s">
        <v>39</v>
      </c>
      <c r="D54" s="17" t="s">
        <v>12</v>
      </c>
      <c r="E54" s="17" t="s">
        <v>793</v>
      </c>
      <c r="F54" s="17"/>
      <c r="G54" s="17"/>
      <c r="H54" s="17"/>
      <c r="I54" s="17"/>
      <c r="J54" s="17"/>
      <c r="K54" s="17"/>
      <c r="L54" s="17"/>
      <c r="M54" s="17"/>
      <c r="N54" s="17"/>
    </row>
    <row r="55" ht="15.75" customHeight="1">
      <c r="A55" s="17" t="s">
        <v>794</v>
      </c>
      <c r="B55" s="17">
        <v>1.0</v>
      </c>
      <c r="C55" s="17" t="s">
        <v>44</v>
      </c>
      <c r="D55" s="17" t="s">
        <v>13</v>
      </c>
      <c r="E55" s="17" t="s">
        <v>795</v>
      </c>
      <c r="F55" s="17"/>
      <c r="G55" s="17"/>
      <c r="H55" s="17"/>
      <c r="I55" s="17"/>
      <c r="J55" s="17"/>
      <c r="K55" s="17"/>
      <c r="L55" s="17"/>
      <c r="M55" s="17"/>
      <c r="N55" s="17"/>
    </row>
    <row r="56" ht="15.75" customHeight="1">
      <c r="A56" s="17" t="s">
        <v>796</v>
      </c>
      <c r="B56" s="17" t="s">
        <v>797</v>
      </c>
      <c r="C56" s="17" t="s">
        <v>39</v>
      </c>
      <c r="D56" s="17" t="s">
        <v>12</v>
      </c>
      <c r="E56" s="17" t="s">
        <v>795</v>
      </c>
      <c r="F56" s="17"/>
      <c r="G56" s="17"/>
      <c r="H56" s="17"/>
      <c r="I56" s="17"/>
      <c r="J56" s="17"/>
      <c r="K56" s="17"/>
      <c r="L56" s="17"/>
      <c r="M56" s="17"/>
      <c r="N56" s="17"/>
    </row>
    <row r="57" ht="15.75" customHeight="1">
      <c r="A57" s="17" t="s">
        <v>798</v>
      </c>
      <c r="B57" s="17" t="s">
        <v>799</v>
      </c>
      <c r="C57" s="17" t="s">
        <v>39</v>
      </c>
      <c r="D57" s="17" t="s">
        <v>12</v>
      </c>
      <c r="E57" s="17" t="s">
        <v>795</v>
      </c>
      <c r="F57" s="17"/>
      <c r="G57" s="17"/>
      <c r="H57" s="17"/>
      <c r="I57" s="17"/>
      <c r="J57" s="17"/>
      <c r="K57" s="17"/>
      <c r="L57" s="17"/>
      <c r="M57" s="17"/>
      <c r="N57" s="17"/>
    </row>
    <row r="58" ht="15.75" customHeight="1">
      <c r="A58" s="17" t="s">
        <v>796</v>
      </c>
      <c r="B58" s="17">
        <v>747.0</v>
      </c>
      <c r="C58" s="17" t="s">
        <v>39</v>
      </c>
      <c r="D58" s="17" t="s">
        <v>12</v>
      </c>
      <c r="E58" s="17" t="s">
        <v>795</v>
      </c>
      <c r="F58" s="17"/>
      <c r="G58" s="17"/>
      <c r="H58" s="17"/>
      <c r="I58" s="17"/>
      <c r="J58" s="17"/>
      <c r="K58" s="17"/>
      <c r="L58" s="17"/>
      <c r="M58" s="17"/>
      <c r="N58" s="17"/>
    </row>
    <row r="59" ht="15.75" customHeight="1">
      <c r="A59" s="17" t="s">
        <v>796</v>
      </c>
      <c r="B59" s="17" t="s">
        <v>800</v>
      </c>
      <c r="C59" s="17" t="s">
        <v>39</v>
      </c>
      <c r="D59" s="17" t="s">
        <v>12</v>
      </c>
      <c r="E59" s="17" t="s">
        <v>795</v>
      </c>
      <c r="F59" s="17"/>
      <c r="G59" s="17"/>
      <c r="H59" s="17"/>
      <c r="I59" s="17"/>
      <c r="J59" s="17"/>
      <c r="K59" s="17"/>
      <c r="L59" s="17"/>
      <c r="M59" s="17"/>
      <c r="N59" s="17"/>
    </row>
    <row r="60" ht="15.75" customHeight="1">
      <c r="A60" s="17" t="s">
        <v>801</v>
      </c>
      <c r="B60" s="17">
        <v>100.0</v>
      </c>
      <c r="C60" s="17" t="s">
        <v>39</v>
      </c>
      <c r="D60" s="17" t="s">
        <v>13</v>
      </c>
      <c r="E60" s="17" t="s">
        <v>795</v>
      </c>
      <c r="F60" s="17"/>
      <c r="G60" s="17"/>
      <c r="H60" s="17"/>
      <c r="I60" s="17"/>
      <c r="J60" s="17"/>
      <c r="K60" s="17"/>
      <c r="L60" s="17"/>
      <c r="M60" s="17"/>
      <c r="N60" s="17"/>
    </row>
    <row r="61" ht="15.75" customHeight="1">
      <c r="A61" s="17" t="s">
        <v>796</v>
      </c>
      <c r="B61" s="17" t="s">
        <v>802</v>
      </c>
      <c r="C61" s="17" t="s">
        <v>39</v>
      </c>
      <c r="D61" s="17" t="s">
        <v>12</v>
      </c>
      <c r="E61" s="17" t="s">
        <v>795</v>
      </c>
      <c r="F61" s="17"/>
      <c r="G61" s="17"/>
      <c r="H61" s="17"/>
      <c r="I61" s="17"/>
      <c r="J61" s="17"/>
      <c r="K61" s="17"/>
      <c r="L61" s="17"/>
      <c r="M61" s="17"/>
      <c r="N61" s="17"/>
    </row>
    <row r="62" ht="15.75" customHeight="1">
      <c r="A62" s="17" t="s">
        <v>796</v>
      </c>
      <c r="B62" s="17" t="s">
        <v>803</v>
      </c>
      <c r="C62" s="17" t="s">
        <v>39</v>
      </c>
      <c r="D62" s="17" t="s">
        <v>12</v>
      </c>
      <c r="E62" s="17" t="s">
        <v>795</v>
      </c>
      <c r="F62" s="17"/>
      <c r="G62" s="17"/>
      <c r="H62" s="17"/>
      <c r="I62" s="17"/>
      <c r="J62" s="17"/>
      <c r="K62" s="17"/>
      <c r="L62" s="17"/>
      <c r="M62" s="17"/>
      <c r="N62" s="17"/>
    </row>
    <row r="63" ht="15.75" customHeight="1">
      <c r="A63" s="17" t="s">
        <v>804</v>
      </c>
      <c r="B63" s="17">
        <v>1550.0</v>
      </c>
      <c r="C63" s="17" t="s">
        <v>39</v>
      </c>
      <c r="D63" s="17" t="s">
        <v>12</v>
      </c>
      <c r="E63" s="17" t="s">
        <v>805</v>
      </c>
      <c r="F63" s="17"/>
      <c r="G63" s="17"/>
      <c r="H63" s="17"/>
      <c r="I63" s="17"/>
      <c r="J63" s="17"/>
      <c r="K63" s="17"/>
      <c r="L63" s="17"/>
      <c r="M63" s="17"/>
      <c r="N63" s="17"/>
    </row>
    <row r="64" ht="15.75" customHeight="1">
      <c r="A64" s="17" t="s">
        <v>806</v>
      </c>
      <c r="B64" s="17">
        <v>1550.0</v>
      </c>
      <c r="C64" s="17" t="s">
        <v>39</v>
      </c>
      <c r="D64" s="17" t="s">
        <v>13</v>
      </c>
      <c r="E64" s="17" t="s">
        <v>805</v>
      </c>
      <c r="F64" s="17"/>
      <c r="G64" s="17"/>
      <c r="H64" s="17"/>
      <c r="I64" s="17"/>
      <c r="J64" s="17"/>
      <c r="K64" s="17"/>
      <c r="L64" s="17"/>
      <c r="M64" s="17"/>
      <c r="N64" s="17"/>
    </row>
    <row r="65" ht="15.75" customHeight="1">
      <c r="A65" s="17" t="s">
        <v>807</v>
      </c>
      <c r="B65" s="17">
        <v>698.0</v>
      </c>
      <c r="C65" s="17" t="s">
        <v>39</v>
      </c>
      <c r="D65" s="17" t="s">
        <v>12</v>
      </c>
      <c r="E65" s="17" t="s">
        <v>805</v>
      </c>
      <c r="F65" s="17"/>
      <c r="G65" s="17"/>
      <c r="H65" s="17"/>
      <c r="I65" s="17"/>
      <c r="J65" s="17"/>
      <c r="K65" s="17"/>
      <c r="L65" s="17"/>
      <c r="M65" s="17"/>
      <c r="N65" s="17"/>
    </row>
    <row r="66" ht="15.75" customHeight="1">
      <c r="A66" s="17" t="s">
        <v>808</v>
      </c>
      <c r="B66" s="17">
        <v>920.0</v>
      </c>
      <c r="C66" s="17" t="s">
        <v>39</v>
      </c>
      <c r="D66" s="17" t="s">
        <v>12</v>
      </c>
      <c r="E66" s="17" t="s">
        <v>809</v>
      </c>
      <c r="F66" s="17"/>
      <c r="G66" s="17"/>
      <c r="H66" s="17"/>
      <c r="I66" s="17"/>
      <c r="J66" s="17"/>
      <c r="K66" s="17"/>
      <c r="L66" s="17"/>
      <c r="M66" s="17"/>
      <c r="N66" s="17"/>
    </row>
    <row r="67" ht="15.75" customHeight="1">
      <c r="A67" s="17" t="s">
        <v>810</v>
      </c>
      <c r="B67" s="17">
        <v>600.0</v>
      </c>
      <c r="C67" s="17" t="s">
        <v>39</v>
      </c>
      <c r="D67" s="17" t="s">
        <v>13</v>
      </c>
      <c r="E67" s="17" t="s">
        <v>809</v>
      </c>
      <c r="F67" s="17"/>
      <c r="G67" s="17"/>
      <c r="H67" s="17"/>
      <c r="I67" s="17"/>
      <c r="J67" s="17"/>
      <c r="K67" s="17"/>
      <c r="L67" s="17"/>
      <c r="M67" s="17"/>
      <c r="N67" s="17"/>
    </row>
    <row r="68" ht="15.75" customHeight="1">
      <c r="A68" s="17" t="s">
        <v>808</v>
      </c>
      <c r="B68" s="17">
        <v>920.0</v>
      </c>
      <c r="C68" s="17" t="s">
        <v>39</v>
      </c>
      <c r="D68" s="17" t="s">
        <v>12</v>
      </c>
      <c r="E68" s="17" t="s">
        <v>809</v>
      </c>
      <c r="F68" s="17"/>
      <c r="G68" s="17"/>
      <c r="H68" s="17"/>
      <c r="I68" s="17"/>
      <c r="J68" s="17"/>
      <c r="K68" s="17"/>
      <c r="L68" s="17"/>
      <c r="M68" s="17"/>
      <c r="N68" s="17"/>
    </row>
    <row r="69" ht="15.75" customHeight="1">
      <c r="A69" s="17" t="s">
        <v>811</v>
      </c>
      <c r="B69" s="17">
        <v>1074.0</v>
      </c>
      <c r="C69" s="17" t="s">
        <v>39</v>
      </c>
      <c r="D69" s="17" t="s">
        <v>13</v>
      </c>
      <c r="E69" s="17" t="s">
        <v>809</v>
      </c>
      <c r="F69" s="17"/>
      <c r="G69" s="17"/>
      <c r="H69" s="17"/>
      <c r="I69" s="17"/>
      <c r="J69" s="17"/>
      <c r="K69" s="17"/>
      <c r="L69" s="17"/>
      <c r="M69" s="17"/>
      <c r="N69" s="17"/>
    </row>
    <row r="70" ht="15.75" customHeight="1">
      <c r="A70" s="17" t="s">
        <v>811</v>
      </c>
      <c r="B70" s="17">
        <v>840.0</v>
      </c>
      <c r="C70" s="17" t="s">
        <v>39</v>
      </c>
      <c r="D70" s="17" t="s">
        <v>12</v>
      </c>
      <c r="E70" s="17" t="s">
        <v>809</v>
      </c>
      <c r="F70" s="17"/>
      <c r="G70" s="17"/>
      <c r="H70" s="17"/>
      <c r="I70" s="17"/>
      <c r="J70" s="17"/>
      <c r="K70" s="17"/>
      <c r="L70" s="17"/>
      <c r="M70" s="17"/>
      <c r="N70" s="17"/>
    </row>
    <row r="71" ht="15.75" customHeight="1">
      <c r="A71" s="17" t="s">
        <v>808</v>
      </c>
      <c r="B71" s="17">
        <v>840.0</v>
      </c>
      <c r="C71" s="17" t="s">
        <v>39</v>
      </c>
      <c r="D71" s="17" t="s">
        <v>12</v>
      </c>
      <c r="E71" s="17" t="s">
        <v>809</v>
      </c>
      <c r="F71" s="17"/>
      <c r="G71" s="17"/>
      <c r="H71" s="17"/>
      <c r="I71" s="17"/>
      <c r="J71" s="17"/>
      <c r="K71" s="17"/>
      <c r="L71" s="17"/>
      <c r="M71" s="17"/>
      <c r="N71" s="17"/>
    </row>
    <row r="72" ht="15.75" customHeight="1">
      <c r="A72" s="17" t="s">
        <v>812</v>
      </c>
      <c r="B72" s="17">
        <v>415.0</v>
      </c>
      <c r="C72" s="17" t="s">
        <v>39</v>
      </c>
      <c r="D72" s="17" t="s">
        <v>12</v>
      </c>
      <c r="E72" s="17" t="s">
        <v>813</v>
      </c>
      <c r="F72" s="17"/>
      <c r="G72" s="17"/>
      <c r="H72" s="17"/>
      <c r="I72" s="17"/>
      <c r="J72" s="17"/>
      <c r="K72" s="17"/>
      <c r="L72" s="17"/>
      <c r="M72" s="17"/>
      <c r="N72" s="17"/>
    </row>
    <row r="73" ht="15.75" customHeight="1">
      <c r="A73" s="17" t="s">
        <v>812</v>
      </c>
      <c r="B73" s="17">
        <v>503.06</v>
      </c>
      <c r="C73" s="17" t="s">
        <v>39</v>
      </c>
      <c r="D73" s="17" t="s">
        <v>12</v>
      </c>
      <c r="E73" s="17" t="s">
        <v>813</v>
      </c>
      <c r="F73" s="17"/>
      <c r="G73" s="17"/>
      <c r="H73" s="17"/>
      <c r="I73" s="17"/>
      <c r="J73" s="17"/>
      <c r="K73" s="17"/>
      <c r="L73" s="17"/>
      <c r="M73" s="17"/>
      <c r="N73" s="17"/>
    </row>
    <row r="74" ht="15.75" customHeight="1">
      <c r="A74" s="17" t="s">
        <v>812</v>
      </c>
      <c r="B74" s="17">
        <v>500.0</v>
      </c>
      <c r="C74" s="17" t="s">
        <v>39</v>
      </c>
      <c r="D74" s="17" t="s">
        <v>12</v>
      </c>
      <c r="E74" s="17" t="s">
        <v>813</v>
      </c>
      <c r="F74" s="17"/>
      <c r="G74" s="17"/>
      <c r="H74" s="17"/>
      <c r="I74" s="17"/>
      <c r="J74" s="17"/>
      <c r="K74" s="17"/>
      <c r="L74" s="17"/>
      <c r="M74" s="17"/>
      <c r="N74" s="17"/>
    </row>
    <row r="75" ht="15.75" customHeight="1">
      <c r="A75" s="17" t="s">
        <v>814</v>
      </c>
      <c r="B75" s="17">
        <v>1.83</v>
      </c>
      <c r="C75" s="17" t="s">
        <v>44</v>
      </c>
      <c r="D75" s="17" t="s">
        <v>12</v>
      </c>
      <c r="E75" s="17" t="s">
        <v>815</v>
      </c>
      <c r="F75" s="17"/>
      <c r="G75" s="17"/>
      <c r="H75" s="17"/>
      <c r="I75" s="17"/>
      <c r="J75" s="17"/>
      <c r="K75" s="17"/>
      <c r="L75" s="17"/>
      <c r="M75" s="17"/>
      <c r="N75" s="17"/>
    </row>
    <row r="76" ht="15.75" customHeight="1">
      <c r="A76" s="17" t="s">
        <v>816</v>
      </c>
      <c r="B76" s="17">
        <v>2092.0</v>
      </c>
      <c r="C76" s="17" t="s">
        <v>39</v>
      </c>
      <c r="D76" s="17" t="s">
        <v>12</v>
      </c>
      <c r="E76" s="17" t="s">
        <v>817</v>
      </c>
      <c r="F76" s="17"/>
      <c r="G76" s="17"/>
      <c r="H76" s="17"/>
      <c r="I76" s="17"/>
      <c r="J76" s="17"/>
      <c r="K76" s="17"/>
      <c r="L76" s="17"/>
      <c r="M76" s="17"/>
      <c r="N76" s="17"/>
    </row>
    <row r="77" ht="15.75" customHeight="1">
      <c r="A77" s="17" t="s">
        <v>818</v>
      </c>
      <c r="B77" s="17">
        <v>2092.0</v>
      </c>
      <c r="C77" s="17" t="s">
        <v>39</v>
      </c>
      <c r="D77" s="17" t="s">
        <v>12</v>
      </c>
      <c r="E77" s="17" t="s">
        <v>817</v>
      </c>
      <c r="F77" s="17"/>
      <c r="G77" s="17"/>
      <c r="H77" s="17"/>
      <c r="I77" s="17"/>
      <c r="J77" s="17"/>
      <c r="K77" s="17"/>
      <c r="L77" s="17"/>
      <c r="M77" s="17"/>
      <c r="N77" s="17"/>
    </row>
    <row r="78" ht="15.75" customHeight="1">
      <c r="A78" s="17" t="s">
        <v>818</v>
      </c>
      <c r="B78" s="17" t="s">
        <v>819</v>
      </c>
      <c r="C78" s="17" t="s">
        <v>39</v>
      </c>
      <c r="D78" s="17" t="s">
        <v>12</v>
      </c>
      <c r="E78" s="17" t="s">
        <v>817</v>
      </c>
      <c r="F78" s="17"/>
      <c r="G78" s="17"/>
      <c r="H78" s="17"/>
      <c r="I78" s="17"/>
      <c r="J78" s="17"/>
      <c r="K78" s="17"/>
      <c r="L78" s="17"/>
      <c r="M78" s="17"/>
      <c r="N78" s="17"/>
    </row>
    <row r="79" ht="15.75" customHeight="1">
      <c r="A79" s="17" t="s">
        <v>820</v>
      </c>
      <c r="B79" s="17">
        <v>128.0</v>
      </c>
      <c r="C79" s="17" t="s">
        <v>39</v>
      </c>
      <c r="D79" s="17" t="s">
        <v>12</v>
      </c>
      <c r="E79" s="17" t="s">
        <v>821</v>
      </c>
      <c r="F79" s="17"/>
      <c r="G79" s="17"/>
      <c r="H79" s="17"/>
      <c r="I79" s="17"/>
      <c r="J79" s="17"/>
      <c r="K79" s="17"/>
      <c r="L79" s="17"/>
      <c r="M79" s="17"/>
      <c r="N79" s="17"/>
    </row>
    <row r="80" ht="15.75" customHeight="1">
      <c r="A80" s="17" t="s">
        <v>820</v>
      </c>
      <c r="B80" s="17">
        <v>180.0</v>
      </c>
      <c r="C80" s="17" t="s">
        <v>39</v>
      </c>
      <c r="D80" s="17" t="s">
        <v>12</v>
      </c>
      <c r="E80" s="17" t="s">
        <v>821</v>
      </c>
      <c r="F80" s="17"/>
      <c r="G80" s="17"/>
      <c r="H80" s="17"/>
      <c r="I80" s="17"/>
      <c r="J80" s="17"/>
      <c r="K80" s="17"/>
      <c r="L80" s="17"/>
      <c r="M80" s="17"/>
      <c r="N80" s="17"/>
    </row>
    <row r="81" ht="15.75" customHeight="1">
      <c r="A81" s="17" t="s">
        <v>822</v>
      </c>
      <c r="B81" s="17">
        <v>1080.0</v>
      </c>
      <c r="C81" s="17" t="s">
        <v>39</v>
      </c>
      <c r="D81" s="17" t="s">
        <v>12</v>
      </c>
      <c r="E81" s="17" t="s">
        <v>823</v>
      </c>
      <c r="F81" s="17"/>
      <c r="G81" s="17"/>
      <c r="H81" s="17"/>
      <c r="I81" s="17"/>
      <c r="J81" s="17"/>
      <c r="K81" s="17"/>
      <c r="L81" s="17"/>
      <c r="M81" s="17"/>
      <c r="N81" s="17"/>
    </row>
    <row r="82" ht="15.75" customHeight="1">
      <c r="A82" s="17" t="s">
        <v>824</v>
      </c>
      <c r="B82" s="17">
        <v>200.0</v>
      </c>
      <c r="C82" s="17" t="s">
        <v>39</v>
      </c>
      <c r="D82" s="17" t="s">
        <v>12</v>
      </c>
      <c r="E82" s="17" t="s">
        <v>823</v>
      </c>
      <c r="F82" s="17"/>
      <c r="G82" s="17"/>
      <c r="H82" s="17"/>
      <c r="I82" s="17"/>
      <c r="J82" s="17"/>
      <c r="K82" s="17"/>
      <c r="L82" s="17"/>
      <c r="M82" s="17"/>
      <c r="N82" s="17"/>
    </row>
    <row r="83" ht="15.75" customHeight="1">
      <c r="A83" s="17" t="s">
        <v>825</v>
      </c>
      <c r="B83" s="17">
        <v>58.0</v>
      </c>
      <c r="C83" s="17" t="s">
        <v>39</v>
      </c>
      <c r="D83" s="17" t="s">
        <v>12</v>
      </c>
      <c r="E83" s="17" t="s">
        <v>826</v>
      </c>
      <c r="F83" s="17"/>
      <c r="G83" s="17"/>
      <c r="H83" s="17"/>
      <c r="I83" s="17"/>
      <c r="J83" s="17"/>
      <c r="K83" s="17"/>
      <c r="L83" s="17"/>
      <c r="M83" s="17"/>
      <c r="N83" s="17"/>
    </row>
    <row r="84" ht="15.75" customHeight="1">
      <c r="A84" s="17" t="s">
        <v>827</v>
      </c>
      <c r="B84" s="17">
        <v>7.4</v>
      </c>
      <c r="C84" s="17" t="s">
        <v>44</v>
      </c>
      <c r="D84" s="17" t="s">
        <v>13</v>
      </c>
      <c r="E84" s="17" t="s">
        <v>826</v>
      </c>
      <c r="F84" s="17"/>
      <c r="G84" s="17"/>
      <c r="H84" s="17"/>
      <c r="I84" s="17"/>
      <c r="J84" s="17"/>
      <c r="K84" s="17"/>
      <c r="L84" s="17"/>
      <c r="M84" s="17"/>
      <c r="N84" s="17"/>
    </row>
    <row r="85" ht="15.75" customHeight="1">
      <c r="A85" s="17" t="s">
        <v>93</v>
      </c>
      <c r="B85" s="17">
        <v>552.0</v>
      </c>
      <c r="C85" s="17" t="s">
        <v>39</v>
      </c>
      <c r="D85" s="17" t="s">
        <v>12</v>
      </c>
      <c r="E85" s="17" t="s">
        <v>828</v>
      </c>
      <c r="F85" s="17"/>
      <c r="G85" s="17"/>
      <c r="H85" s="17"/>
      <c r="I85" s="17"/>
      <c r="J85" s="17"/>
      <c r="K85" s="17"/>
      <c r="L85" s="17"/>
      <c r="M85" s="17"/>
      <c r="N85" s="17"/>
    </row>
    <row r="86" ht="15.75" customHeight="1">
      <c r="A86" s="17" t="s">
        <v>829</v>
      </c>
      <c r="B86" s="17">
        <v>950.0</v>
      </c>
      <c r="C86" s="17" t="s">
        <v>39</v>
      </c>
      <c r="D86" s="17" t="s">
        <v>12</v>
      </c>
      <c r="E86" s="17" t="s">
        <v>830</v>
      </c>
      <c r="F86" s="17"/>
      <c r="G86" s="17"/>
      <c r="H86" s="17"/>
      <c r="I86" s="17"/>
      <c r="J86" s="17"/>
      <c r="K86" s="17"/>
      <c r="L86" s="17"/>
      <c r="M86" s="17"/>
      <c r="N86" s="17"/>
    </row>
    <row r="87" ht="15.75" customHeight="1">
      <c r="A87" s="17" t="s">
        <v>831</v>
      </c>
      <c r="B87" s="17">
        <v>129.0</v>
      </c>
      <c r="C87" s="17" t="s">
        <v>39</v>
      </c>
      <c r="D87" s="17" t="s">
        <v>13</v>
      </c>
      <c r="E87" s="17" t="s">
        <v>832</v>
      </c>
      <c r="F87" s="17" t="s">
        <v>833</v>
      </c>
      <c r="G87" s="17"/>
      <c r="H87" s="17"/>
      <c r="I87" s="17"/>
      <c r="J87" s="17"/>
      <c r="K87" s="17"/>
      <c r="L87" s="17"/>
      <c r="M87" s="17"/>
      <c r="N87" s="17"/>
    </row>
    <row r="88" ht="15.75" customHeight="1">
      <c r="A88" s="17" t="s">
        <v>831</v>
      </c>
      <c r="B88" s="17">
        <v>143.4</v>
      </c>
      <c r="C88" s="17" t="s">
        <v>39</v>
      </c>
      <c r="D88" s="17" t="s">
        <v>13</v>
      </c>
      <c r="E88" s="17" t="s">
        <v>832</v>
      </c>
      <c r="F88" s="17" t="s">
        <v>833</v>
      </c>
      <c r="G88" s="17"/>
      <c r="H88" s="17"/>
      <c r="I88" s="17"/>
      <c r="J88" s="17"/>
      <c r="K88" s="17"/>
      <c r="L88" s="17"/>
      <c r="M88" s="17"/>
      <c r="N88" s="17"/>
    </row>
    <row r="89" ht="15.75" customHeight="1">
      <c r="A89" s="17" t="s">
        <v>831</v>
      </c>
      <c r="B89" s="17">
        <v>89.2</v>
      </c>
      <c r="C89" s="17" t="s">
        <v>39</v>
      </c>
      <c r="D89" s="17" t="s">
        <v>13</v>
      </c>
      <c r="E89" s="17" t="s">
        <v>832</v>
      </c>
      <c r="F89" s="17" t="s">
        <v>833</v>
      </c>
      <c r="G89" s="17"/>
      <c r="H89" s="17"/>
      <c r="I89" s="17"/>
      <c r="J89" s="17"/>
      <c r="K89" s="17"/>
      <c r="L89" s="17"/>
      <c r="M89" s="17"/>
      <c r="N89" s="17"/>
    </row>
    <row r="90" ht="15.75" customHeight="1">
      <c r="A90" s="17" t="s">
        <v>831</v>
      </c>
      <c r="B90" s="17">
        <v>121.6</v>
      </c>
      <c r="C90" s="17" t="s">
        <v>39</v>
      </c>
      <c r="D90" s="17" t="s">
        <v>12</v>
      </c>
      <c r="E90" s="17" t="s">
        <v>832</v>
      </c>
      <c r="F90" s="17"/>
      <c r="G90" s="17"/>
      <c r="H90" s="17"/>
      <c r="I90" s="17"/>
      <c r="J90" s="17"/>
      <c r="K90" s="17"/>
      <c r="L90" s="17"/>
      <c r="M90" s="17"/>
      <c r="N90" s="17"/>
    </row>
    <row r="91" ht="15.75" customHeight="1">
      <c r="A91" s="17" t="s">
        <v>834</v>
      </c>
      <c r="B91" s="17">
        <v>157.0</v>
      </c>
      <c r="C91" s="17" t="s">
        <v>39</v>
      </c>
      <c r="D91" s="17" t="s">
        <v>12</v>
      </c>
      <c r="E91" s="17" t="s">
        <v>835</v>
      </c>
      <c r="F91" s="17"/>
      <c r="G91" s="17"/>
      <c r="H91" s="17"/>
      <c r="I91" s="17"/>
      <c r="J91" s="17"/>
      <c r="K91" s="17"/>
      <c r="L91" s="17"/>
      <c r="M91" s="17"/>
      <c r="N91" s="17"/>
    </row>
    <row r="92" ht="15.75" customHeight="1">
      <c r="A92" s="17" t="s">
        <v>834</v>
      </c>
      <c r="B92" s="17">
        <v>150.0</v>
      </c>
      <c r="C92" s="17" t="s">
        <v>39</v>
      </c>
      <c r="D92" s="17" t="s">
        <v>12</v>
      </c>
      <c r="E92" s="17" t="s">
        <v>835</v>
      </c>
      <c r="F92" s="17"/>
      <c r="G92" s="17"/>
      <c r="H92" s="17"/>
      <c r="I92" s="17"/>
      <c r="J92" s="17"/>
      <c r="K92" s="17"/>
      <c r="L92" s="17"/>
      <c r="M92" s="17"/>
      <c r="N92" s="17"/>
    </row>
    <row r="93" ht="15.75" customHeight="1">
      <c r="A93" s="17" t="s">
        <v>834</v>
      </c>
      <c r="B93" s="17">
        <v>175.0</v>
      </c>
      <c r="C93" s="17" t="s">
        <v>39</v>
      </c>
      <c r="D93" s="17" t="s">
        <v>13</v>
      </c>
      <c r="E93" s="17" t="s">
        <v>835</v>
      </c>
      <c r="F93" s="17"/>
      <c r="G93" s="17"/>
      <c r="H93" s="17"/>
      <c r="I93" s="17"/>
      <c r="J93" s="17"/>
      <c r="K93" s="17"/>
      <c r="L93" s="17"/>
      <c r="M93" s="17"/>
      <c r="N93" s="17"/>
    </row>
    <row r="94" ht="15.75" customHeight="1">
      <c r="A94" s="17" t="s">
        <v>93</v>
      </c>
      <c r="B94" s="17">
        <v>973.0</v>
      </c>
      <c r="C94" s="17" t="s">
        <v>39</v>
      </c>
      <c r="D94" s="17" t="s">
        <v>12</v>
      </c>
      <c r="E94" s="17" t="s">
        <v>835</v>
      </c>
      <c r="F94" s="17"/>
      <c r="G94" s="17"/>
      <c r="H94" s="17"/>
      <c r="I94" s="17"/>
      <c r="J94" s="17"/>
      <c r="K94" s="17"/>
      <c r="L94" s="17"/>
      <c r="M94" s="17"/>
      <c r="N94" s="17"/>
    </row>
    <row r="95" ht="15.75" customHeight="1">
      <c r="A95" s="17" t="s">
        <v>834</v>
      </c>
      <c r="B95" s="17">
        <v>172.0</v>
      </c>
      <c r="C95" s="17" t="s">
        <v>39</v>
      </c>
      <c r="D95" s="17" t="s">
        <v>13</v>
      </c>
      <c r="E95" s="17" t="s">
        <v>835</v>
      </c>
      <c r="F95" s="17"/>
      <c r="G95" s="17"/>
      <c r="H95" s="17"/>
      <c r="I95" s="17"/>
      <c r="J95" s="17"/>
      <c r="K95" s="17"/>
      <c r="L95" s="17"/>
      <c r="M95" s="17"/>
      <c r="N95" s="17"/>
    </row>
    <row r="96" ht="15.75" customHeight="1">
      <c r="A96" s="17" t="s">
        <v>836</v>
      </c>
      <c r="B96" s="17">
        <v>208.0</v>
      </c>
      <c r="C96" s="17" t="s">
        <v>39</v>
      </c>
      <c r="D96" s="17" t="s">
        <v>12</v>
      </c>
      <c r="E96" s="17" t="s">
        <v>837</v>
      </c>
      <c r="F96" s="17"/>
      <c r="G96" s="17"/>
      <c r="H96" s="17"/>
      <c r="I96" s="17"/>
      <c r="J96" s="17"/>
      <c r="K96" s="17"/>
      <c r="L96" s="17"/>
      <c r="M96" s="17"/>
      <c r="N96" s="17"/>
    </row>
    <row r="97" ht="15.75" customHeight="1">
      <c r="A97" s="17" t="s">
        <v>838</v>
      </c>
      <c r="B97" s="17">
        <v>1.0</v>
      </c>
      <c r="C97" s="17" t="s">
        <v>44</v>
      </c>
      <c r="D97" s="17" t="s">
        <v>12</v>
      </c>
      <c r="E97" s="17" t="s">
        <v>839</v>
      </c>
      <c r="F97" s="17"/>
      <c r="G97" s="17"/>
      <c r="H97" s="17"/>
      <c r="I97" s="17"/>
      <c r="J97" s="17"/>
      <c r="K97" s="17"/>
      <c r="L97" s="17"/>
      <c r="M97" s="17"/>
      <c r="N97" s="17"/>
    </row>
    <row r="98" ht="15.75" customHeight="1">
      <c r="A98" s="17" t="s">
        <v>838</v>
      </c>
      <c r="B98" s="17">
        <v>1280.0</v>
      </c>
      <c r="C98" s="17" t="s">
        <v>39</v>
      </c>
      <c r="D98" s="17" t="s">
        <v>12</v>
      </c>
      <c r="E98" s="17" t="s">
        <v>839</v>
      </c>
      <c r="F98" s="17"/>
      <c r="G98" s="17"/>
      <c r="H98" s="17"/>
      <c r="I98" s="17"/>
      <c r="J98" s="17"/>
      <c r="K98" s="17"/>
      <c r="L98" s="17"/>
      <c r="M98" s="17"/>
      <c r="N98" s="17"/>
    </row>
    <row r="99" ht="15.75" customHeight="1">
      <c r="A99" s="17" t="s">
        <v>840</v>
      </c>
      <c r="B99" s="17" t="s">
        <v>841</v>
      </c>
      <c r="C99" s="17" t="s">
        <v>842</v>
      </c>
      <c r="D99" s="17" t="s">
        <v>12</v>
      </c>
      <c r="E99" s="17" t="s">
        <v>843</v>
      </c>
      <c r="F99" s="17"/>
      <c r="G99" s="17"/>
      <c r="H99" s="17"/>
      <c r="I99" s="17"/>
      <c r="J99" s="17"/>
      <c r="K99" s="17"/>
      <c r="L99" s="17"/>
      <c r="M99" s="17"/>
      <c r="N99" s="17"/>
    </row>
    <row r="100" ht="15.75" customHeight="1">
      <c r="A100" s="17" t="s">
        <v>93</v>
      </c>
      <c r="B100" s="17">
        <v>600.0</v>
      </c>
      <c r="C100" s="17" t="s">
        <v>39</v>
      </c>
      <c r="D100" s="17" t="s">
        <v>12</v>
      </c>
      <c r="E100" s="17" t="s">
        <v>844</v>
      </c>
      <c r="F100" s="17"/>
      <c r="G100" s="17"/>
      <c r="H100" s="17"/>
      <c r="I100" s="17"/>
      <c r="J100" s="17"/>
      <c r="K100" s="17"/>
      <c r="L100" s="17"/>
      <c r="M100" s="17"/>
      <c r="N100" s="17"/>
    </row>
    <row r="101" ht="15.75" customHeight="1">
      <c r="A101" s="17" t="s">
        <v>845</v>
      </c>
      <c r="B101" s="17">
        <v>350.0</v>
      </c>
      <c r="C101" s="17" t="s">
        <v>39</v>
      </c>
      <c r="D101" s="17" t="s">
        <v>12</v>
      </c>
      <c r="E101" s="17" t="s">
        <v>844</v>
      </c>
      <c r="F101" s="17"/>
      <c r="G101" s="17"/>
      <c r="H101" s="17"/>
      <c r="I101" s="17"/>
      <c r="J101" s="17"/>
      <c r="K101" s="17"/>
      <c r="L101" s="17"/>
      <c r="M101" s="17"/>
      <c r="N101" s="17"/>
    </row>
    <row r="102" ht="15.75" customHeight="1">
      <c r="A102" s="17" t="s">
        <v>846</v>
      </c>
      <c r="B102" s="17">
        <v>480.0</v>
      </c>
      <c r="C102" s="17" t="s">
        <v>39</v>
      </c>
      <c r="D102" s="17" t="s">
        <v>13</v>
      </c>
      <c r="E102" s="17" t="s">
        <v>844</v>
      </c>
      <c r="F102" s="17"/>
      <c r="G102" s="17"/>
      <c r="H102" s="17"/>
      <c r="I102" s="17"/>
      <c r="J102" s="17"/>
      <c r="K102" s="17"/>
      <c r="L102" s="17"/>
      <c r="M102" s="17"/>
      <c r="N102" s="17"/>
    </row>
    <row r="103" ht="15.75" customHeight="1">
      <c r="A103" s="17" t="s">
        <v>847</v>
      </c>
      <c r="B103" s="17">
        <v>490.0</v>
      </c>
      <c r="C103" s="17" t="s">
        <v>39</v>
      </c>
      <c r="D103" s="17" t="s">
        <v>12</v>
      </c>
      <c r="E103" s="17" t="s">
        <v>844</v>
      </c>
      <c r="F103" s="17"/>
      <c r="G103" s="17"/>
      <c r="H103" s="17"/>
      <c r="I103" s="17"/>
      <c r="J103" s="17"/>
      <c r="K103" s="17"/>
      <c r="L103" s="17"/>
      <c r="M103" s="17"/>
      <c r="N103" s="17"/>
    </row>
    <row r="104" ht="15.75" customHeight="1">
      <c r="A104" s="17" t="s">
        <v>93</v>
      </c>
      <c r="B104" s="17">
        <v>350.0</v>
      </c>
      <c r="C104" s="17" t="s">
        <v>39</v>
      </c>
      <c r="D104" s="17" t="s">
        <v>12</v>
      </c>
      <c r="E104" s="17" t="s">
        <v>844</v>
      </c>
      <c r="F104" s="17"/>
      <c r="G104" s="17"/>
      <c r="H104" s="17"/>
      <c r="I104" s="17"/>
      <c r="J104" s="17"/>
      <c r="K104" s="17"/>
      <c r="L104" s="17"/>
      <c r="M104" s="17"/>
      <c r="N104" s="17"/>
    </row>
    <row r="105" ht="15.75" customHeight="1">
      <c r="A105" s="17" t="s">
        <v>846</v>
      </c>
      <c r="B105" s="17">
        <v>490.0</v>
      </c>
      <c r="C105" s="17" t="s">
        <v>39</v>
      </c>
      <c r="D105" s="17" t="s">
        <v>12</v>
      </c>
      <c r="E105" s="17" t="s">
        <v>844</v>
      </c>
      <c r="F105" s="17"/>
      <c r="G105" s="17"/>
      <c r="H105" s="17"/>
      <c r="I105" s="17"/>
      <c r="J105" s="17"/>
      <c r="K105" s="17"/>
      <c r="L105" s="17"/>
      <c r="M105" s="17"/>
      <c r="N105" s="17"/>
    </row>
    <row r="106" ht="15.75" customHeight="1">
      <c r="A106" s="17" t="s">
        <v>93</v>
      </c>
      <c r="B106" s="17">
        <v>521.0</v>
      </c>
      <c r="C106" s="17" t="s">
        <v>39</v>
      </c>
      <c r="D106" s="17" t="s">
        <v>12</v>
      </c>
      <c r="E106" s="17" t="s">
        <v>844</v>
      </c>
      <c r="F106" s="17"/>
      <c r="G106" s="17"/>
      <c r="H106" s="17"/>
      <c r="I106" s="17"/>
      <c r="J106" s="17"/>
      <c r="K106" s="17"/>
      <c r="L106" s="17"/>
      <c r="M106" s="17"/>
      <c r="N106" s="17"/>
    </row>
    <row r="107" ht="15.75" customHeight="1">
      <c r="A107" s="17" t="s">
        <v>848</v>
      </c>
      <c r="B107" s="17">
        <v>754.0</v>
      </c>
      <c r="C107" s="17" t="s">
        <v>39</v>
      </c>
      <c r="D107" s="17" t="s">
        <v>12</v>
      </c>
      <c r="E107" s="17" t="s">
        <v>849</v>
      </c>
      <c r="F107" s="17"/>
      <c r="G107" s="17"/>
      <c r="H107" s="17"/>
      <c r="I107" s="17"/>
      <c r="J107" s="17"/>
      <c r="K107" s="17"/>
      <c r="L107" s="17"/>
      <c r="M107" s="17"/>
      <c r="N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</row>
  </sheetData>
  <mergeCells count="1">
    <mergeCell ref="B1:L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1.13"/>
    <col customWidth="1" min="2" max="2" width="14.88"/>
    <col customWidth="1" min="3" max="3" width="9.13"/>
    <col customWidth="1" min="4" max="4" width="17.25"/>
    <col customWidth="1" min="5" max="5" width="35.0"/>
    <col customWidth="1" min="6" max="7" width="9.13"/>
    <col customWidth="1" min="8" max="8" width="27.63"/>
    <col customWidth="1" min="9" max="9" width="9.13"/>
    <col customWidth="1" min="10" max="10" width="24.5"/>
    <col customWidth="1" min="11" max="11" width="9.13"/>
    <col customWidth="1" min="12" max="12" width="18.75"/>
    <col customWidth="1" min="13" max="19" width="9.13"/>
    <col customWidth="1" min="20" max="26" width="8.63"/>
  </cols>
  <sheetData>
    <row r="1">
      <c r="A1" s="15" t="s">
        <v>3</v>
      </c>
      <c r="B1" s="15" t="s">
        <v>25</v>
      </c>
      <c r="C1" s="15" t="s">
        <v>26</v>
      </c>
      <c r="D1" s="15" t="s">
        <v>850</v>
      </c>
      <c r="E1" s="15" t="s">
        <v>851</v>
      </c>
      <c r="F1" s="15" t="s">
        <v>852</v>
      </c>
      <c r="G1" s="15"/>
      <c r="H1" s="15" t="s">
        <v>853</v>
      </c>
      <c r="I1" s="15"/>
      <c r="J1" s="15"/>
      <c r="K1" s="15"/>
      <c r="L1" s="16" t="s">
        <v>854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7" t="s">
        <v>855</v>
      </c>
      <c r="B2" s="17">
        <v>72.0</v>
      </c>
      <c r="C2" s="17" t="s">
        <v>39</v>
      </c>
      <c r="D2" s="17" t="s">
        <v>856</v>
      </c>
      <c r="E2" s="17" t="s">
        <v>857</v>
      </c>
      <c r="F2" s="17" t="s">
        <v>13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 t="s">
        <v>855</v>
      </c>
      <c r="B3" s="17">
        <v>41.0</v>
      </c>
      <c r="C3" s="17" t="s">
        <v>39</v>
      </c>
      <c r="D3" s="17" t="s">
        <v>856</v>
      </c>
      <c r="E3" s="17" t="s">
        <v>857</v>
      </c>
      <c r="F3" s="17" t="s">
        <v>13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 t="s">
        <v>858</v>
      </c>
      <c r="B4" s="17">
        <v>275.0</v>
      </c>
      <c r="C4" s="17" t="s">
        <v>39</v>
      </c>
      <c r="D4" s="17" t="s">
        <v>856</v>
      </c>
      <c r="E4" s="17" t="s">
        <v>859</v>
      </c>
      <c r="F4" s="17" t="s">
        <v>13</v>
      </c>
      <c r="G4" s="17"/>
      <c r="H4" s="23" t="s">
        <v>860</v>
      </c>
      <c r="I4" s="23" t="s">
        <v>861</v>
      </c>
      <c r="J4" s="23" t="s">
        <v>859</v>
      </c>
      <c r="K4" s="17"/>
      <c r="L4" s="24" t="s">
        <v>55</v>
      </c>
      <c r="M4" s="24" t="s">
        <v>770</v>
      </c>
      <c r="N4" s="24">
        <v>275.0</v>
      </c>
      <c r="O4" s="24" t="s">
        <v>39</v>
      </c>
      <c r="P4" s="24" t="s">
        <v>862</v>
      </c>
      <c r="Q4" s="24" t="s">
        <v>41</v>
      </c>
      <c r="R4" s="17"/>
      <c r="S4" s="17" t="s">
        <v>12</v>
      </c>
      <c r="T4" s="17"/>
      <c r="U4" s="17"/>
      <c r="V4" s="17"/>
      <c r="W4" s="17"/>
      <c r="X4" s="17"/>
      <c r="Y4" s="17"/>
      <c r="Z4" s="17"/>
    </row>
    <row r="5">
      <c r="A5" s="17" t="s">
        <v>863</v>
      </c>
      <c r="B5" s="17">
        <v>25.0</v>
      </c>
      <c r="C5" s="17" t="s">
        <v>39</v>
      </c>
      <c r="D5" s="17" t="s">
        <v>856</v>
      </c>
      <c r="E5" s="17" t="s">
        <v>864</v>
      </c>
      <c r="F5" s="17" t="s">
        <v>13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 t="s">
        <v>863</v>
      </c>
      <c r="B6" s="17">
        <v>335.0</v>
      </c>
      <c r="C6" s="17" t="s">
        <v>39</v>
      </c>
      <c r="D6" s="17" t="s">
        <v>856</v>
      </c>
      <c r="E6" s="17" t="s">
        <v>864</v>
      </c>
      <c r="F6" s="17" t="s">
        <v>13</v>
      </c>
      <c r="G6" s="17"/>
      <c r="H6" s="23" t="s">
        <v>865</v>
      </c>
      <c r="I6" s="23" t="s">
        <v>866</v>
      </c>
      <c r="J6" s="23" t="s">
        <v>864</v>
      </c>
      <c r="K6" s="17"/>
      <c r="L6" s="24" t="s">
        <v>62</v>
      </c>
      <c r="M6" s="24" t="s">
        <v>776</v>
      </c>
      <c r="N6" s="24">
        <v>269.0</v>
      </c>
      <c r="O6" s="24" t="s">
        <v>39</v>
      </c>
      <c r="P6" s="24" t="s">
        <v>867</v>
      </c>
      <c r="Q6" s="24" t="s">
        <v>41</v>
      </c>
      <c r="S6" s="17" t="s">
        <v>12</v>
      </c>
      <c r="T6" s="17"/>
      <c r="U6" s="17"/>
      <c r="V6" s="17"/>
      <c r="W6" s="17"/>
      <c r="X6" s="17"/>
      <c r="Y6" s="17"/>
      <c r="Z6" s="17"/>
    </row>
    <row r="7">
      <c r="A7" s="17" t="s">
        <v>863</v>
      </c>
      <c r="B7" s="17">
        <v>53.0</v>
      </c>
      <c r="C7" s="17" t="s">
        <v>868</v>
      </c>
      <c r="D7" s="17" t="s">
        <v>856</v>
      </c>
      <c r="E7" s="17" t="s">
        <v>864</v>
      </c>
      <c r="F7" s="17" t="s">
        <v>13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 t="s">
        <v>869</v>
      </c>
      <c r="B8" s="17">
        <v>775.0</v>
      </c>
      <c r="C8" s="17" t="s">
        <v>39</v>
      </c>
      <c r="D8" s="17" t="s">
        <v>856</v>
      </c>
      <c r="E8" s="17" t="s">
        <v>870</v>
      </c>
      <c r="F8" s="17" t="s">
        <v>13</v>
      </c>
      <c r="G8" s="17"/>
      <c r="H8" s="23" t="s">
        <v>871</v>
      </c>
      <c r="I8" s="23" t="s">
        <v>872</v>
      </c>
      <c r="J8" s="23" t="s">
        <v>870</v>
      </c>
      <c r="K8" s="17"/>
      <c r="L8" s="24" t="s">
        <v>62</v>
      </c>
      <c r="M8" s="24" t="s">
        <v>778</v>
      </c>
      <c r="N8" s="24">
        <v>775.0</v>
      </c>
      <c r="O8" s="24" t="s">
        <v>39</v>
      </c>
      <c r="P8" s="24" t="s">
        <v>873</v>
      </c>
      <c r="Q8" s="24" t="s">
        <v>41</v>
      </c>
      <c r="R8" s="17"/>
      <c r="S8" s="17" t="s">
        <v>12</v>
      </c>
      <c r="T8" s="17"/>
      <c r="U8" s="17"/>
      <c r="V8" s="17"/>
      <c r="W8" s="17"/>
      <c r="X8" s="17"/>
      <c r="Y8" s="17"/>
      <c r="Z8" s="17"/>
    </row>
    <row r="9">
      <c r="A9" s="17" t="s">
        <v>869</v>
      </c>
      <c r="B9" s="17">
        <v>1050.0</v>
      </c>
      <c r="C9" s="17" t="s">
        <v>39</v>
      </c>
      <c r="D9" s="17" t="s">
        <v>856</v>
      </c>
      <c r="E9" s="17" t="s">
        <v>870</v>
      </c>
      <c r="F9" s="17" t="s">
        <v>13</v>
      </c>
      <c r="G9" s="17"/>
      <c r="H9" s="23" t="s">
        <v>871</v>
      </c>
      <c r="I9" s="23" t="s">
        <v>874</v>
      </c>
      <c r="J9" s="23" t="s">
        <v>870</v>
      </c>
      <c r="K9" s="17"/>
      <c r="L9" s="24" t="s">
        <v>62</v>
      </c>
      <c r="M9" s="24" t="s">
        <v>778</v>
      </c>
      <c r="N9" s="24">
        <v>1050.0</v>
      </c>
      <c r="O9" s="24" t="s">
        <v>39</v>
      </c>
      <c r="P9" s="24" t="s">
        <v>875</v>
      </c>
      <c r="Q9" s="24" t="s">
        <v>41</v>
      </c>
      <c r="R9" s="17"/>
      <c r="S9" s="17" t="s">
        <v>12</v>
      </c>
      <c r="T9" s="17"/>
      <c r="U9" s="17"/>
      <c r="V9" s="17"/>
      <c r="W9" s="17"/>
      <c r="X9" s="17"/>
      <c r="Y9" s="17"/>
      <c r="Z9" s="17"/>
    </row>
    <row r="10">
      <c r="A10" s="17" t="s">
        <v>869</v>
      </c>
      <c r="B10" s="17">
        <v>490.0</v>
      </c>
      <c r="C10" s="17" t="s">
        <v>39</v>
      </c>
      <c r="D10" s="17" t="s">
        <v>856</v>
      </c>
      <c r="E10" s="17" t="s">
        <v>870</v>
      </c>
      <c r="F10" s="17" t="s">
        <v>13</v>
      </c>
      <c r="G10" s="17"/>
      <c r="H10" s="23" t="s">
        <v>871</v>
      </c>
      <c r="I10" s="23" t="s">
        <v>876</v>
      </c>
      <c r="J10" s="23" t="s">
        <v>870</v>
      </c>
      <c r="K10" s="17"/>
      <c r="L10" s="24" t="s">
        <v>62</v>
      </c>
      <c r="M10" s="24" t="s">
        <v>778</v>
      </c>
      <c r="N10" s="24">
        <v>490.0</v>
      </c>
      <c r="O10" s="24" t="s">
        <v>39</v>
      </c>
      <c r="P10" s="24" t="s">
        <v>877</v>
      </c>
      <c r="Q10" s="24" t="s">
        <v>41</v>
      </c>
      <c r="R10" s="17"/>
      <c r="S10" s="17" t="s">
        <v>12</v>
      </c>
      <c r="T10" s="17"/>
      <c r="U10" s="17"/>
      <c r="V10" s="17"/>
      <c r="W10" s="17"/>
      <c r="X10" s="17"/>
      <c r="Y10" s="17"/>
      <c r="Z10" s="17"/>
    </row>
    <row r="11">
      <c r="A11" s="17" t="s">
        <v>878</v>
      </c>
      <c r="B11" s="17" t="s">
        <v>879</v>
      </c>
      <c r="C11" s="17" t="s">
        <v>39</v>
      </c>
      <c r="D11" s="17" t="s">
        <v>856</v>
      </c>
      <c r="E11" s="17" t="s">
        <v>880</v>
      </c>
      <c r="F11" s="17" t="s">
        <v>13</v>
      </c>
      <c r="G11" s="17"/>
      <c r="H11" s="23" t="s">
        <v>881</v>
      </c>
      <c r="I11" s="23" t="s">
        <v>882</v>
      </c>
      <c r="J11" s="23" t="s">
        <v>880</v>
      </c>
      <c r="K11" s="17"/>
      <c r="L11" s="24" t="s">
        <v>62</v>
      </c>
      <c r="M11" s="24" t="s">
        <v>780</v>
      </c>
      <c r="N11" s="25" t="s">
        <v>879</v>
      </c>
      <c r="O11" s="24" t="s">
        <v>39</v>
      </c>
      <c r="P11" s="24" t="s">
        <v>883</v>
      </c>
      <c r="Q11" s="24" t="s">
        <v>41</v>
      </c>
      <c r="R11" s="17"/>
      <c r="S11" s="17" t="s">
        <v>12</v>
      </c>
      <c r="T11" s="17"/>
      <c r="U11" s="17"/>
      <c r="V11" s="17"/>
      <c r="W11" s="17"/>
      <c r="X11" s="17"/>
      <c r="Y11" s="17"/>
      <c r="Z11" s="17"/>
    </row>
    <row r="12">
      <c r="A12" s="17" t="s">
        <v>884</v>
      </c>
      <c r="B12" s="17">
        <v>420.0</v>
      </c>
      <c r="C12" s="17" t="s">
        <v>39</v>
      </c>
      <c r="D12" s="17" t="s">
        <v>856</v>
      </c>
      <c r="E12" s="17" t="s">
        <v>885</v>
      </c>
      <c r="F12" s="17" t="s">
        <v>13</v>
      </c>
      <c r="G12" s="17"/>
      <c r="H12" s="23" t="s">
        <v>886</v>
      </c>
      <c r="I12" s="23" t="s">
        <v>887</v>
      </c>
      <c r="J12" s="23" t="s">
        <v>885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 t="s">
        <v>888</v>
      </c>
      <c r="B13" s="17" t="s">
        <v>889</v>
      </c>
      <c r="C13" s="17" t="s">
        <v>39</v>
      </c>
      <c r="D13" s="17" t="s">
        <v>856</v>
      </c>
      <c r="E13" s="17" t="s">
        <v>890</v>
      </c>
      <c r="F13" s="17" t="s">
        <v>13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 t="s">
        <v>891</v>
      </c>
      <c r="B14" s="17">
        <v>1.0</v>
      </c>
      <c r="C14" s="17" t="s">
        <v>44</v>
      </c>
      <c r="D14" s="17" t="s">
        <v>856</v>
      </c>
      <c r="E14" s="17" t="s">
        <v>890</v>
      </c>
      <c r="F14" s="17" t="s">
        <v>13</v>
      </c>
      <c r="G14" s="17"/>
      <c r="H14" s="23" t="s">
        <v>892</v>
      </c>
      <c r="I14" s="23" t="s">
        <v>893</v>
      </c>
      <c r="J14" s="23" t="s">
        <v>890</v>
      </c>
      <c r="K14" s="17"/>
      <c r="L14" s="24" t="s">
        <v>62</v>
      </c>
      <c r="M14" s="24" t="s">
        <v>796</v>
      </c>
      <c r="N14" s="24" t="s">
        <v>800</v>
      </c>
      <c r="O14" s="24" t="s">
        <v>39</v>
      </c>
      <c r="P14" s="24" t="s">
        <v>149</v>
      </c>
      <c r="Q14" s="24" t="s">
        <v>41</v>
      </c>
      <c r="R14" s="17"/>
      <c r="S14" s="17" t="s">
        <v>12</v>
      </c>
      <c r="T14" s="17"/>
      <c r="U14" s="17"/>
      <c r="V14" s="17"/>
      <c r="W14" s="17"/>
      <c r="X14" s="17"/>
      <c r="Y14" s="17"/>
      <c r="Z14" s="17"/>
    </row>
    <row r="15">
      <c r="A15" s="17" t="s">
        <v>894</v>
      </c>
      <c r="B15" s="17">
        <v>89.2</v>
      </c>
      <c r="C15" s="17" t="s">
        <v>39</v>
      </c>
      <c r="D15" s="17" t="s">
        <v>856</v>
      </c>
      <c r="E15" s="17" t="s">
        <v>895</v>
      </c>
      <c r="F15" s="17" t="s">
        <v>13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 t="s">
        <v>894</v>
      </c>
      <c r="B16" s="17">
        <v>129.0</v>
      </c>
      <c r="C16" s="17" t="s">
        <v>39</v>
      </c>
      <c r="D16" s="17" t="s">
        <v>856</v>
      </c>
      <c r="E16" s="17" t="s">
        <v>895</v>
      </c>
      <c r="F16" s="17" t="s">
        <v>13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 t="s">
        <v>894</v>
      </c>
      <c r="B17" s="17">
        <v>143.4</v>
      </c>
      <c r="C17" s="17" t="s">
        <v>39</v>
      </c>
      <c r="D17" s="17" t="s">
        <v>856</v>
      </c>
      <c r="E17" s="17" t="s">
        <v>895</v>
      </c>
      <c r="F17" s="17" t="s">
        <v>13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 t="s">
        <v>896</v>
      </c>
      <c r="B18" s="17">
        <v>500.0</v>
      </c>
      <c r="C18" s="17" t="s">
        <v>39</v>
      </c>
      <c r="D18" s="17" t="s">
        <v>856</v>
      </c>
      <c r="E18" s="17" t="s">
        <v>897</v>
      </c>
      <c r="F18" s="17" t="s">
        <v>13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 t="s">
        <v>898</v>
      </c>
      <c r="B19" s="17">
        <v>970.0</v>
      </c>
      <c r="C19" s="17" t="s">
        <v>39</v>
      </c>
      <c r="D19" s="17" t="s">
        <v>856</v>
      </c>
      <c r="E19" s="17" t="s">
        <v>899</v>
      </c>
      <c r="F19" s="17" t="s">
        <v>13</v>
      </c>
      <c r="G19" s="17"/>
      <c r="H19" s="23" t="s">
        <v>900</v>
      </c>
      <c r="I19" s="23" t="s">
        <v>901</v>
      </c>
      <c r="J19" s="23" t="s">
        <v>899</v>
      </c>
      <c r="K19" s="17"/>
      <c r="L19" s="17" t="s">
        <v>14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 t="s">
        <v>902</v>
      </c>
      <c r="B20" s="17">
        <v>7.4</v>
      </c>
      <c r="C20" s="17" t="s">
        <v>44</v>
      </c>
      <c r="D20" s="17" t="s">
        <v>856</v>
      </c>
      <c r="E20" s="17" t="s">
        <v>903</v>
      </c>
      <c r="F20" s="17" t="s">
        <v>13</v>
      </c>
      <c r="G20" s="17"/>
      <c r="H20" s="17" t="s">
        <v>904</v>
      </c>
      <c r="I20" s="17"/>
      <c r="J20" s="17"/>
      <c r="K20" s="17"/>
      <c r="L20" s="24" t="s">
        <v>267</v>
      </c>
      <c r="M20" s="24" t="s">
        <v>827</v>
      </c>
      <c r="N20" s="24">
        <v>7.4</v>
      </c>
      <c r="O20" s="24" t="s">
        <v>44</v>
      </c>
      <c r="P20" s="24" t="s">
        <v>905</v>
      </c>
      <c r="Q20" s="24" t="s">
        <v>46</v>
      </c>
      <c r="R20" s="17"/>
      <c r="S20" s="17" t="s">
        <v>12</v>
      </c>
      <c r="T20" s="17"/>
      <c r="U20" s="17"/>
      <c r="V20" s="17"/>
      <c r="W20" s="17"/>
      <c r="X20" s="17"/>
      <c r="Y20" s="17"/>
      <c r="Z20" s="17"/>
    </row>
    <row r="21" ht="15.75" customHeight="1">
      <c r="A21" s="17" t="s">
        <v>906</v>
      </c>
      <c r="B21" s="17">
        <v>164.0</v>
      </c>
      <c r="C21" s="17" t="s">
        <v>39</v>
      </c>
      <c r="D21" s="17" t="s">
        <v>856</v>
      </c>
      <c r="E21" s="17" t="s">
        <v>903</v>
      </c>
      <c r="F21" s="17" t="s">
        <v>13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 t="s">
        <v>907</v>
      </c>
      <c r="B22" s="17">
        <v>100.0</v>
      </c>
      <c r="C22" s="17" t="s">
        <v>908</v>
      </c>
      <c r="D22" s="17" t="s">
        <v>856</v>
      </c>
      <c r="E22" s="17" t="s">
        <v>909</v>
      </c>
      <c r="F22" s="17" t="s">
        <v>13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9" t="s">
        <v>910</v>
      </c>
      <c r="B26" s="17"/>
      <c r="C26" s="19" t="s">
        <v>911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 t="s">
        <v>912</v>
      </c>
      <c r="B27" s="17">
        <v>81.0</v>
      </c>
      <c r="C27" s="17">
        <v>89.0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 t="s">
        <v>913</v>
      </c>
      <c r="B28" s="17">
        <v>21.0</v>
      </c>
      <c r="C28" s="17">
        <v>13.0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 t="s">
        <v>914</v>
      </c>
      <c r="B29" s="17">
        <v>29.0</v>
      </c>
      <c r="C29" s="17">
        <v>30.0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>
        <f t="shared" ref="B30:C30" si="1">B27/(B28+B27)</f>
        <v>0.7941176471</v>
      </c>
      <c r="C30" s="17">
        <f t="shared" si="1"/>
        <v>0.8725490196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