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ryansung/"/>
    </mc:Choice>
  </mc:AlternateContent>
  <xr:revisionPtr revIDLastSave="0" documentId="13_ncr:1_{8CEF15B9-0C51-CC4A-A2AB-6CECBEACE4B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" l="1"/>
  <c r="X17" i="1"/>
  <c r="W17" i="1"/>
  <c r="X35" i="1"/>
  <c r="W35" i="1"/>
  <c r="W33" i="1"/>
  <c r="X33" i="1" s="1"/>
  <c r="Y33" i="1" s="1"/>
  <c r="Y35" i="1" s="1"/>
  <c r="V35" i="1"/>
  <c r="T35" i="1"/>
  <c r="T33" i="1"/>
  <c r="W2" i="1"/>
  <c r="T45" i="1"/>
  <c r="W45" i="1"/>
  <c r="X45" i="1"/>
  <c r="Q22" i="1"/>
  <c r="R22" i="1" s="1"/>
  <c r="H22" i="1"/>
  <c r="J22" i="1" s="1"/>
  <c r="V3" i="1"/>
  <c r="V4" i="1"/>
  <c r="V5" i="1"/>
  <c r="V6" i="1"/>
  <c r="V7" i="1"/>
  <c r="V8" i="1"/>
  <c r="V2" i="1"/>
  <c r="AF42" i="1" s="1"/>
  <c r="W53" i="1"/>
  <c r="X53" i="1" s="1"/>
  <c r="AI1" i="1"/>
  <c r="AD72" i="1" s="1"/>
  <c r="AD74" i="1" s="1"/>
  <c r="AG74" i="1"/>
  <c r="AG72" i="1"/>
  <c r="AH5" i="1"/>
  <c r="AD66" i="1" s="1"/>
  <c r="AD68" i="1" s="1"/>
  <c r="AG68" i="1"/>
  <c r="AG66" i="1"/>
  <c r="AH4" i="1"/>
  <c r="AD60" i="1" s="1"/>
  <c r="AD62" i="1" s="1"/>
  <c r="AG62" i="1"/>
  <c r="AG60" i="1"/>
  <c r="AH60" i="1" s="1"/>
  <c r="AH3" i="1"/>
  <c r="AD54" i="1" s="1"/>
  <c r="AD56" i="1" s="1"/>
  <c r="AG56" i="1"/>
  <c r="AH56" i="1" s="1"/>
  <c r="AG54" i="1"/>
  <c r="AH2" i="1"/>
  <c r="AD48" i="1" s="1"/>
  <c r="AD50" i="1" s="1"/>
  <c r="AG50" i="1"/>
  <c r="AG48" i="1"/>
  <c r="AF50" i="1"/>
  <c r="AF66" i="1" s="1"/>
  <c r="AH66" i="1" s="1"/>
  <c r="AH1" i="1"/>
  <c r="AD42" i="1" s="1"/>
  <c r="AD44" i="1" s="1"/>
  <c r="AG44" i="1"/>
  <c r="AG42" i="1"/>
  <c r="AF44" i="1"/>
  <c r="AG5" i="1"/>
  <c r="AD35" i="1" s="1"/>
  <c r="AD37" i="1" s="1"/>
  <c r="AG37" i="1"/>
  <c r="AH37" i="1" s="1"/>
  <c r="AG35" i="1"/>
  <c r="AG4" i="1"/>
  <c r="AD29" i="1" s="1"/>
  <c r="AD31" i="1" s="1"/>
  <c r="AG31" i="1"/>
  <c r="AG29" i="1"/>
  <c r="AH29" i="1" s="1"/>
  <c r="AG3" i="1"/>
  <c r="T112" i="1" s="1"/>
  <c r="T114" i="1" s="1"/>
  <c r="W114" i="1"/>
  <c r="W112" i="1"/>
  <c r="X112" i="1" s="1"/>
  <c r="AG2" i="1"/>
  <c r="T106" i="1" s="1"/>
  <c r="T108" i="1" s="1"/>
  <c r="W108" i="1"/>
  <c r="X108" i="1" s="1"/>
  <c r="W106" i="1"/>
  <c r="X106" i="1" s="1"/>
  <c r="AG1" i="1"/>
  <c r="T100" i="1" s="1"/>
  <c r="T102" i="1" s="1"/>
  <c r="W102" i="1"/>
  <c r="W100" i="1"/>
  <c r="AF5" i="1"/>
  <c r="T94" i="1" s="1"/>
  <c r="T96" i="1" s="1"/>
  <c r="W96" i="1"/>
  <c r="W94" i="1"/>
  <c r="V96" i="1"/>
  <c r="AF4" i="1"/>
  <c r="T88" i="1" s="1"/>
  <c r="T90" i="1" s="1"/>
  <c r="W90" i="1"/>
  <c r="X90" i="1" s="1"/>
  <c r="W88" i="1"/>
  <c r="X88" i="1" s="1"/>
  <c r="AF3" i="1"/>
  <c r="T81" i="1" s="1"/>
  <c r="T83" i="1" s="1"/>
  <c r="W83" i="1"/>
  <c r="X83" i="1" s="1"/>
  <c r="W81" i="1"/>
  <c r="AF2" i="1"/>
  <c r="T75" i="1" s="1"/>
  <c r="T77" i="1" s="1"/>
  <c r="W77" i="1"/>
  <c r="X77" i="1" s="1"/>
  <c r="W75" i="1"/>
  <c r="AF1" i="1"/>
  <c r="T69" i="1" s="1"/>
  <c r="T71" i="1" s="1"/>
  <c r="W71" i="1"/>
  <c r="X71" i="1" s="1"/>
  <c r="W69" i="1"/>
  <c r="X69" i="1" s="1"/>
  <c r="AE1" i="1"/>
  <c r="AE2" i="1"/>
  <c r="T47" i="1" s="1"/>
  <c r="AE3" i="1"/>
  <c r="T51" i="1" s="1"/>
  <c r="T53" i="1" s="1"/>
  <c r="AE5" i="1"/>
  <c r="T63" i="1" s="1"/>
  <c r="AE4" i="1"/>
  <c r="T57" i="1" s="1"/>
  <c r="T59" i="1" s="1"/>
  <c r="W65" i="1"/>
  <c r="W63" i="1"/>
  <c r="W59" i="1"/>
  <c r="W57" i="1"/>
  <c r="X57" i="1" s="1"/>
  <c r="H71" i="1"/>
  <c r="J71" i="1" s="1"/>
  <c r="Q71" i="1"/>
  <c r="R71" i="1" s="1"/>
  <c r="W51" i="1"/>
  <c r="X51" i="1" s="1"/>
  <c r="W47" i="1"/>
  <c r="X47" i="1" s="1"/>
  <c r="Y45" i="1" s="1"/>
  <c r="H47" i="1"/>
  <c r="J47" i="1" s="1"/>
  <c r="Q47" i="1"/>
  <c r="R47" i="1" s="1"/>
  <c r="H14" i="1"/>
  <c r="J14" i="1" s="1"/>
  <c r="Q27" i="1"/>
  <c r="H28" i="1"/>
  <c r="Q36" i="1"/>
  <c r="R36" i="1" s="1"/>
  <c r="P42" i="1"/>
  <c r="P45" i="1"/>
  <c r="H49" i="1"/>
  <c r="P49" i="1"/>
  <c r="H52" i="1"/>
  <c r="P52" i="1"/>
  <c r="Q53" i="1"/>
  <c r="R53" i="1" s="1"/>
  <c r="P56" i="1"/>
  <c r="P59" i="1"/>
  <c r="H60" i="1"/>
  <c r="J60" i="1" s="1"/>
  <c r="Q60" i="1"/>
  <c r="R60" i="1" s="1"/>
  <c r="P66" i="1"/>
  <c r="P69" i="1"/>
  <c r="H76" i="1"/>
  <c r="P73" i="1"/>
  <c r="P76" i="1"/>
  <c r="Q77" i="1"/>
  <c r="H80" i="1" s="1"/>
  <c r="P80" i="1"/>
  <c r="P83" i="1"/>
  <c r="Q84" i="1"/>
  <c r="H87" i="1" s="1"/>
  <c r="P87" i="1"/>
  <c r="P90" i="1"/>
  <c r="Q91" i="1"/>
  <c r="R91" i="1" s="1"/>
  <c r="Q14" i="1"/>
  <c r="R14" i="1" s="1"/>
  <c r="AC3" i="1"/>
  <c r="V65" i="1" s="1"/>
  <c r="V94" i="1" s="1"/>
  <c r="AC4" i="1"/>
  <c r="AF35" i="1" s="1"/>
  <c r="AC5" i="1"/>
  <c r="AC6" i="1"/>
  <c r="AC7" i="1"/>
  <c r="V59" i="1" s="1"/>
  <c r="AF31" i="1" s="1"/>
  <c r="AC8" i="1"/>
  <c r="AC2" i="1"/>
  <c r="V81" i="1" s="1"/>
  <c r="V102" i="1" s="1"/>
  <c r="X102" i="1" s="1"/>
  <c r="AH50" i="1" l="1"/>
  <c r="Y88" i="1"/>
  <c r="Y90" i="1" s="1"/>
  <c r="X96" i="1"/>
  <c r="X94" i="1"/>
  <c r="Y94" i="1" s="1"/>
  <c r="Y96" i="1" s="1"/>
  <c r="AH44" i="1"/>
  <c r="AH31" i="1"/>
  <c r="AI29" i="1" s="1"/>
  <c r="AI31" i="1" s="1"/>
  <c r="AF62" i="1"/>
  <c r="AH62" i="1" s="1"/>
  <c r="AI60" i="1" s="1"/>
  <c r="AI62" i="1" s="1"/>
  <c r="AH35" i="1"/>
  <c r="AI35" i="1" s="1"/>
  <c r="AI37" i="1" s="1"/>
  <c r="Y106" i="1"/>
  <c r="Y108" i="1" s="1"/>
  <c r="AF48" i="1"/>
  <c r="AF54" i="1"/>
  <c r="AH42" i="1"/>
  <c r="AF68" i="1"/>
  <c r="AH68" i="1" s="1"/>
  <c r="AI66" i="1" s="1"/>
  <c r="AI68" i="1" s="1"/>
  <c r="V114" i="1"/>
  <c r="X114" i="1" s="1"/>
  <c r="Y112" i="1" s="1"/>
  <c r="Y114" i="1" s="1"/>
  <c r="X81" i="1"/>
  <c r="Y81" i="1" s="1"/>
  <c r="Y83" i="1" s="1"/>
  <c r="R84" i="1"/>
  <c r="H90" i="1" s="1"/>
  <c r="H91" i="1" s="1"/>
  <c r="J91" i="1" s="1"/>
  <c r="Y69" i="1"/>
  <c r="Y71" i="1" s="1"/>
  <c r="H53" i="1"/>
  <c r="J53" i="1" s="1"/>
  <c r="V63" i="1"/>
  <c r="X63" i="1" s="1"/>
  <c r="X65" i="1"/>
  <c r="V75" i="1"/>
  <c r="T65" i="1"/>
  <c r="X59" i="1"/>
  <c r="Y57" i="1" s="1"/>
  <c r="Y59" i="1" s="1"/>
  <c r="H73" i="1"/>
  <c r="H77" i="1" s="1"/>
  <c r="J77" i="1" s="1"/>
  <c r="Y51" i="1"/>
  <c r="Y53" i="1" s="1"/>
  <c r="Y47" i="1"/>
  <c r="R77" i="1"/>
  <c r="H83" i="1" s="1"/>
  <c r="H84" i="1" s="1"/>
  <c r="J84" i="1" s="1"/>
  <c r="Q28" i="1"/>
  <c r="AI42" i="1" l="1"/>
  <c r="AI44" i="1" s="1"/>
  <c r="AH54" i="1"/>
  <c r="AI54" i="1" s="1"/>
  <c r="AI56" i="1" s="1"/>
  <c r="AF74" i="1"/>
  <c r="AH74" i="1" s="1"/>
  <c r="AH48" i="1"/>
  <c r="AI48" i="1" s="1"/>
  <c r="AI50" i="1" s="1"/>
  <c r="AF72" i="1"/>
  <c r="AH72" i="1" s="1"/>
  <c r="AI72" i="1" s="1"/>
  <c r="AI74" i="1" s="1"/>
  <c r="X75" i="1"/>
  <c r="Y75" i="1" s="1"/>
  <c r="Y77" i="1" s="1"/>
  <c r="V100" i="1"/>
  <c r="X100" i="1" s="1"/>
  <c r="Y100" i="1" s="1"/>
  <c r="Y102" i="1" s="1"/>
  <c r="Y63" i="1"/>
  <c r="Y65" i="1" s="1"/>
  <c r="R28" i="1"/>
  <c r="H36" i="1" s="1"/>
</calcChain>
</file>

<file path=xl/sharedStrings.xml><?xml version="1.0" encoding="utf-8"?>
<sst xmlns="http://schemas.openxmlformats.org/spreadsheetml/2006/main" count="797" uniqueCount="183">
  <si>
    <t>player</t>
  </si>
  <si>
    <t>contribution</t>
  </si>
  <si>
    <t>김명관</t>
  </si>
  <si>
    <t>하승우</t>
  </si>
  <si>
    <t>곽명우</t>
  </si>
  <si>
    <t>황택의</t>
  </si>
  <si>
    <t>황승빈</t>
  </si>
  <si>
    <t>곽승석</t>
  </si>
  <si>
    <t>전광인</t>
  </si>
  <si>
    <t>한선수</t>
  </si>
  <si>
    <t>서재덕</t>
  </si>
  <si>
    <t>박경민</t>
  </si>
  <si>
    <t>이시몬</t>
  </si>
  <si>
    <t>나경복</t>
  </si>
  <si>
    <t>케이타</t>
  </si>
  <si>
    <t>정지석</t>
  </si>
  <si>
    <t>정민수</t>
  </si>
  <si>
    <t>김광국</t>
  </si>
  <si>
    <t>황경민</t>
  </si>
  <si>
    <t>오재성</t>
  </si>
  <si>
    <t>한성정</t>
  </si>
  <si>
    <t>알렉스</t>
  </si>
  <si>
    <t>백광현</t>
  </si>
  <si>
    <t>송희채</t>
  </si>
  <si>
    <t>안드리치</t>
  </si>
  <si>
    <t>김선호</t>
  </si>
  <si>
    <t>레오</t>
  </si>
  <si>
    <t>이상욱</t>
  </si>
  <si>
    <t>박주형</t>
  </si>
  <si>
    <t>황동일</t>
  </si>
  <si>
    <t>다우디</t>
  </si>
  <si>
    <t>김정호</t>
  </si>
  <si>
    <t>러셀</t>
  </si>
  <si>
    <t>노재욱</t>
  </si>
  <si>
    <t>정성현</t>
  </si>
  <si>
    <t>허수봉</t>
  </si>
  <si>
    <t>강정민</t>
  </si>
  <si>
    <t>오은렬</t>
  </si>
  <si>
    <t>임성진</t>
  </si>
  <si>
    <t>권준형</t>
  </si>
  <si>
    <t>차지환</t>
  </si>
  <si>
    <t>홍상혁</t>
  </si>
  <si>
    <t>정동근</t>
  </si>
  <si>
    <t>링컨</t>
  </si>
  <si>
    <t>홍동선</t>
  </si>
  <si>
    <t>박승수</t>
  </si>
  <si>
    <t>송준호</t>
  </si>
  <si>
    <t>조재성</t>
  </si>
  <si>
    <t>김광일</t>
  </si>
  <si>
    <t>이원중</t>
  </si>
  <si>
    <t>히메네즈</t>
  </si>
  <si>
    <t>김민재</t>
  </si>
  <si>
    <t>하현용</t>
  </si>
  <si>
    <t>신영석</t>
  </si>
  <si>
    <t>류윤식</t>
  </si>
  <si>
    <t>김도훈</t>
  </si>
  <si>
    <t>박상하</t>
  </si>
  <si>
    <t>박지훈</t>
  </si>
  <si>
    <t>임동혁</t>
  </si>
  <si>
    <t>이준</t>
  </si>
  <si>
    <t>펠리페</t>
  </si>
  <si>
    <t>최민호</t>
  </si>
  <si>
    <t>유광우</t>
  </si>
  <si>
    <t>구자혁</t>
  </si>
  <si>
    <t>정성민</t>
  </si>
  <si>
    <t>문성민</t>
  </si>
  <si>
    <t>박찬웅</t>
  </si>
  <si>
    <t>조근호</t>
  </si>
  <si>
    <t>조재영</t>
  </si>
  <si>
    <t>장지원</t>
  </si>
  <si>
    <t>박진우</t>
  </si>
  <si>
    <t>김재휘</t>
  </si>
  <si>
    <t>박원빈</t>
  </si>
  <si>
    <t>조국기</t>
  </si>
  <si>
    <t>정성규</t>
  </si>
  <si>
    <t>김규민</t>
  </si>
  <si>
    <t>곽동혁</t>
  </si>
  <si>
    <t>이상현</t>
  </si>
  <si>
    <t>문지훈</t>
  </si>
  <si>
    <t>진성태</t>
  </si>
  <si>
    <t>김홍정</t>
  </si>
  <si>
    <t>진상헌</t>
  </si>
  <si>
    <t>신장호</t>
  </si>
  <si>
    <t>이민욱</t>
  </si>
  <si>
    <t>진지위</t>
  </si>
  <si>
    <t>신승훈</t>
  </si>
  <si>
    <t>한상길</t>
  </si>
  <si>
    <t>함형진</t>
  </si>
  <si>
    <t>차영석</t>
  </si>
  <si>
    <t>안우재</t>
  </si>
  <si>
    <t>부용찬</t>
  </si>
  <si>
    <t>정한용</t>
  </si>
  <si>
    <t>고준용</t>
  </si>
  <si>
    <t>김영준</t>
  </si>
  <si>
    <t>양희준</t>
  </si>
  <si>
    <t>장준호</t>
  </si>
  <si>
    <t>구도현</t>
  </si>
  <si>
    <t>우상조</t>
  </si>
  <si>
    <t>김지승</t>
  </si>
  <si>
    <t>박창성</t>
  </si>
  <si>
    <t>박철우</t>
  </si>
  <si>
    <t>김정윤</t>
  </si>
  <si>
    <t>최석기</t>
  </si>
  <si>
    <t>이지석</t>
  </si>
  <si>
    <t>한광호</t>
  </si>
  <si>
    <t>황두연</t>
  </si>
  <si>
    <t>홍민기</t>
  </si>
  <si>
    <t>정승현</t>
  </si>
  <si>
    <t>이준승</t>
  </si>
  <si>
    <t>정성환</t>
  </si>
  <si>
    <t>김형진</t>
  </si>
  <si>
    <t>이강원</t>
  </si>
  <si>
    <t>이수황</t>
  </si>
  <si>
    <t>여오현</t>
  </si>
  <si>
    <t>송원근</t>
  </si>
  <si>
    <t>최홍석</t>
  </si>
  <si>
    <t>이호건</t>
  </si>
  <si>
    <t>박준혁</t>
  </si>
  <si>
    <t>정진혁</t>
  </si>
  <si>
    <t>정수용</t>
  </si>
  <si>
    <t>공재학</t>
  </si>
  <si>
    <t>김지한</t>
  </si>
  <si>
    <t>김웅비</t>
  </si>
  <si>
    <t>지태환</t>
  </si>
  <si>
    <t>손준영</t>
  </si>
  <si>
    <t>김완종</t>
  </si>
  <si>
    <t>임재영</t>
  </si>
  <si>
    <t>전병선</t>
  </si>
  <si>
    <t>김우진</t>
  </si>
  <si>
    <t>최현규</t>
  </si>
  <si>
    <t>한국민</t>
  </si>
  <si>
    <t>여민수</t>
  </si>
  <si>
    <t>김동영</t>
  </si>
  <si>
    <t>박지윤</t>
  </si>
  <si>
    <t>최은석</t>
  </si>
  <si>
    <t>김인균</t>
  </si>
  <si>
    <t>김인혁</t>
  </si>
  <si>
    <t>이수민</t>
  </si>
  <si>
    <t>avg_foreigner</t>
  </si>
  <si>
    <t>Team</t>
  </si>
  <si>
    <t>A</t>
  </si>
  <si>
    <t>대한항공</t>
  </si>
  <si>
    <t xml:space="preserve">21-22 Final Elo </t>
  </si>
  <si>
    <t>average_war</t>
  </si>
  <si>
    <t>B</t>
  </si>
  <si>
    <t>KB손해보험</t>
  </si>
  <si>
    <t>니콜라</t>
  </si>
  <si>
    <t>Total WAR</t>
  </si>
  <si>
    <t>p.A</t>
  </si>
  <si>
    <t>ratio_elo</t>
  </si>
  <si>
    <t>Result</t>
  </si>
  <si>
    <t>p.B</t>
  </si>
  <si>
    <t>p.A, p.B=</t>
  </si>
  <si>
    <t>OK금융그룹</t>
  </si>
  <si>
    <t>한국전력</t>
  </si>
  <si>
    <t>신호진</t>
  </si>
  <si>
    <t>타이스</t>
  </si>
  <si>
    <t>Elo</t>
  </si>
  <si>
    <t>삼성화재</t>
  </si>
  <si>
    <t>현대캐피탈</t>
  </si>
  <si>
    <t>이크바이리</t>
  </si>
  <si>
    <t>김준우</t>
  </si>
  <si>
    <t>오레올</t>
  </si>
  <si>
    <t>std_war</t>
  </si>
  <si>
    <t>우리카드</t>
  </si>
  <si>
    <t>team</t>
  </si>
  <si>
    <t>elo</t>
  </si>
  <si>
    <t>std_elo</t>
  </si>
  <si>
    <t>war</t>
  </si>
  <si>
    <t>p.A, p.B</t>
  </si>
  <si>
    <t>Strength</t>
  </si>
  <si>
    <t>Pure</t>
  </si>
  <si>
    <t>foreign check</t>
  </si>
  <si>
    <t>안지원</t>
  </si>
  <si>
    <t>손태훈</t>
  </si>
  <si>
    <t>less acc</t>
  </si>
  <si>
    <t>more acc</t>
  </si>
  <si>
    <t>BAR</t>
  </si>
  <si>
    <t>bar</t>
  </si>
  <si>
    <t>set1</t>
  </si>
  <si>
    <t>set2</t>
  </si>
  <si>
    <t>set3</t>
  </si>
  <si>
    <t>set4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</si>
</sst>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0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37"/>
  <sheetViews>
    <sheetView tabSelected="1" topLeftCell="C5" zoomScale="75" workbookViewId="0">
      <selection activeCell="M39" sqref="M39"/>
    </sheetView>
  </sheetViews>
  <sheetFormatPr baseColWidth="10" defaultColWidth="8.83203125" defaultRowHeight="15" x14ac:dyDescent="0.2"/>
  <cols>
    <col min="10" max="10" width="11.1640625" customWidth="1"/>
    <col min="11" max="11" width="11.33203125" customWidth="1"/>
  </cols>
  <sheetData>
    <row r="1" spans="1:52" x14ac:dyDescent="0.2">
      <c r="A1" s="1" t="s">
        <v>0</v>
      </c>
      <c r="B1" s="1" t="s">
        <v>1</v>
      </c>
      <c r="C1" s="1" t="s">
        <v>177</v>
      </c>
      <c r="D1" s="2" t="s">
        <v>163</v>
      </c>
      <c r="E1" s="2" t="s">
        <v>163</v>
      </c>
      <c r="G1" s="3"/>
      <c r="H1" s="3" t="s">
        <v>142</v>
      </c>
      <c r="I1" s="3"/>
      <c r="J1" s="2" t="s">
        <v>138</v>
      </c>
      <c r="K1" s="2" t="s">
        <v>143</v>
      </c>
      <c r="T1" t="s">
        <v>165</v>
      </c>
      <c r="U1" t="s">
        <v>166</v>
      </c>
      <c r="V1" t="s">
        <v>167</v>
      </c>
      <c r="Z1" t="s">
        <v>165</v>
      </c>
      <c r="AA1" t="s">
        <v>166</v>
      </c>
      <c r="AC1" t="s">
        <v>167</v>
      </c>
      <c r="AE1">
        <f>1/(1+10^((AA2-AA5)/400))</f>
        <v>0.62903130648359407</v>
      </c>
      <c r="AF1">
        <f>1/(1+10^((AA5-AA8)/400))</f>
        <v>0.27739953867715111</v>
      </c>
      <c r="AG1">
        <f>1/(1+10^((AA2-AA7)/400))</f>
        <v>0.57649809032431609</v>
      </c>
      <c r="AH1">
        <f>1/(1+10^((AA8-AA2)/400))</f>
        <v>0.60571468466148082</v>
      </c>
      <c r="AI1">
        <f>1/(1+10^((AA7-AA3)/400))</f>
        <v>0.48460776639445924</v>
      </c>
    </row>
    <row r="2" spans="1:52" x14ac:dyDescent="0.2">
      <c r="A2" t="s">
        <v>2</v>
      </c>
      <c r="B2">
        <v>5.7569070761874999</v>
      </c>
      <c r="C2">
        <v>3.2341212271874999</v>
      </c>
      <c r="D2">
        <v>1</v>
      </c>
      <c r="E2">
        <v>2.3769784880651295</v>
      </c>
      <c r="J2">
        <v>0.69195549411302604</v>
      </c>
      <c r="K2">
        <v>-0.54696395593282165</v>
      </c>
      <c r="T2" t="s">
        <v>145</v>
      </c>
      <c r="U2" s="5">
        <v>1500.46</v>
      </c>
      <c r="V2">
        <f>(U2-MIN(U:U))/(MAX(U:U)-MIN(U:U))</f>
        <v>0.43248241373363999</v>
      </c>
      <c r="W2">
        <f>1/(1+10^((U2-U5)/400))</f>
        <v>0.63399563342038878</v>
      </c>
      <c r="Z2" t="s">
        <v>145</v>
      </c>
      <c r="AA2">
        <v>1502.3119999999999</v>
      </c>
      <c r="AC2">
        <f>(AA2-MIN(AA:AA))/(MAX(AA:AA)-MIN(AA:AA))</f>
        <v>0.44843882465412349</v>
      </c>
      <c r="AE2">
        <f>1/(1+10^((AA3-AA4)/400))</f>
        <v>0.342529909998886</v>
      </c>
      <c r="AF2">
        <f>1/(1+10^((AA6-AA7)/400))</f>
        <v>0.65708755757087223</v>
      </c>
      <c r="AG2">
        <f>1/(1+10^((AA4-AA6)/400))</f>
        <v>0.51581635921547342</v>
      </c>
      <c r="AH2">
        <f>1/(1+10^((AA6-AA3)/400))</f>
        <v>0.64307914446278158</v>
      </c>
    </row>
    <row r="3" spans="1:52" x14ac:dyDescent="0.2">
      <c r="A3" t="s">
        <v>3</v>
      </c>
      <c r="B3">
        <v>5.3999134381870499</v>
      </c>
      <c r="C3">
        <v>2.87712758918705</v>
      </c>
      <c r="D3">
        <v>0.94905118133881516</v>
      </c>
      <c r="E3">
        <v>2.1525545047887453</v>
      </c>
      <c r="J3">
        <v>0.63700000000000001</v>
      </c>
      <c r="K3">
        <v>0.45</v>
      </c>
      <c r="T3" t="s">
        <v>154</v>
      </c>
      <c r="U3">
        <v>1545.19</v>
      </c>
      <c r="V3">
        <f>(U3-MIN(U:U))/(MAX(U:U)-MIN(U:U))</f>
        <v>0.69846168483269988</v>
      </c>
      <c r="Z3" t="s">
        <v>154</v>
      </c>
      <c r="AA3">
        <v>1545.19</v>
      </c>
      <c r="AC3">
        <f t="shared" ref="AC3:AC8" si="0">(AA3-MIN(AA:AA))/(MAX(AA:AA)-MIN(AA:AA))</f>
        <v>0.70624770769073519</v>
      </c>
      <c r="AE3">
        <f>1/(1+10^((AA8-AA6)/400))</f>
        <v>0.52183763131701077</v>
      </c>
      <c r="AF3">
        <f>1/(1+10^((AA4-AA2)/400))</f>
        <v>0.59993989601986641</v>
      </c>
      <c r="AG3">
        <f>1/(1+10^((AA3-AA5)/400))</f>
        <v>0.56984964703161667</v>
      </c>
      <c r="AH3">
        <f>1/(1+10^((AA5-AA7)/400))</f>
        <v>0.44530737721206737</v>
      </c>
    </row>
    <row r="4" spans="1:52" x14ac:dyDescent="0.2">
      <c r="A4" t="s">
        <v>4</v>
      </c>
      <c r="B4">
        <v>5.3968588781904758</v>
      </c>
      <c r="C4">
        <v>2.8740730291904759</v>
      </c>
      <c r="D4">
        <v>0.94861524577361334</v>
      </c>
      <c r="E4">
        <v>2.1506342562223351</v>
      </c>
      <c r="T4" t="s">
        <v>153</v>
      </c>
      <c r="U4">
        <v>1431.9190000000001</v>
      </c>
      <c r="V4">
        <f>(U4-MIN(U:U))/(MAX(U:U)-MIN(U:U))</f>
        <v>2.4915116161526384E-2</v>
      </c>
      <c r="Z4" t="s">
        <v>153</v>
      </c>
      <c r="AA4">
        <v>1431.9190000000001</v>
      </c>
      <c r="AC4">
        <f t="shared" si="0"/>
        <v>2.5192854608969945E-2</v>
      </c>
      <c r="AE4">
        <f>1/(1+10^((AA7-AA4)/400))</f>
        <v>0.32879752982076699</v>
      </c>
      <c r="AF4">
        <f>1/(1+10^((AA6-AA5)/400))</f>
        <v>0.70474392560731747</v>
      </c>
      <c r="AG4">
        <f>1/(1+10^((AA7-AA8)/400))</f>
        <v>0.32349673258425832</v>
      </c>
      <c r="AH4">
        <f>1/(1+10^((AA4-AA8)/400))</f>
        <v>0.49397039759703937</v>
      </c>
    </row>
    <row r="5" spans="1:52" x14ac:dyDescent="0.2">
      <c r="A5" t="s">
        <v>5</v>
      </c>
      <c r="B5">
        <v>5.3821349337050357</v>
      </c>
      <c r="C5">
        <v>2.8593490847050358</v>
      </c>
      <c r="D5">
        <v>0.94651389858499735</v>
      </c>
      <c r="E5">
        <v>2.141378051295348</v>
      </c>
      <c r="G5" s="3"/>
      <c r="H5" s="3"/>
      <c r="I5" s="3"/>
      <c r="T5" t="s">
        <v>141</v>
      </c>
      <c r="U5" s="5">
        <v>1595.9</v>
      </c>
      <c r="V5">
        <f>(U5-MIN(U:U))/(MAX(U:U)-MIN(U:U))</f>
        <v>1</v>
      </c>
      <c r="Z5" t="s">
        <v>141</v>
      </c>
      <c r="AA5">
        <v>1594.046</v>
      </c>
      <c r="AC5">
        <f t="shared" si="0"/>
        <v>1</v>
      </c>
      <c r="AE5">
        <f>1/(1+10^((AA3-AA2)/400))</f>
        <v>0.43860497850685837</v>
      </c>
      <c r="AF5">
        <f>1/(1+10^((AA8-AA3)/400))</f>
        <v>0.66288108176143978</v>
      </c>
      <c r="AG5">
        <f>1/(1+10^((AA5-AA4)/400))</f>
        <v>0.28226014607924366</v>
      </c>
      <c r="AH5">
        <f>1/(1+10^((AA2-AA6)/400))</f>
        <v>0.41534118743501452</v>
      </c>
    </row>
    <row r="6" spans="1:52" x14ac:dyDescent="0.2">
      <c r="A6" t="s">
        <v>6</v>
      </c>
      <c r="B6">
        <v>5.3500969074047617</v>
      </c>
      <c r="C6">
        <v>2.8273110584047618</v>
      </c>
      <c r="D6">
        <v>0.94194154933704555</v>
      </c>
      <c r="E6">
        <v>2.1212373520971961</v>
      </c>
      <c r="T6" t="s">
        <v>158</v>
      </c>
      <c r="U6">
        <v>1442.913</v>
      </c>
      <c r="V6">
        <f>(U6-MIN(U:U))/(MAX(U:U)-MIN(U:U))</f>
        <v>9.0289051025444128E-2</v>
      </c>
      <c r="Z6" t="s">
        <v>158</v>
      </c>
      <c r="AA6">
        <v>1442.913</v>
      </c>
      <c r="AC6">
        <f t="shared" si="0"/>
        <v>9.1295538038805218E-2</v>
      </c>
    </row>
    <row r="7" spans="1:52" x14ac:dyDescent="0.2">
      <c r="A7" t="s">
        <v>7</v>
      </c>
      <c r="B7">
        <v>5.1010364403503647</v>
      </c>
      <c r="C7">
        <v>2.5782505913503648</v>
      </c>
      <c r="D7">
        <v>0.90639655575481126</v>
      </c>
      <c r="E7">
        <v>1.9646655364029511</v>
      </c>
      <c r="F7">
        <v>221022</v>
      </c>
      <c r="T7" t="s">
        <v>164</v>
      </c>
      <c r="U7">
        <v>1555.8889999999999</v>
      </c>
      <c r="V7">
        <f>(U7-MIN(U:U))/(MAX(U:U)-MIN(U:U))</f>
        <v>0.76208145280696327</v>
      </c>
      <c r="Z7" t="s">
        <v>164</v>
      </c>
      <c r="AA7">
        <v>1555.8889999999999</v>
      </c>
      <c r="AC7">
        <f t="shared" si="0"/>
        <v>0.77057666985335138</v>
      </c>
    </row>
    <row r="8" spans="1:52" x14ac:dyDescent="0.2">
      <c r="A8" t="s">
        <v>8</v>
      </c>
      <c r="B8">
        <v>5.0891477534383558</v>
      </c>
      <c r="C8">
        <v>2.5663619044383559</v>
      </c>
      <c r="D8">
        <v>0.90469984609636411</v>
      </c>
      <c r="E8">
        <v>1.9571917156153786</v>
      </c>
      <c r="F8">
        <v>1</v>
      </c>
      <c r="G8" t="s">
        <v>139</v>
      </c>
      <c r="H8" t="s">
        <v>157</v>
      </c>
      <c r="I8" t="s">
        <v>7</v>
      </c>
      <c r="J8" t="s">
        <v>43</v>
      </c>
      <c r="K8" t="s">
        <v>51</v>
      </c>
      <c r="L8" t="s">
        <v>75</v>
      </c>
      <c r="M8" t="s">
        <v>9</v>
      </c>
      <c r="N8" t="s">
        <v>15</v>
      </c>
      <c r="O8" t="s">
        <v>37</v>
      </c>
      <c r="P8" t="s">
        <v>147</v>
      </c>
      <c r="Q8" t="s">
        <v>149</v>
      </c>
      <c r="R8" t="s">
        <v>150</v>
      </c>
      <c r="T8" t="s">
        <v>159</v>
      </c>
      <c r="U8">
        <v>1427.729</v>
      </c>
      <c r="V8">
        <f>(U8-MIN(U:U))/(MAX(U:U)-MIN(U:U))</f>
        <v>0</v>
      </c>
      <c r="Z8" t="s">
        <v>159</v>
      </c>
      <c r="AA8">
        <v>1427.729</v>
      </c>
      <c r="AC8">
        <f t="shared" si="0"/>
        <v>0</v>
      </c>
    </row>
    <row r="9" spans="1:52" x14ac:dyDescent="0.2">
      <c r="A9" t="s">
        <v>9</v>
      </c>
      <c r="B9">
        <v>4.9578520497727272</v>
      </c>
      <c r="C9">
        <v>2.4350662007727268</v>
      </c>
      <c r="D9">
        <v>0.88596180629677435</v>
      </c>
      <c r="E9">
        <v>1.8746526962402514</v>
      </c>
      <c r="F9" t="s">
        <v>140</v>
      </c>
      <c r="G9" t="s">
        <v>141</v>
      </c>
      <c r="H9">
        <v>1594.046</v>
      </c>
      <c r="I9">
        <v>2.5782505913503648</v>
      </c>
      <c r="J9">
        <v>0.15683451988429731</v>
      </c>
      <c r="K9">
        <v>-0.24739963414285701</v>
      </c>
      <c r="L9">
        <v>-0.998147173</v>
      </c>
      <c r="M9">
        <v>2.4350662007727268</v>
      </c>
      <c r="N9">
        <v>1.7525924452954551</v>
      </c>
      <c r="O9">
        <v>0.52131610161403552</v>
      </c>
      <c r="P9">
        <v>6.1985130517740217</v>
      </c>
      <c r="Q9">
        <v>1594.046</v>
      </c>
      <c r="R9">
        <v>25</v>
      </c>
    </row>
    <row r="10" spans="1:52" x14ac:dyDescent="0.2">
      <c r="A10" t="s">
        <v>10</v>
      </c>
      <c r="B10">
        <v>4.940272319016807</v>
      </c>
      <c r="C10">
        <v>2.4174864700168071</v>
      </c>
      <c r="D10">
        <v>0.88345289179787023</v>
      </c>
      <c r="E10">
        <v>1.8636012018123176</v>
      </c>
      <c r="H10" t="s">
        <v>178</v>
      </c>
      <c r="I10">
        <v>0.90639655575481126</v>
      </c>
      <c r="J10">
        <v>0.56082096225292422</v>
      </c>
      <c r="K10">
        <v>0.50313015093891134</v>
      </c>
      <c r="L10">
        <v>0.39598622414009482</v>
      </c>
      <c r="M10">
        <v>0.88596180629677435</v>
      </c>
      <c r="N10">
        <v>0.78856166268753303</v>
      </c>
      <c r="O10">
        <v>0.61283843269553984</v>
      </c>
    </row>
    <row r="11" spans="1:52" x14ac:dyDescent="0.2">
      <c r="A11" t="s">
        <v>11</v>
      </c>
      <c r="B11">
        <v>4.9078597459436617</v>
      </c>
      <c r="C11">
        <v>2.3850738969436618</v>
      </c>
      <c r="D11">
        <v>0.87882708861242531</v>
      </c>
      <c r="E11">
        <v>1.8432250438559592</v>
      </c>
      <c r="I11" t="s">
        <v>80</v>
      </c>
      <c r="J11" t="s">
        <v>31</v>
      </c>
      <c r="K11" t="s">
        <v>146</v>
      </c>
      <c r="L11" t="s">
        <v>5</v>
      </c>
      <c r="M11" t="s">
        <v>20</v>
      </c>
      <c r="N11" t="s">
        <v>70</v>
      </c>
      <c r="O11" t="s">
        <v>16</v>
      </c>
      <c r="AD11" t="s">
        <v>7</v>
      </c>
      <c r="AE11" t="s">
        <v>43</v>
      </c>
      <c r="AF11" t="s">
        <v>51</v>
      </c>
      <c r="AG11" t="s">
        <v>75</v>
      </c>
      <c r="AH11" t="s">
        <v>9</v>
      </c>
      <c r="AI11" t="s">
        <v>15</v>
      </c>
      <c r="AJ11" t="s">
        <v>37</v>
      </c>
      <c r="AL11" t="s">
        <v>7</v>
      </c>
      <c r="AM11" t="s">
        <v>43</v>
      </c>
      <c r="AN11" t="s">
        <v>51</v>
      </c>
      <c r="AO11" t="s">
        <v>75</v>
      </c>
      <c r="AP11" t="s">
        <v>9</v>
      </c>
      <c r="AQ11" t="s">
        <v>15</v>
      </c>
      <c r="AR11" t="s">
        <v>37</v>
      </c>
      <c r="AS11" t="s">
        <v>57</v>
      </c>
    </row>
    <row r="12" spans="1:52" x14ac:dyDescent="0.2">
      <c r="A12" t="s">
        <v>12</v>
      </c>
      <c r="B12">
        <v>4.5796417693636364</v>
      </c>
      <c r="C12">
        <v>2.056855920363637</v>
      </c>
      <c r="D12">
        <v>0.83198502648554884</v>
      </c>
      <c r="E12">
        <v>1.6368908747105937</v>
      </c>
      <c r="F12" t="s">
        <v>144</v>
      </c>
      <c r="G12" t="s">
        <v>145</v>
      </c>
      <c r="H12">
        <v>1502.3119999999999</v>
      </c>
      <c r="I12">
        <v>-1.122703796095238</v>
      </c>
      <c r="J12">
        <v>0.70248522047916673</v>
      </c>
      <c r="K12">
        <v>0.69195549411302604</v>
      </c>
      <c r="L12">
        <v>2.8593490847050358</v>
      </c>
      <c r="M12">
        <v>1.5478383687156869</v>
      </c>
      <c r="N12">
        <v>-0.70414948717266168</v>
      </c>
      <c r="O12">
        <v>1.7351242234473681</v>
      </c>
      <c r="P12">
        <v>5.709899108192384</v>
      </c>
      <c r="Q12">
        <v>1502.3119999999999</v>
      </c>
      <c r="R12">
        <v>21</v>
      </c>
      <c r="AC12" t="s">
        <v>141</v>
      </c>
      <c r="AD12">
        <v>0.90639655575481126</v>
      </c>
      <c r="AE12">
        <v>0.56082096225292422</v>
      </c>
      <c r="AF12">
        <v>0.50313015093891134</v>
      </c>
      <c r="AG12">
        <v>0.39598622414009482</v>
      </c>
      <c r="AH12">
        <v>0.88596180629677435</v>
      </c>
      <c r="AI12">
        <v>0.78856166268753303</v>
      </c>
      <c r="AJ12">
        <v>0.61283843269553984</v>
      </c>
      <c r="AL12">
        <v>0.90639655575481126</v>
      </c>
      <c r="AM12">
        <v>0.56082096225292422</v>
      </c>
      <c r="AN12">
        <v>0.50313015093891134</v>
      </c>
      <c r="AO12">
        <v>0.39598622414009482</v>
      </c>
      <c r="AP12">
        <v>0.88596180629677435</v>
      </c>
      <c r="AQ12">
        <v>0.78856166268753303</v>
      </c>
      <c r="AR12">
        <v>0.61283843269553984</v>
      </c>
      <c r="AS12">
        <v>0.4891796517822522</v>
      </c>
    </row>
    <row r="13" spans="1:52" x14ac:dyDescent="0.2">
      <c r="A13" t="s">
        <v>13</v>
      </c>
      <c r="B13">
        <v>4.5217359177463763</v>
      </c>
      <c r="C13">
        <v>1.9989500687463759</v>
      </c>
      <c r="D13">
        <v>0.82372091637424882</v>
      </c>
      <c r="E13">
        <v>1.6004883720000536</v>
      </c>
      <c r="H13" t="s">
        <v>178</v>
      </c>
      <c r="I13">
        <v>0.37820996112691241</v>
      </c>
      <c r="J13">
        <v>0.63869422283165034</v>
      </c>
      <c r="K13">
        <v>0.63700000000000001</v>
      </c>
      <c r="L13">
        <v>0.94651389858499735</v>
      </c>
      <c r="M13">
        <v>0.75933991415377389</v>
      </c>
      <c r="N13">
        <v>0.43794449226476712</v>
      </c>
      <c r="O13">
        <v>0.7860686623297215</v>
      </c>
      <c r="Y13" t="s">
        <v>179</v>
      </c>
      <c r="AD13" t="s">
        <v>80</v>
      </c>
      <c r="AE13" t="s">
        <v>31</v>
      </c>
      <c r="AF13" t="s">
        <v>146</v>
      </c>
      <c r="AG13" t="s">
        <v>5</v>
      </c>
      <c r="AH13" t="s">
        <v>20</v>
      </c>
      <c r="AI13" t="s">
        <v>70</v>
      </c>
      <c r="AJ13" t="s">
        <v>16</v>
      </c>
      <c r="AL13" t="s">
        <v>41</v>
      </c>
      <c r="AM13" t="s">
        <v>146</v>
      </c>
      <c r="AN13" t="s">
        <v>70</v>
      </c>
      <c r="AO13" t="s">
        <v>80</v>
      </c>
      <c r="AP13" t="s">
        <v>5</v>
      </c>
      <c r="AQ13" t="s">
        <v>20</v>
      </c>
      <c r="AR13" t="s">
        <v>16</v>
      </c>
    </row>
    <row r="14" spans="1:52" x14ac:dyDescent="0.2">
      <c r="A14" t="s">
        <v>14</v>
      </c>
      <c r="B14">
        <v>4.4730917292394361</v>
      </c>
      <c r="C14">
        <v>1.950305880239436</v>
      </c>
      <c r="D14">
        <v>0.81677859674905307</v>
      </c>
      <c r="E14">
        <v>1.5699082120590493</v>
      </c>
      <c r="G14" t="s">
        <v>148</v>
      </c>
      <c r="H14">
        <f>1/(1+10^((H12-H9)/400))</f>
        <v>0.62903130648359407</v>
      </c>
      <c r="I14" t="s">
        <v>151</v>
      </c>
      <c r="J14">
        <f>1-H14</f>
        <v>0.37096869351640593</v>
      </c>
      <c r="P14" t="s">
        <v>152</v>
      </c>
      <c r="Q14">
        <f>1/(1+10^((Q13-Q10)/400))</f>
        <v>0.5</v>
      </c>
      <c r="R14">
        <f>1-Q14</f>
        <v>0.5</v>
      </c>
      <c r="T14" t="s">
        <v>171</v>
      </c>
      <c r="V14" t="s">
        <v>166</v>
      </c>
      <c r="W14" t="s">
        <v>178</v>
      </c>
      <c r="X14" t="s">
        <v>170</v>
      </c>
      <c r="Y14" t="s">
        <v>169</v>
      </c>
      <c r="Z14" t="s">
        <v>150</v>
      </c>
      <c r="AC14" t="s">
        <v>145</v>
      </c>
      <c r="AD14">
        <v>0.37820996112691241</v>
      </c>
      <c r="AE14">
        <v>0.63869422283165034</v>
      </c>
      <c r="AF14">
        <v>0.63700000000000001</v>
      </c>
      <c r="AG14">
        <v>0.94651389858499735</v>
      </c>
      <c r="AH14">
        <v>0.75933991415377389</v>
      </c>
      <c r="AI14">
        <v>0.43794449226476712</v>
      </c>
      <c r="AJ14">
        <v>0.7860686623297215</v>
      </c>
      <c r="AL14">
        <v>0.60160714704618556</v>
      </c>
      <c r="AM14">
        <v>0.63700000000000001</v>
      </c>
      <c r="AN14">
        <v>0.43794449226476712</v>
      </c>
      <c r="AO14">
        <v>0.37820996112691241</v>
      </c>
      <c r="AP14">
        <v>0.94651389858499735</v>
      </c>
      <c r="AQ14">
        <v>0.75933991415377389</v>
      </c>
      <c r="AR14">
        <v>0.7860686623297215</v>
      </c>
    </row>
    <row r="15" spans="1:52" x14ac:dyDescent="0.2">
      <c r="A15" t="s">
        <v>15</v>
      </c>
      <c r="B15">
        <v>4.2753782942954546</v>
      </c>
      <c r="C15">
        <v>1.7525924452954551</v>
      </c>
      <c r="D15">
        <v>0.78856166268753303</v>
      </c>
      <c r="E15">
        <v>1.445615698427956</v>
      </c>
      <c r="T15" s="6">
        <v>0.62903130648359407</v>
      </c>
      <c r="U15" t="s">
        <v>141</v>
      </c>
      <c r="V15">
        <v>1</v>
      </c>
      <c r="W15">
        <v>0.66481368496665572</v>
      </c>
      <c r="X15">
        <v>0.83240684248332786</v>
      </c>
      <c r="Y15" s="6">
        <f>X15/(X15+X17)</f>
        <v>0.60143330880646451</v>
      </c>
      <c r="Z15">
        <v>25</v>
      </c>
      <c r="AD15" t="s">
        <v>4</v>
      </c>
      <c r="AE15" t="s">
        <v>72</v>
      </c>
      <c r="AF15" t="s">
        <v>40</v>
      </c>
      <c r="AG15" t="s">
        <v>26</v>
      </c>
      <c r="AH15" t="s">
        <v>81</v>
      </c>
      <c r="AI15" t="s">
        <v>47</v>
      </c>
      <c r="AJ15" t="s">
        <v>34</v>
      </c>
      <c r="AL15" t="s">
        <v>4</v>
      </c>
      <c r="AM15" t="s">
        <v>155</v>
      </c>
      <c r="AN15" t="s">
        <v>40</v>
      </c>
      <c r="AO15" t="s">
        <v>26</v>
      </c>
      <c r="AP15" t="s">
        <v>78</v>
      </c>
      <c r="AQ15" t="s">
        <v>72</v>
      </c>
      <c r="AR15" t="s">
        <v>90</v>
      </c>
      <c r="AT15" t="s">
        <v>4</v>
      </c>
      <c r="AU15" t="s">
        <v>81</v>
      </c>
      <c r="AV15" t="s">
        <v>40</v>
      </c>
      <c r="AW15" t="s">
        <v>26</v>
      </c>
      <c r="AX15" t="s">
        <v>47</v>
      </c>
      <c r="AY15" t="s">
        <v>72</v>
      </c>
      <c r="AZ15" t="s">
        <v>90</v>
      </c>
    </row>
    <row r="16" spans="1:52" x14ac:dyDescent="0.2">
      <c r="A16" t="s">
        <v>16</v>
      </c>
      <c r="B16">
        <v>4.257910072447368</v>
      </c>
      <c r="C16">
        <v>1.7351242234473681</v>
      </c>
      <c r="D16">
        <v>0.7860686623297215</v>
      </c>
      <c r="E16">
        <v>1.4346343040539242</v>
      </c>
      <c r="F16">
        <v>2</v>
      </c>
      <c r="G16" t="s">
        <v>139</v>
      </c>
      <c r="H16" t="s">
        <v>157</v>
      </c>
      <c r="I16" t="s">
        <v>7</v>
      </c>
      <c r="J16" t="s">
        <v>43</v>
      </c>
      <c r="K16" t="s">
        <v>51</v>
      </c>
      <c r="L16" t="s">
        <v>75</v>
      </c>
      <c r="M16" t="s">
        <v>9</v>
      </c>
      <c r="N16" t="s">
        <v>15</v>
      </c>
      <c r="O16" t="s">
        <v>37</v>
      </c>
      <c r="P16" t="s">
        <v>147</v>
      </c>
      <c r="Q16" t="s">
        <v>149</v>
      </c>
      <c r="R16" t="s">
        <v>150</v>
      </c>
      <c r="AC16" t="s">
        <v>153</v>
      </c>
      <c r="AD16">
        <v>0.94861524577361334</v>
      </c>
      <c r="AE16">
        <v>0.4333514606019308</v>
      </c>
      <c r="AF16">
        <v>0.60249358053339552</v>
      </c>
      <c r="AG16">
        <v>0.67816118579128593</v>
      </c>
      <c r="AH16">
        <v>0.37773498789886883</v>
      </c>
      <c r="AI16">
        <v>0.51957889852435779</v>
      </c>
      <c r="AJ16">
        <v>0.62505712791821544</v>
      </c>
      <c r="AL16">
        <v>0.94861524577361334</v>
      </c>
      <c r="AM16">
        <v>0.45</v>
      </c>
      <c r="AN16">
        <v>0.60249358053339552</v>
      </c>
      <c r="AO16">
        <v>0.67816118579128593</v>
      </c>
      <c r="AP16">
        <v>0.38035155079193905</v>
      </c>
      <c r="AQ16">
        <v>0.4333514606019308</v>
      </c>
      <c r="AR16">
        <v>0.34357011188756564</v>
      </c>
      <c r="AT16">
        <v>0.94861524577361334</v>
      </c>
      <c r="AU16">
        <v>0.37773498789886883</v>
      </c>
      <c r="AV16">
        <v>0.60249358053339552</v>
      </c>
      <c r="AW16">
        <v>0.67816118579128593</v>
      </c>
      <c r="AX16">
        <v>0.51957889852435779</v>
      </c>
      <c r="AY16">
        <v>0.4333514606019308</v>
      </c>
      <c r="AZ16">
        <v>0.34357011188756564</v>
      </c>
    </row>
    <row r="17" spans="1:62" x14ac:dyDescent="0.2">
      <c r="A17" t="s">
        <v>17</v>
      </c>
      <c r="B17">
        <v>4.238451508361111</v>
      </c>
      <c r="C17">
        <v>1.715665659361111</v>
      </c>
      <c r="D17">
        <v>0.78329160765000616</v>
      </c>
      <c r="E17">
        <v>1.4224016814068197</v>
      </c>
      <c r="F17" t="s">
        <v>140</v>
      </c>
      <c r="G17" t="s">
        <v>141</v>
      </c>
      <c r="H17">
        <v>1600.35</v>
      </c>
      <c r="I17">
        <v>2.5782505913503648</v>
      </c>
      <c r="J17">
        <v>0.15683451988429731</v>
      </c>
      <c r="K17">
        <v>-0.24739963414285701</v>
      </c>
      <c r="L17">
        <v>-0.998147173</v>
      </c>
      <c r="M17">
        <v>2.4350662007727268</v>
      </c>
      <c r="N17">
        <v>1.7525924452954551</v>
      </c>
      <c r="O17">
        <v>0.52131610161403552</v>
      </c>
      <c r="P17">
        <v>6.1985130517740217</v>
      </c>
      <c r="Q17">
        <v>1600.35</v>
      </c>
      <c r="R17">
        <v>24</v>
      </c>
      <c r="T17" s="6">
        <v>0.37096869351640593</v>
      </c>
      <c r="U17" t="s">
        <v>145</v>
      </c>
      <c r="V17">
        <v>0.44843882465412349</v>
      </c>
      <c r="W17">
        <f>AVERAGE(I13:O13)</f>
        <v>0.65482445018454605</v>
      </c>
      <c r="X17">
        <f>AVERAGE(V17:W17)</f>
        <v>0.55163163741933474</v>
      </c>
      <c r="Y17" s="6">
        <v>0.39621805305462265</v>
      </c>
      <c r="Z17">
        <v>21</v>
      </c>
      <c r="AD17" t="s">
        <v>3</v>
      </c>
      <c r="AE17" t="s">
        <v>66</v>
      </c>
      <c r="AF17" t="s">
        <v>156</v>
      </c>
      <c r="AG17" t="s">
        <v>38</v>
      </c>
      <c r="AH17" t="s">
        <v>53</v>
      </c>
      <c r="AI17" t="s">
        <v>10</v>
      </c>
      <c r="AJ17" t="s">
        <v>69</v>
      </c>
      <c r="AL17" t="s">
        <v>3</v>
      </c>
      <c r="AM17" t="s">
        <v>66</v>
      </c>
      <c r="AN17" t="s">
        <v>156</v>
      </c>
      <c r="AO17" t="s">
        <v>38</v>
      </c>
      <c r="AP17" t="s">
        <v>53</v>
      </c>
      <c r="AQ17" t="s">
        <v>100</v>
      </c>
      <c r="AR17" t="s">
        <v>69</v>
      </c>
      <c r="AT17" t="s">
        <v>17</v>
      </c>
      <c r="AU17" t="s">
        <v>66</v>
      </c>
      <c r="AV17" t="s">
        <v>156</v>
      </c>
      <c r="AW17" t="s">
        <v>38</v>
      </c>
      <c r="AX17" t="s">
        <v>53</v>
      </c>
      <c r="AY17" t="s">
        <v>100</v>
      </c>
      <c r="AZ17" t="s">
        <v>69</v>
      </c>
    </row>
    <row r="18" spans="1:62" x14ac:dyDescent="0.2">
      <c r="A18" t="s">
        <v>18</v>
      </c>
      <c r="B18">
        <v>4.1664302200999996</v>
      </c>
      <c r="C18">
        <v>1.6436443710999999</v>
      </c>
      <c r="D18">
        <v>0.77301299435058468</v>
      </c>
      <c r="E18">
        <v>1.3771255121092734</v>
      </c>
      <c r="I18">
        <v>2.5782505913503648</v>
      </c>
      <c r="J18">
        <v>0.15683451988429731</v>
      </c>
      <c r="K18">
        <v>-0.24739963414285701</v>
      </c>
      <c r="L18">
        <v>-0.998147173</v>
      </c>
      <c r="M18">
        <v>2.4350662007727268</v>
      </c>
      <c r="N18">
        <v>1.7525924452954551</v>
      </c>
      <c r="O18">
        <v>0.52131610161403552</v>
      </c>
      <c r="AC18" t="s">
        <v>154</v>
      </c>
      <c r="AD18">
        <v>0.94905118133881516</v>
      </c>
      <c r="AE18">
        <v>0.44621580644988773</v>
      </c>
      <c r="AF18">
        <v>0.56082096225292422</v>
      </c>
      <c r="AG18">
        <v>0.61063958377277316</v>
      </c>
      <c r="AH18">
        <v>0.4970212404135555</v>
      </c>
      <c r="AI18">
        <v>0.88345289179787023</v>
      </c>
      <c r="AJ18">
        <v>0.4384241640691191</v>
      </c>
      <c r="AL18">
        <v>0.94905118133881516</v>
      </c>
      <c r="AM18">
        <v>0.44621580644988773</v>
      </c>
      <c r="AN18">
        <v>0.56082096225292422</v>
      </c>
      <c r="AO18">
        <v>0.61063958377277316</v>
      </c>
      <c r="AP18">
        <v>0.4970212404135555</v>
      </c>
      <c r="AQ18">
        <v>0.2961689525458</v>
      </c>
      <c r="AR18">
        <v>0.4384241640691191</v>
      </c>
      <c r="AT18">
        <v>0.78329160765000616</v>
      </c>
      <c r="AU18">
        <v>0.44621580644988773</v>
      </c>
      <c r="AV18">
        <v>0.56082096225292422</v>
      </c>
      <c r="AW18">
        <v>0.61063958377277316</v>
      </c>
      <c r="AX18">
        <v>0.4970212404135555</v>
      </c>
      <c r="AY18">
        <v>0.2961689525458</v>
      </c>
      <c r="AZ18">
        <v>0.4384241640691191</v>
      </c>
    </row>
    <row r="19" spans="1:62" x14ac:dyDescent="0.2">
      <c r="A19" t="s">
        <v>19</v>
      </c>
      <c r="B19">
        <v>4.1618831872535207</v>
      </c>
      <c r="C19">
        <v>1.639097338253521</v>
      </c>
      <c r="D19">
        <v>0.77236405855094614</v>
      </c>
      <c r="E19">
        <v>1.3742670207669316</v>
      </c>
      <c r="I19" t="s">
        <v>80</v>
      </c>
      <c r="J19" t="s">
        <v>31</v>
      </c>
      <c r="K19" t="s">
        <v>146</v>
      </c>
      <c r="L19" t="s">
        <v>5</v>
      </c>
      <c r="M19" t="s">
        <v>20</v>
      </c>
      <c r="N19" t="s">
        <v>70</v>
      </c>
      <c r="O19" t="s">
        <v>16</v>
      </c>
      <c r="Y19" t="s">
        <v>180</v>
      </c>
      <c r="AD19" t="s">
        <v>18</v>
      </c>
      <c r="AE19" t="s">
        <v>160</v>
      </c>
      <c r="AF19" t="s">
        <v>52</v>
      </c>
      <c r="AG19" t="s">
        <v>161</v>
      </c>
      <c r="AH19" t="s">
        <v>116</v>
      </c>
      <c r="AI19" t="s">
        <v>82</v>
      </c>
      <c r="AJ19" t="s">
        <v>27</v>
      </c>
      <c r="AL19" t="s">
        <v>18</v>
      </c>
      <c r="AM19" t="s">
        <v>160</v>
      </c>
      <c r="AN19" t="s">
        <v>52</v>
      </c>
      <c r="AO19" t="s">
        <v>82</v>
      </c>
      <c r="AP19" t="s">
        <v>116</v>
      </c>
      <c r="AQ19" t="s">
        <v>82</v>
      </c>
      <c r="AR19" t="s">
        <v>27</v>
      </c>
      <c r="AT19" t="s">
        <v>18</v>
      </c>
      <c r="AU19" t="s">
        <v>160</v>
      </c>
      <c r="AV19" t="s">
        <v>52</v>
      </c>
      <c r="AW19" t="s">
        <v>82</v>
      </c>
      <c r="AX19" t="s">
        <v>116</v>
      </c>
      <c r="AY19" t="s">
        <v>174</v>
      </c>
      <c r="AZ19" t="s">
        <v>27</v>
      </c>
      <c r="BA19" t="s">
        <v>173</v>
      </c>
      <c r="BC19" t="s">
        <v>18</v>
      </c>
      <c r="BD19" t="s">
        <v>160</v>
      </c>
      <c r="BE19" t="s">
        <v>54</v>
      </c>
      <c r="BF19" t="s">
        <v>33</v>
      </c>
      <c r="BG19" t="s">
        <v>161</v>
      </c>
      <c r="BH19" t="s">
        <v>174</v>
      </c>
      <c r="BI19" t="s">
        <v>27</v>
      </c>
      <c r="BJ19" t="s">
        <v>92</v>
      </c>
    </row>
    <row r="20" spans="1:62" x14ac:dyDescent="0.2">
      <c r="A20" t="s">
        <v>20</v>
      </c>
      <c r="B20">
        <v>4.0706242177156868</v>
      </c>
      <c r="C20">
        <v>1.5478383687156869</v>
      </c>
      <c r="D20">
        <v>0.75933991415377389</v>
      </c>
      <c r="E20">
        <v>1.3168970867588834</v>
      </c>
      <c r="F20" t="s">
        <v>144</v>
      </c>
      <c r="G20" t="s">
        <v>145</v>
      </c>
      <c r="H20">
        <v>1496.01</v>
      </c>
      <c r="I20">
        <v>-1.122703796095238</v>
      </c>
      <c r="J20">
        <v>0.70248522047916673</v>
      </c>
      <c r="K20">
        <v>0.69195549411302604</v>
      </c>
      <c r="L20">
        <v>2.8593490847050358</v>
      </c>
      <c r="M20">
        <v>1.5478383687156869</v>
      </c>
      <c r="N20">
        <v>-0.70414948717266168</v>
      </c>
      <c r="O20">
        <v>1.7351242234473681</v>
      </c>
      <c r="P20">
        <v>5.709899108192384</v>
      </c>
      <c r="Q20">
        <v>1496.01</v>
      </c>
      <c r="R20">
        <v>26</v>
      </c>
      <c r="T20" t="s">
        <v>171</v>
      </c>
      <c r="V20" t="s">
        <v>166</v>
      </c>
      <c r="W20" t="s">
        <v>178</v>
      </c>
      <c r="X20" t="s">
        <v>170</v>
      </c>
      <c r="Y20" t="s">
        <v>169</v>
      </c>
      <c r="Z20" t="s">
        <v>150</v>
      </c>
      <c r="AC20" t="s">
        <v>158</v>
      </c>
      <c r="AD20">
        <v>0.77301299435058468</v>
      </c>
      <c r="AE20">
        <v>0.63700000000000001</v>
      </c>
      <c r="AF20">
        <v>0.50106939774642512</v>
      </c>
      <c r="AG20">
        <v>0.45</v>
      </c>
      <c r="AH20">
        <v>0.23026207277664557</v>
      </c>
      <c r="AI20">
        <v>0.37769358710282852</v>
      </c>
      <c r="AJ20">
        <v>0.66277490213324664</v>
      </c>
      <c r="AL20">
        <v>0.77301299435058468</v>
      </c>
      <c r="AM20">
        <v>0.63700000000000001</v>
      </c>
      <c r="AN20">
        <v>0.50106939774642512</v>
      </c>
      <c r="AO20">
        <v>0.37769358710282852</v>
      </c>
      <c r="AP20">
        <v>0.23026207277664557</v>
      </c>
      <c r="AQ20">
        <v>0.37769358710282852</v>
      </c>
      <c r="AR20">
        <v>0.66277490213324664</v>
      </c>
      <c r="AT20">
        <v>0.77301299435058468</v>
      </c>
      <c r="AU20">
        <v>0.63700000000000001</v>
      </c>
      <c r="AV20">
        <v>0.50106939774642512</v>
      </c>
      <c r="AW20">
        <v>0.37769358710282852</v>
      </c>
      <c r="AX20">
        <v>0.23026207277664557</v>
      </c>
      <c r="AY20">
        <v>0.45</v>
      </c>
      <c r="AZ20">
        <v>0.66277490213324664</v>
      </c>
      <c r="BA20">
        <v>0.45</v>
      </c>
      <c r="BC20">
        <v>0.77301299435058468</v>
      </c>
      <c r="BD20">
        <v>0.63700000000000001</v>
      </c>
      <c r="BE20">
        <v>0.49454114655836889</v>
      </c>
      <c r="BF20">
        <v>0.62722950893802076</v>
      </c>
      <c r="BG20">
        <v>0.45</v>
      </c>
      <c r="BH20">
        <v>0.45</v>
      </c>
      <c r="BI20">
        <v>0.66277490213324664</v>
      </c>
      <c r="BJ20">
        <v>0.33990152628376408</v>
      </c>
    </row>
    <row r="21" spans="1:62" x14ac:dyDescent="0.2">
      <c r="A21" t="s">
        <v>21</v>
      </c>
      <c r="B21">
        <v>3.876949621661538</v>
      </c>
      <c r="C21">
        <v>1.354163772661539</v>
      </c>
      <c r="D21">
        <v>0.73169938832000936</v>
      </c>
      <c r="E21">
        <v>1.195143588435023</v>
      </c>
      <c r="I21">
        <v>0.37820996112691241</v>
      </c>
      <c r="J21">
        <v>0.63869422283165034</v>
      </c>
      <c r="K21">
        <v>0.63700000000000001</v>
      </c>
      <c r="L21">
        <v>0.94651389858499735</v>
      </c>
      <c r="M21">
        <v>0.75933991415377389</v>
      </c>
      <c r="N21">
        <v>0.43794449226476712</v>
      </c>
      <c r="O21">
        <v>0.7860686623297215</v>
      </c>
      <c r="T21" s="6">
        <v>0.64580027186758004</v>
      </c>
      <c r="U21" t="s">
        <v>141</v>
      </c>
      <c r="V21">
        <v>1</v>
      </c>
      <c r="W21">
        <v>0.66481368496665572</v>
      </c>
      <c r="X21">
        <v>0.83240684248332786</v>
      </c>
      <c r="Y21" s="6">
        <v>0.61314755749307559</v>
      </c>
      <c r="Z21">
        <v>24</v>
      </c>
      <c r="AD21" t="s">
        <v>61</v>
      </c>
      <c r="AE21" t="s">
        <v>8</v>
      </c>
      <c r="AF21" t="s">
        <v>35</v>
      </c>
      <c r="AG21" t="s">
        <v>49</v>
      </c>
      <c r="AH21" t="s">
        <v>162</v>
      </c>
      <c r="AI21" t="s">
        <v>56</v>
      </c>
      <c r="AJ21" t="s">
        <v>113</v>
      </c>
      <c r="AL21" t="s">
        <v>61</v>
      </c>
      <c r="AM21" t="s">
        <v>8</v>
      </c>
      <c r="AN21" t="s">
        <v>35</v>
      </c>
      <c r="AO21" t="s">
        <v>49</v>
      </c>
      <c r="AP21" t="s">
        <v>162</v>
      </c>
      <c r="AQ21" t="s">
        <v>56</v>
      </c>
      <c r="AR21" t="s">
        <v>113</v>
      </c>
      <c r="AS21" t="s">
        <v>11</v>
      </c>
    </row>
    <row r="22" spans="1:62" x14ac:dyDescent="0.2">
      <c r="A22" t="s">
        <v>22</v>
      </c>
      <c r="B22">
        <v>3.7083295736693551</v>
      </c>
      <c r="C22">
        <v>1.185543724669355</v>
      </c>
      <c r="D22">
        <v>0.70763455541174547</v>
      </c>
      <c r="E22">
        <v>1.0891406270303905</v>
      </c>
      <c r="G22" t="s">
        <v>148</v>
      </c>
      <c r="H22">
        <f>1/(1+10^((H21-H18)/400))</f>
        <v>0.5</v>
      </c>
      <c r="I22" t="s">
        <v>151</v>
      </c>
      <c r="J22">
        <f>1-H22</f>
        <v>0.5</v>
      </c>
      <c r="P22" t="s">
        <v>152</v>
      </c>
      <c r="Q22">
        <f>1/(1+10^((Q21-Q18)/400))</f>
        <v>0.5</v>
      </c>
      <c r="R22">
        <f>1-Q22</f>
        <v>0.5</v>
      </c>
      <c r="AC22" t="s">
        <v>159</v>
      </c>
      <c r="AD22">
        <v>0.4730050636177795</v>
      </c>
      <c r="AE22">
        <v>0.90469984599999997</v>
      </c>
      <c r="AF22">
        <v>0.61800480346260611</v>
      </c>
      <c r="AG22">
        <v>0.50860767246432725</v>
      </c>
      <c r="AH22">
        <v>0.63700000000000001</v>
      </c>
      <c r="AI22">
        <v>0.4902356979561876</v>
      </c>
      <c r="AJ22">
        <v>0.26153359482519006</v>
      </c>
      <c r="AL22">
        <v>0.4730050636177795</v>
      </c>
      <c r="AM22">
        <v>0.90469984599999997</v>
      </c>
      <c r="AN22">
        <v>0.61800480346260611</v>
      </c>
      <c r="AO22">
        <v>0.50860767246432725</v>
      </c>
      <c r="AP22">
        <v>0.63700000000000001</v>
      </c>
      <c r="AQ22">
        <v>0.4902356979561876</v>
      </c>
      <c r="AR22">
        <v>0.26153359482519006</v>
      </c>
      <c r="AS22">
        <v>0.87882708861242531</v>
      </c>
    </row>
    <row r="23" spans="1:62" x14ac:dyDescent="0.2">
      <c r="A23" t="s">
        <v>23</v>
      </c>
      <c r="B23">
        <v>3.581434789745098</v>
      </c>
      <c r="C23">
        <v>1.0586489407450981</v>
      </c>
      <c r="D23">
        <v>0.68952459868697302</v>
      </c>
      <c r="E23">
        <v>1.0093682450216055</v>
      </c>
      <c r="F23" s="4">
        <v>3</v>
      </c>
      <c r="G23" s="4" t="s">
        <v>139</v>
      </c>
      <c r="H23" s="4" t="s">
        <v>157</v>
      </c>
      <c r="I23" s="4" t="s">
        <v>7</v>
      </c>
      <c r="J23" s="4" t="s">
        <v>43</v>
      </c>
      <c r="K23" s="4" t="s">
        <v>51</v>
      </c>
      <c r="L23" s="4" t="s">
        <v>75</v>
      </c>
      <c r="M23" s="4" t="s">
        <v>9</v>
      </c>
      <c r="N23" s="4" t="s">
        <v>15</v>
      </c>
      <c r="O23" s="4" t="s">
        <v>37</v>
      </c>
      <c r="P23" s="4" t="s">
        <v>147</v>
      </c>
      <c r="Q23" t="s">
        <v>149</v>
      </c>
      <c r="R23" t="s">
        <v>150</v>
      </c>
      <c r="T23" s="6">
        <v>0.35419972813241996</v>
      </c>
      <c r="U23" t="s">
        <v>145</v>
      </c>
      <c r="V23">
        <v>0.3955544226948054</v>
      </c>
      <c r="W23">
        <v>0.65482445018454605</v>
      </c>
      <c r="X23">
        <v>0.52518943643967575</v>
      </c>
      <c r="Y23" s="6">
        <v>0.38685244250692441</v>
      </c>
      <c r="Z23">
        <v>26</v>
      </c>
      <c r="AD23" t="s">
        <v>6</v>
      </c>
      <c r="AE23" t="s">
        <v>77</v>
      </c>
      <c r="AF23" t="s">
        <v>13</v>
      </c>
      <c r="AG23" t="s">
        <v>23</v>
      </c>
      <c r="AH23" t="s">
        <v>102</v>
      </c>
      <c r="AI23" t="s">
        <v>24</v>
      </c>
      <c r="AJ23" t="s">
        <v>19</v>
      </c>
      <c r="AK23" t="s">
        <v>121</v>
      </c>
    </row>
    <row r="24" spans="1:62" x14ac:dyDescent="0.2">
      <c r="A24" t="s">
        <v>24</v>
      </c>
      <c r="B24">
        <v>3.5552213312499998</v>
      </c>
      <c r="C24">
        <v>1.0324354822499999</v>
      </c>
      <c r="D24">
        <v>0.68578351032800466</v>
      </c>
      <c r="E24">
        <v>0.99288915927691024</v>
      </c>
      <c r="F24" s="4" t="s">
        <v>140</v>
      </c>
      <c r="G24" s="4" t="s">
        <v>141</v>
      </c>
      <c r="H24">
        <v>1589.37</v>
      </c>
      <c r="I24" s="4">
        <v>2.5782509999999998</v>
      </c>
      <c r="J24" s="4">
        <v>0.156835</v>
      </c>
      <c r="K24" s="4">
        <v>-0.24740000000000001</v>
      </c>
      <c r="L24" s="4">
        <v>-0.99814999999999998</v>
      </c>
      <c r="M24" s="4">
        <v>2.435066</v>
      </c>
      <c r="N24" s="4">
        <v>1.7525919999999999</v>
      </c>
      <c r="O24" s="4">
        <v>0.521316</v>
      </c>
      <c r="P24" s="4">
        <v>6.1985130000000002</v>
      </c>
      <c r="Q24">
        <v>1589.37</v>
      </c>
      <c r="R24" s="4">
        <v>25</v>
      </c>
      <c r="AC24" t="s">
        <v>164</v>
      </c>
      <c r="AD24">
        <v>0.94194154933704555</v>
      </c>
      <c r="AE24">
        <v>0.38694575511566803</v>
      </c>
      <c r="AF24" s="4">
        <v>0.82372100000000004</v>
      </c>
      <c r="AG24">
        <v>0.68952459868697302</v>
      </c>
      <c r="AH24">
        <v>0.29175646253692566</v>
      </c>
      <c r="AI24">
        <v>0.63700000000000001</v>
      </c>
      <c r="AJ24">
        <v>0.77236405855094614</v>
      </c>
      <c r="AK24">
        <v>0.19592130656523221</v>
      </c>
    </row>
    <row r="25" spans="1:62" x14ac:dyDescent="0.2">
      <c r="A25" t="s">
        <v>25</v>
      </c>
      <c r="B25">
        <v>3.5279004437714292</v>
      </c>
      <c r="C25">
        <v>1.0051145947714291</v>
      </c>
      <c r="D25">
        <v>0.68188437377866773</v>
      </c>
      <c r="E25">
        <v>0.97571388851037899</v>
      </c>
      <c r="F25" s="4"/>
      <c r="G25" s="4"/>
      <c r="H25" s="4"/>
      <c r="I25">
        <v>2.5782505913503648</v>
      </c>
      <c r="J25">
        <v>0.15683451988429731</v>
      </c>
      <c r="K25">
        <v>-0.24739963414285701</v>
      </c>
      <c r="L25">
        <v>-0.998147173</v>
      </c>
      <c r="M25">
        <v>2.4350662007727268</v>
      </c>
      <c r="N25">
        <v>1.7525924452954551</v>
      </c>
      <c r="O25">
        <v>0.52131610161403552</v>
      </c>
      <c r="P25" s="4"/>
      <c r="Y25" t="s">
        <v>181</v>
      </c>
    </row>
    <row r="26" spans="1:62" x14ac:dyDescent="0.2">
      <c r="A26" t="s">
        <v>26</v>
      </c>
      <c r="B26">
        <v>3.5018124115166671</v>
      </c>
      <c r="C26">
        <v>0.97902656251666675</v>
      </c>
      <c r="D26">
        <v>0.67816118579128593</v>
      </c>
      <c r="E26">
        <v>0.95931365194804241</v>
      </c>
      <c r="F26" s="4"/>
      <c r="G26" s="4"/>
      <c r="H26" s="4"/>
      <c r="I26" s="4" t="s">
        <v>97</v>
      </c>
      <c r="J26" s="4" t="s">
        <v>31</v>
      </c>
      <c r="K26" s="4" t="s">
        <v>146</v>
      </c>
      <c r="L26" s="4" t="s">
        <v>5</v>
      </c>
      <c r="M26" s="4" t="s">
        <v>20</v>
      </c>
      <c r="N26" s="4" t="s">
        <v>70</v>
      </c>
      <c r="O26" s="4" t="s">
        <v>16</v>
      </c>
      <c r="P26" s="4"/>
      <c r="T26" t="s">
        <v>171</v>
      </c>
      <c r="V26" t="s">
        <v>166</v>
      </c>
      <c r="W26" t="s">
        <v>178</v>
      </c>
      <c r="X26" t="s">
        <v>170</v>
      </c>
      <c r="Y26" t="s">
        <v>169</v>
      </c>
      <c r="Z26" t="s">
        <v>150</v>
      </c>
    </row>
    <row r="27" spans="1:62" x14ac:dyDescent="0.2">
      <c r="A27" t="s">
        <v>27</v>
      </c>
      <c r="B27">
        <v>3.394002151676923</v>
      </c>
      <c r="C27">
        <v>0.87121630267692352</v>
      </c>
      <c r="D27">
        <v>0.66277490213324664</v>
      </c>
      <c r="E27">
        <v>0.89153875240972991</v>
      </c>
      <c r="F27" s="4" t="s">
        <v>144</v>
      </c>
      <c r="G27" s="4" t="s">
        <v>145</v>
      </c>
      <c r="H27">
        <v>1506.98</v>
      </c>
      <c r="I27">
        <v>-1.6508310065555549</v>
      </c>
      <c r="J27" s="4">
        <v>0.70248500000000003</v>
      </c>
      <c r="K27" s="4">
        <v>0.69195499999999999</v>
      </c>
      <c r="L27" s="4">
        <v>2.8593489999999999</v>
      </c>
      <c r="M27" s="4">
        <v>1.547838</v>
      </c>
      <c r="N27" s="4">
        <v>-0.70415000000000005</v>
      </c>
      <c r="O27" s="4">
        <v>1.7351240000000001</v>
      </c>
      <c r="P27" s="4">
        <v>5.181769993444445</v>
      </c>
      <c r="Q27">
        <f>(P27/P20)*H27</f>
        <v>1367.5939971543551</v>
      </c>
      <c r="R27" s="4">
        <v>16</v>
      </c>
      <c r="T27" s="6">
        <v>0.61639508277420507</v>
      </c>
      <c r="U27" t="s">
        <v>141</v>
      </c>
      <c r="V27">
        <v>1</v>
      </c>
      <c r="W27">
        <v>0.66481368496665572</v>
      </c>
      <c r="X27">
        <v>0.83240684248332786</v>
      </c>
      <c r="Y27" s="6">
        <v>0.59475455882138561</v>
      </c>
      <c r="Z27">
        <v>25</v>
      </c>
    </row>
    <row r="28" spans="1:62" x14ac:dyDescent="0.2">
      <c r="A28" t="s">
        <v>28</v>
      </c>
      <c r="B28">
        <v>3.3566433569999998</v>
      </c>
      <c r="C28">
        <v>0.83385750799999991</v>
      </c>
      <c r="D28">
        <v>0.65744319239730831</v>
      </c>
      <c r="E28">
        <v>0.86805315317395526</v>
      </c>
      <c r="F28" s="4"/>
      <c r="G28" s="4" t="s">
        <v>148</v>
      </c>
      <c r="H28" s="4">
        <f>1/(1+10^((H27-H24)/400))</f>
        <v>0.61639508277420507</v>
      </c>
      <c r="I28">
        <v>0.30283758859251397</v>
      </c>
      <c r="J28">
        <v>0.63869422283165034</v>
      </c>
      <c r="K28">
        <v>0.63700000000000001</v>
      </c>
      <c r="L28">
        <v>0.94651389858499735</v>
      </c>
      <c r="M28">
        <v>0.75933991415377389</v>
      </c>
      <c r="N28">
        <v>0.43794449226476712</v>
      </c>
      <c r="O28">
        <v>0.7860686623297215</v>
      </c>
      <c r="P28" t="s">
        <v>152</v>
      </c>
      <c r="Q28">
        <f>1/(1+10^((Q27-Q24)/400))</f>
        <v>0.78187819040921858</v>
      </c>
      <c r="R28">
        <f>1-Q28</f>
        <v>0.21812180959078142</v>
      </c>
      <c r="AD28" t="s">
        <v>171</v>
      </c>
      <c r="AF28" t="s">
        <v>166</v>
      </c>
      <c r="AG28" t="s">
        <v>168</v>
      </c>
      <c r="AH28" t="s">
        <v>170</v>
      </c>
      <c r="AI28" t="s">
        <v>169</v>
      </c>
      <c r="AJ28" t="s">
        <v>150</v>
      </c>
    </row>
    <row r="29" spans="1:62" x14ac:dyDescent="0.2">
      <c r="A29" t="s">
        <v>29</v>
      </c>
      <c r="B29">
        <v>3.282120929114285</v>
      </c>
      <c r="C29">
        <v>0.75933508011428552</v>
      </c>
      <c r="D29">
        <v>0.64680762565217853</v>
      </c>
      <c r="E29">
        <v>0.82120464292258188</v>
      </c>
      <c r="T29" s="6">
        <v>0.38360491722579493</v>
      </c>
      <c r="U29" t="s">
        <v>145</v>
      </c>
      <c r="V29">
        <v>0.4902902110231937</v>
      </c>
      <c r="W29">
        <v>0.64405696839391779</v>
      </c>
      <c r="X29">
        <v>0.56717358970855569</v>
      </c>
      <c r="Y29" s="6">
        <v>0.40524544117861439</v>
      </c>
      <c r="Z29">
        <v>16</v>
      </c>
      <c r="AD29">
        <f>AG4</f>
        <v>0.32349673258425832</v>
      </c>
      <c r="AE29" t="s">
        <v>159</v>
      </c>
      <c r="AF29">
        <v>0</v>
      </c>
      <c r="AG29">
        <f>AVERAGE(AL22:AS22)</f>
        <v>0.59648922086731448</v>
      </c>
      <c r="AH29">
        <f>AVERAGE(AF29:AG29)</f>
        <v>0.29824461043365724</v>
      </c>
      <c r="AI29">
        <f>AH29/(AH29+AH31)</f>
        <v>0.29586260665504904</v>
      </c>
      <c r="AJ29">
        <v>25</v>
      </c>
      <c r="AK29" t="s">
        <v>175</v>
      </c>
    </row>
    <row r="30" spans="1:62" x14ac:dyDescent="0.2">
      <c r="A30" t="s">
        <v>30</v>
      </c>
      <c r="B30">
        <v>3.2713075496515152</v>
      </c>
      <c r="C30">
        <v>0.74852170065151524</v>
      </c>
      <c r="D30">
        <v>0.6452643799169071</v>
      </c>
      <c r="E30">
        <v>0.8144068139604006</v>
      </c>
    </row>
    <row r="31" spans="1:62" x14ac:dyDescent="0.2">
      <c r="A31" t="s">
        <v>31</v>
      </c>
      <c r="B31">
        <v>3.2252710694791671</v>
      </c>
      <c r="C31">
        <v>0.70248522047916673</v>
      </c>
      <c r="D31">
        <v>0.63869422283165034</v>
      </c>
      <c r="E31">
        <v>0.78546598937268142</v>
      </c>
      <c r="F31" s="4">
        <v>4</v>
      </c>
      <c r="G31" s="4" t="s">
        <v>139</v>
      </c>
      <c r="H31" s="4" t="s">
        <v>157</v>
      </c>
      <c r="I31" s="4" t="s">
        <v>7</v>
      </c>
      <c r="J31" s="4" t="s">
        <v>43</v>
      </c>
      <c r="K31" s="4" t="s">
        <v>51</v>
      </c>
      <c r="L31" s="4" t="s">
        <v>75</v>
      </c>
      <c r="M31" s="4" t="s">
        <v>9</v>
      </c>
      <c r="N31" s="4" t="s">
        <v>15</v>
      </c>
      <c r="O31" s="4" t="s">
        <v>37</v>
      </c>
      <c r="P31" s="4" t="s">
        <v>147</v>
      </c>
      <c r="Q31" t="s">
        <v>149</v>
      </c>
      <c r="R31" t="s">
        <v>150</v>
      </c>
      <c r="Y31" t="s">
        <v>182</v>
      </c>
      <c r="AD31">
        <f>1-AD29</f>
        <v>0.67650326741574163</v>
      </c>
      <c r="AE31" t="s">
        <v>164</v>
      </c>
      <c r="AF31">
        <f>V59</f>
        <v>0.77057666985335138</v>
      </c>
      <c r="AG31">
        <f>AVERAGE(AD24:AJ24)</f>
        <v>0.64903620346107971</v>
      </c>
      <c r="AH31">
        <f>AVERAGE(AF31:AG31)</f>
        <v>0.70980643665721554</v>
      </c>
      <c r="AI31">
        <f>1-AI29</f>
        <v>0.70413739334495096</v>
      </c>
      <c r="AJ31">
        <v>20</v>
      </c>
    </row>
    <row r="32" spans="1:62" x14ac:dyDescent="0.2">
      <c r="A32" t="s">
        <v>32</v>
      </c>
      <c r="B32">
        <v>3.2006689208015868</v>
      </c>
      <c r="C32">
        <v>0.67788307180158736</v>
      </c>
      <c r="D32">
        <v>0.63518309468194389</v>
      </c>
      <c r="E32">
        <v>0.76999985324122111</v>
      </c>
      <c r="F32" s="4" t="s">
        <v>140</v>
      </c>
      <c r="G32" s="4" t="s">
        <v>141</v>
      </c>
      <c r="H32" s="5">
        <v>1595.9</v>
      </c>
      <c r="I32" s="4">
        <v>2.5782509999999998</v>
      </c>
      <c r="J32" s="4">
        <v>0.156835</v>
      </c>
      <c r="K32" s="4">
        <v>-0.24740000000000001</v>
      </c>
      <c r="L32" s="4">
        <v>-0.99814999999999998</v>
      </c>
      <c r="M32" s="4">
        <v>2.435066</v>
      </c>
      <c r="N32" s="4">
        <v>1.7525919999999999</v>
      </c>
      <c r="O32" s="4">
        <v>0.521316</v>
      </c>
      <c r="P32" s="4">
        <v>6.1985130000000002</v>
      </c>
      <c r="Q32" s="4">
        <v>1593.078</v>
      </c>
      <c r="R32" s="4">
        <v>25</v>
      </c>
      <c r="T32" t="s">
        <v>171</v>
      </c>
      <c r="V32" t="s">
        <v>166</v>
      </c>
      <c r="W32" t="s">
        <v>178</v>
      </c>
      <c r="X32" t="s">
        <v>170</v>
      </c>
      <c r="Y32" t="s">
        <v>169</v>
      </c>
      <c r="Z32" t="s">
        <v>150</v>
      </c>
    </row>
    <row r="33" spans="1:37" x14ac:dyDescent="0.2">
      <c r="A33" t="s">
        <v>33</v>
      </c>
      <c r="B33">
        <v>3.1449388845714279</v>
      </c>
      <c r="C33">
        <v>0.62215303557142843</v>
      </c>
      <c r="D33">
        <v>0.62722950893802076</v>
      </c>
      <c r="E33">
        <v>0.73496517646388959</v>
      </c>
      <c r="F33" s="4"/>
      <c r="G33" s="4"/>
      <c r="H33" s="5"/>
      <c r="I33">
        <v>2.5782505913503648</v>
      </c>
      <c r="J33">
        <v>0.15683451988429731</v>
      </c>
      <c r="K33">
        <v>-0.24739963414285701</v>
      </c>
      <c r="L33">
        <v>-0.998147173</v>
      </c>
      <c r="M33">
        <v>2.4350662007727268</v>
      </c>
      <c r="N33">
        <v>1.7525924452954551</v>
      </c>
      <c r="O33">
        <v>0.52131610161403552</v>
      </c>
      <c r="P33" s="4"/>
      <c r="T33" s="6">
        <f>H36</f>
        <v>0.63399563342038878</v>
      </c>
      <c r="U33" t="s">
        <v>141</v>
      </c>
      <c r="V33">
        <v>1</v>
      </c>
      <c r="W33">
        <f>AVERAGE(I10:O10)</f>
        <v>0.66481368496665549</v>
      </c>
      <c r="X33">
        <f>AVERAGE(V33:W33)</f>
        <v>0.83240684248332775</v>
      </c>
      <c r="Y33" s="6">
        <f>X33/(X33+X35)</f>
        <v>0.60729634024534074</v>
      </c>
      <c r="Z33">
        <v>25</v>
      </c>
    </row>
    <row r="34" spans="1:37" x14ac:dyDescent="0.2">
      <c r="A34" t="s">
        <v>34</v>
      </c>
      <c r="B34">
        <v>3.1297172126315789</v>
      </c>
      <c r="C34">
        <v>0.60693136363157896</v>
      </c>
      <c r="D34">
        <v>0.62505712791821544</v>
      </c>
      <c r="E34">
        <v>0.72539607526645289</v>
      </c>
      <c r="F34" s="4"/>
      <c r="G34" s="4"/>
      <c r="H34" s="5"/>
      <c r="I34" s="4" t="s">
        <v>97</v>
      </c>
      <c r="J34" s="4" t="s">
        <v>31</v>
      </c>
      <c r="K34" s="4" t="s">
        <v>146</v>
      </c>
      <c r="L34" s="4" t="s">
        <v>5</v>
      </c>
      <c r="M34" s="4" t="s">
        <v>20</v>
      </c>
      <c r="N34" s="4" t="s">
        <v>70</v>
      </c>
      <c r="O34" s="4" t="s">
        <v>16</v>
      </c>
      <c r="P34" s="4"/>
      <c r="AD34" t="s">
        <v>171</v>
      </c>
      <c r="AF34" t="s">
        <v>166</v>
      </c>
      <c r="AG34" t="s">
        <v>168</v>
      </c>
      <c r="AH34" t="s">
        <v>170</v>
      </c>
      <c r="AI34" t="s">
        <v>169</v>
      </c>
      <c r="AJ34" t="s">
        <v>150</v>
      </c>
    </row>
    <row r="35" spans="1:37" x14ac:dyDescent="0.2">
      <c r="A35" t="s">
        <v>35</v>
      </c>
      <c r="B35">
        <v>3.0803022305000001</v>
      </c>
      <c r="C35">
        <v>0.55751638150000016</v>
      </c>
      <c r="D35">
        <v>0.61800480346260611</v>
      </c>
      <c r="E35">
        <v>0.69433135605852603</v>
      </c>
      <c r="F35" s="4" t="s">
        <v>144</v>
      </c>
      <c r="G35" s="4" t="s">
        <v>145</v>
      </c>
      <c r="H35" s="5">
        <v>1500.46</v>
      </c>
      <c r="I35">
        <v>-1.6508310065555549</v>
      </c>
      <c r="J35" s="4">
        <v>0.70248500000000003</v>
      </c>
      <c r="K35" s="4">
        <v>0.69195499999999999</v>
      </c>
      <c r="L35" s="4">
        <v>2.8593489999999999</v>
      </c>
      <c r="M35" s="4">
        <v>1.547838</v>
      </c>
      <c r="N35" s="4">
        <v>-0.70415000000000005</v>
      </c>
      <c r="O35" s="4">
        <v>1.7351240000000001</v>
      </c>
      <c r="P35" s="4">
        <v>5.181769993444445</v>
      </c>
      <c r="Q35" s="4">
        <v>1363.886</v>
      </c>
      <c r="R35" s="4">
        <v>16</v>
      </c>
      <c r="T35" s="6">
        <f>1-T33</f>
        <v>0.36600436657961122</v>
      </c>
      <c r="U35" t="s">
        <v>145</v>
      </c>
      <c r="V35">
        <f>V2</f>
        <v>0.43248241373363999</v>
      </c>
      <c r="W35">
        <f>AVERAGE(I36:O36)</f>
        <v>0.64405696839391779</v>
      </c>
      <c r="X35">
        <f>AVERAGE(V35:W35)</f>
        <v>0.53826969106377887</v>
      </c>
      <c r="Y35" s="6">
        <f>1-Y33</f>
        <v>0.39270365975465926</v>
      </c>
      <c r="Z35">
        <v>16</v>
      </c>
      <c r="AD35">
        <f>AG5</f>
        <v>0.28226014607924366</v>
      </c>
      <c r="AE35" t="s">
        <v>153</v>
      </c>
      <c r="AF35">
        <f>AC4</f>
        <v>2.5192854608969945E-2</v>
      </c>
      <c r="AG35">
        <f>AVERAGE(AL16:AR16)</f>
        <v>0.54807759076853291</v>
      </c>
      <c r="AH35">
        <f>AVERAGE(AF35:AG35)</f>
        <v>0.28663522268875141</v>
      </c>
      <c r="AI35">
        <f>AH35/(AH35+AH37)</f>
        <v>0.25868088848722937</v>
      </c>
      <c r="AJ35">
        <v>25</v>
      </c>
    </row>
    <row r="36" spans="1:37" x14ac:dyDescent="0.2">
      <c r="A36" t="s">
        <v>36</v>
      </c>
      <c r="B36">
        <v>3.0609180034999999</v>
      </c>
      <c r="C36">
        <v>0.53813215449999996</v>
      </c>
      <c r="D36">
        <v>0.61523835789836046</v>
      </c>
      <c r="E36">
        <v>0.68214546540669263</v>
      </c>
      <c r="F36" s="4"/>
      <c r="G36" s="4" t="s">
        <v>148</v>
      </c>
      <c r="H36" s="4">
        <f>1/(1+10^((H35-H32)/400))</f>
        <v>0.63399563342038878</v>
      </c>
      <c r="I36">
        <v>0.30283758859251397</v>
      </c>
      <c r="J36">
        <v>0.63869422283165034</v>
      </c>
      <c r="K36">
        <v>0.63700000000000001</v>
      </c>
      <c r="L36">
        <v>0.94651389858499735</v>
      </c>
      <c r="M36">
        <v>0.75933991415377389</v>
      </c>
      <c r="N36">
        <v>0.43794449226476712</v>
      </c>
      <c r="O36">
        <v>0.7860686623297215</v>
      </c>
      <c r="P36" s="4" t="s">
        <v>152</v>
      </c>
      <c r="Q36">
        <f>1/(1+10^((Q35-Q32)/400))</f>
        <v>0.78907108095863587</v>
      </c>
      <c r="R36">
        <f>1-Q36</f>
        <v>0.21092891904136413</v>
      </c>
    </row>
    <row r="37" spans="1:37" x14ac:dyDescent="0.2">
      <c r="A37" t="s">
        <v>37</v>
      </c>
      <c r="B37">
        <v>3.044101950614035</v>
      </c>
      <c r="C37">
        <v>0.52131610161403552</v>
      </c>
      <c r="D37">
        <v>0.61283843269553984</v>
      </c>
      <c r="E37">
        <v>0.67157405692783978</v>
      </c>
      <c r="AD37">
        <f>1-AD35</f>
        <v>0.71773985392075634</v>
      </c>
      <c r="AE37" t="s">
        <v>141</v>
      </c>
      <c r="AF37">
        <v>1</v>
      </c>
      <c r="AG37">
        <f>AVERAGE(AL12:AS12)</f>
        <v>0.64285943081860508</v>
      </c>
      <c r="AH37">
        <f>AVERAGE(AF37:AG37)</f>
        <v>0.82142971540930254</v>
      </c>
      <c r="AI37">
        <f>1-AI35</f>
        <v>0.74131911151277063</v>
      </c>
      <c r="AJ37">
        <v>23</v>
      </c>
      <c r="AK37" t="s">
        <v>175</v>
      </c>
    </row>
    <row r="38" spans="1:37" x14ac:dyDescent="0.2">
      <c r="A38" t="s">
        <v>38</v>
      </c>
      <c r="B38">
        <v>3.0286948205376349</v>
      </c>
      <c r="C38">
        <v>0.50590897153763459</v>
      </c>
      <c r="D38">
        <v>0.61063958377277316</v>
      </c>
      <c r="E38">
        <v>0.66188836750779767</v>
      </c>
    </row>
    <row r="39" spans="1:37" x14ac:dyDescent="0.2">
      <c r="A39" t="s">
        <v>39</v>
      </c>
      <c r="B39">
        <v>3.0007553475250002</v>
      </c>
      <c r="C39">
        <v>0.47796949852499981</v>
      </c>
      <c r="D39">
        <v>0.6066521649717469</v>
      </c>
      <c r="E39">
        <v>0.64432422306181003</v>
      </c>
    </row>
    <row r="40" spans="1:37" x14ac:dyDescent="0.2">
      <c r="A40" t="s">
        <v>40</v>
      </c>
      <c r="B40">
        <v>2.9716165327969919</v>
      </c>
      <c r="C40">
        <v>0.44883068379699242</v>
      </c>
      <c r="D40">
        <v>0.60249358053339552</v>
      </c>
      <c r="E40">
        <v>0.62600611267239248</v>
      </c>
      <c r="F40">
        <v>221023</v>
      </c>
    </row>
    <row r="41" spans="1:37" x14ac:dyDescent="0.2">
      <c r="A41" t="s">
        <v>41</v>
      </c>
      <c r="B41">
        <v>2.965405375722892</v>
      </c>
      <c r="C41">
        <v>0.44261952672289162</v>
      </c>
      <c r="D41">
        <v>0.60160714704618556</v>
      </c>
      <c r="E41">
        <v>0.62210146994785398</v>
      </c>
      <c r="F41">
        <v>1</v>
      </c>
      <c r="G41" t="s">
        <v>139</v>
      </c>
      <c r="H41" t="s">
        <v>157</v>
      </c>
      <c r="I41" t="s">
        <v>4</v>
      </c>
      <c r="J41" t="s">
        <v>72</v>
      </c>
      <c r="K41" t="s">
        <v>40</v>
      </c>
      <c r="L41" t="s">
        <v>26</v>
      </c>
      <c r="M41" t="s">
        <v>81</v>
      </c>
      <c r="N41" t="s">
        <v>47</v>
      </c>
      <c r="O41" t="s">
        <v>34</v>
      </c>
      <c r="P41" t="s">
        <v>147</v>
      </c>
      <c r="Q41" t="s">
        <v>149</v>
      </c>
      <c r="R41" t="s">
        <v>150</v>
      </c>
      <c r="AD41" t="s">
        <v>171</v>
      </c>
      <c r="AF41" t="s">
        <v>166</v>
      </c>
      <c r="AG41" t="s">
        <v>168</v>
      </c>
      <c r="AH41" t="s">
        <v>170</v>
      </c>
      <c r="AI41" t="s">
        <v>169</v>
      </c>
      <c r="AJ41" t="s">
        <v>150</v>
      </c>
    </row>
    <row r="42" spans="1:37" x14ac:dyDescent="0.2">
      <c r="A42" t="s">
        <v>42</v>
      </c>
      <c r="B42">
        <v>2.959034538458333</v>
      </c>
      <c r="C42">
        <v>0.43624868945833351</v>
      </c>
      <c r="D42">
        <v>0.60069792458964566</v>
      </c>
      <c r="E42">
        <v>0.61809644430166599</v>
      </c>
      <c r="F42" t="s">
        <v>140</v>
      </c>
      <c r="G42" t="s">
        <v>153</v>
      </c>
      <c r="H42">
        <v>1431.9190000000001</v>
      </c>
      <c r="I42">
        <v>2.8740730291904759</v>
      </c>
      <c r="J42">
        <v>-0.73633243323214281</v>
      </c>
      <c r="K42">
        <v>0.44883068379699242</v>
      </c>
      <c r="L42">
        <v>0.97902656251666675</v>
      </c>
      <c r="M42">
        <v>-1.1260318893678161</v>
      </c>
      <c r="N42">
        <v>-0.1321447882919706</v>
      </c>
      <c r="O42">
        <v>0.60693136363157896</v>
      </c>
      <c r="P42">
        <f>SUM(I42:O42)</f>
        <v>2.9143525282437848</v>
      </c>
      <c r="Q42">
        <v>1431.9190000000001</v>
      </c>
      <c r="R42">
        <v>18</v>
      </c>
      <c r="AD42">
        <f>AH1</f>
        <v>0.60571468466148082</v>
      </c>
      <c r="AE42" t="s">
        <v>145</v>
      </c>
      <c r="AF42">
        <f>V17</f>
        <v>0.44843882465412349</v>
      </c>
      <c r="AG42">
        <f>AVERAGE(AL14:AR14)</f>
        <v>0.64952629650090821</v>
      </c>
      <c r="AH42">
        <f>AVERAGE(AF42:AG42)</f>
        <v>0.54898256057751582</v>
      </c>
      <c r="AI42">
        <f>AH42/(AH42+AH44)</f>
        <v>0.64797563081257215</v>
      </c>
      <c r="AJ42">
        <v>18</v>
      </c>
    </row>
    <row r="43" spans="1:37" x14ac:dyDescent="0.2">
      <c r="A43" t="s">
        <v>43</v>
      </c>
      <c r="B43">
        <v>2.6796203688842972</v>
      </c>
      <c r="C43">
        <v>0.15683451988429731</v>
      </c>
      <c r="D43">
        <v>0.56082096225292422</v>
      </c>
      <c r="E43">
        <v>0.44244277923666198</v>
      </c>
      <c r="I43">
        <v>0.94861524577361334</v>
      </c>
      <c r="J43">
        <v>0.4333514606019308</v>
      </c>
      <c r="K43">
        <v>0.60249358053339552</v>
      </c>
      <c r="L43">
        <v>0.67816118579128593</v>
      </c>
      <c r="M43">
        <v>0.37773498789886883</v>
      </c>
      <c r="N43">
        <v>0.51957889852435779</v>
      </c>
      <c r="O43">
        <v>0.62505712791821544</v>
      </c>
    </row>
    <row r="44" spans="1:37" x14ac:dyDescent="0.2">
      <c r="A44" t="s">
        <v>44</v>
      </c>
      <c r="B44">
        <v>2.6604164546774189</v>
      </c>
      <c r="C44">
        <v>0.1376306056774195</v>
      </c>
      <c r="D44">
        <v>0.55808025026715502</v>
      </c>
      <c r="E44">
        <v>0.43037024218825654</v>
      </c>
      <c r="I44" t="s">
        <v>3</v>
      </c>
      <c r="J44" t="s">
        <v>66</v>
      </c>
      <c r="K44" t="s">
        <v>156</v>
      </c>
      <c r="L44" t="s">
        <v>38</v>
      </c>
      <c r="M44" t="s">
        <v>53</v>
      </c>
      <c r="N44" t="s">
        <v>10</v>
      </c>
      <c r="O44" t="s">
        <v>69</v>
      </c>
      <c r="T44" t="s">
        <v>171</v>
      </c>
      <c r="V44" t="s">
        <v>166</v>
      </c>
      <c r="W44" t="s">
        <v>168</v>
      </c>
      <c r="X44" t="s">
        <v>170</v>
      </c>
      <c r="Y44" t="s">
        <v>169</v>
      </c>
      <c r="Z44" t="s">
        <v>150</v>
      </c>
      <c r="AD44">
        <f>1-AD42</f>
        <v>0.39428531533851918</v>
      </c>
      <c r="AE44" t="s">
        <v>159</v>
      </c>
      <c r="AF44">
        <f>V53</f>
        <v>0</v>
      </c>
      <c r="AG44">
        <f>AVERAGE(AL22:AS22)</f>
        <v>0.59648922086731448</v>
      </c>
      <c r="AH44">
        <f>AVERAGE(AF44:AG44)</f>
        <v>0.29824461043365724</v>
      </c>
      <c r="AI44">
        <f>1-AI42</f>
        <v>0.35202436918742785</v>
      </c>
      <c r="AJ44">
        <v>25</v>
      </c>
      <c r="AK44" t="s">
        <v>175</v>
      </c>
    </row>
    <row r="45" spans="1:37" x14ac:dyDescent="0.2">
      <c r="A45" t="s">
        <v>45</v>
      </c>
      <c r="B45">
        <v>2.572929918858696</v>
      </c>
      <c r="C45">
        <v>5.0144069858695683E-2</v>
      </c>
      <c r="D45">
        <v>0.54559449373185842</v>
      </c>
      <c r="E45">
        <v>0.37537184792705314</v>
      </c>
      <c r="F45" t="s">
        <v>144</v>
      </c>
      <c r="G45" t="s">
        <v>154</v>
      </c>
      <c r="H45">
        <v>1545.19</v>
      </c>
      <c r="I45">
        <v>2.87712758918705</v>
      </c>
      <c r="J45">
        <v>-0.64619315727956961</v>
      </c>
      <c r="K45">
        <v>0.69195549411302604</v>
      </c>
      <c r="L45">
        <v>0.50590897153763459</v>
      </c>
      <c r="M45">
        <v>-0.29020420253076917</v>
      </c>
      <c r="N45">
        <v>2.4174864700168071</v>
      </c>
      <c r="O45">
        <v>-0.70078847141249989</v>
      </c>
      <c r="P45">
        <f>SUM(I45:O45)</f>
        <v>4.8552926936316787</v>
      </c>
      <c r="Q45">
        <v>1545.19</v>
      </c>
      <c r="R45">
        <v>25</v>
      </c>
      <c r="T45">
        <f>AE2</f>
        <v>0.342529909998886</v>
      </c>
      <c r="U45" t="s">
        <v>153</v>
      </c>
      <c r="V45">
        <v>2.5193E-2</v>
      </c>
      <c r="W45">
        <f>AVERAGE(I43:O43)</f>
        <v>0.59785606957738102</v>
      </c>
      <c r="X45">
        <f>AVERAGE(V45:W45)</f>
        <v>0.31152453478869052</v>
      </c>
      <c r="Y45">
        <f>X45/(X45+X47)</f>
        <v>0.31856236665780741</v>
      </c>
      <c r="Z45">
        <v>18</v>
      </c>
    </row>
    <row r="46" spans="1:37" x14ac:dyDescent="0.2">
      <c r="A46" t="s">
        <v>46</v>
      </c>
      <c r="B46">
        <v>2.5445169644666672</v>
      </c>
      <c r="C46">
        <v>2.1731115466666839E-2</v>
      </c>
      <c r="D46">
        <v>0.5415395014102693</v>
      </c>
      <c r="E46">
        <v>0.35751004950110665</v>
      </c>
      <c r="I46">
        <v>0.94905118133881516</v>
      </c>
      <c r="J46">
        <v>0.44621580644988773</v>
      </c>
      <c r="K46">
        <v>0.56082096225292422</v>
      </c>
      <c r="L46">
        <v>0.61063958377277316</v>
      </c>
      <c r="M46">
        <v>0.4970212404135555</v>
      </c>
      <c r="N46">
        <v>0.88345289179787023</v>
      </c>
      <c r="O46">
        <v>0.4384241640691191</v>
      </c>
      <c r="AA46" t="s">
        <v>176</v>
      </c>
    </row>
    <row r="47" spans="1:37" x14ac:dyDescent="0.2">
      <c r="A47" t="s">
        <v>47</v>
      </c>
      <c r="B47">
        <v>2.3906410607080288</v>
      </c>
      <c r="C47">
        <v>-0.1321447882919706</v>
      </c>
      <c r="D47">
        <v>0.51957889852435779</v>
      </c>
      <c r="E47">
        <v>0.26077599159130305</v>
      </c>
      <c r="G47" t="s">
        <v>148</v>
      </c>
      <c r="H47">
        <f>1/(1+10^((H45-H42)/400))</f>
        <v>0.342529909998886</v>
      </c>
      <c r="I47" t="s">
        <v>151</v>
      </c>
      <c r="J47">
        <f>1-H47</f>
        <v>0.657470090001114</v>
      </c>
      <c r="P47" t="s">
        <v>152</v>
      </c>
      <c r="Q47">
        <f>1/(1+10^((Q46-Q43)/400))</f>
        <v>0.5</v>
      </c>
      <c r="R47">
        <f>1-Q47</f>
        <v>0.5</v>
      </c>
      <c r="T47">
        <f>1-T45</f>
        <v>0.657470090001114</v>
      </c>
      <c r="U47" t="s">
        <v>154</v>
      </c>
      <c r="V47">
        <v>0.70624799999999999</v>
      </c>
      <c r="W47">
        <f>AVERAGE(I46:O46)</f>
        <v>0.62651797572784929</v>
      </c>
      <c r="X47">
        <f>AVERAGE(V47:W47)</f>
        <v>0.66638298786392469</v>
      </c>
      <c r="Y47">
        <f>1-Y45</f>
        <v>0.68143763334219254</v>
      </c>
      <c r="Z47">
        <v>25</v>
      </c>
      <c r="AD47" t="s">
        <v>171</v>
      </c>
      <c r="AF47" t="s">
        <v>166</v>
      </c>
      <c r="AG47" t="s">
        <v>168</v>
      </c>
      <c r="AH47" t="s">
        <v>170</v>
      </c>
      <c r="AI47" t="s">
        <v>169</v>
      </c>
      <c r="AJ47" t="s">
        <v>150</v>
      </c>
    </row>
    <row r="48" spans="1:37" x14ac:dyDescent="0.2">
      <c r="A48" t="s">
        <v>48</v>
      </c>
      <c r="B48">
        <v>2.3317340066666672</v>
      </c>
      <c r="C48">
        <v>-0.19105184233333319</v>
      </c>
      <c r="D48">
        <v>0.51117190048644257</v>
      </c>
      <c r="E48">
        <v>0.22374408316546396</v>
      </c>
      <c r="F48">
        <v>2</v>
      </c>
      <c r="G48" t="s">
        <v>139</v>
      </c>
      <c r="H48" t="s">
        <v>157</v>
      </c>
      <c r="I48" t="s">
        <v>4</v>
      </c>
      <c r="J48" t="s">
        <v>72</v>
      </c>
      <c r="K48" t="s">
        <v>40</v>
      </c>
      <c r="L48" t="s">
        <v>26</v>
      </c>
      <c r="M48" t="s">
        <v>81</v>
      </c>
      <c r="N48" t="s">
        <v>47</v>
      </c>
      <c r="O48" t="s">
        <v>34</v>
      </c>
      <c r="P48" t="s">
        <v>147</v>
      </c>
      <c r="Q48" t="s">
        <v>149</v>
      </c>
      <c r="R48" t="s">
        <v>150</v>
      </c>
      <c r="AD48">
        <f>AH2</f>
        <v>0.64307914446278158</v>
      </c>
      <c r="AE48" t="s">
        <v>154</v>
      </c>
      <c r="AF48">
        <f>AC3</f>
        <v>0.70624770769073519</v>
      </c>
      <c r="AG48">
        <f>AVERAGE(AT18:AZ18)</f>
        <v>0.51894033102200932</v>
      </c>
      <c r="AH48">
        <f>AVERAGE(AF48:AG48)</f>
        <v>0.61259401935637225</v>
      </c>
      <c r="AI48">
        <f>AH48/(AH48+AH50)</f>
        <v>0.64189101557199579</v>
      </c>
      <c r="AJ48">
        <v>25</v>
      </c>
    </row>
    <row r="49" spans="1:37" x14ac:dyDescent="0.2">
      <c r="A49" t="s">
        <v>49</v>
      </c>
      <c r="B49">
        <v>2.313766699193549</v>
      </c>
      <c r="C49">
        <v>-0.20901914980645131</v>
      </c>
      <c r="D49">
        <v>0.50860767246432725</v>
      </c>
      <c r="E49">
        <v>0.21244893870727719</v>
      </c>
      <c r="F49" t="s">
        <v>140</v>
      </c>
      <c r="G49" t="s">
        <v>153</v>
      </c>
      <c r="H49">
        <f>Q42+17*(0-Q46)</f>
        <v>1431.9190000000001</v>
      </c>
      <c r="I49">
        <v>2.8740730291904759</v>
      </c>
      <c r="J49">
        <v>-0.73633243323214281</v>
      </c>
      <c r="K49">
        <v>0.44883068379699242</v>
      </c>
      <c r="L49">
        <v>0.97902656251666675</v>
      </c>
      <c r="M49">
        <v>-1.1260318893678161</v>
      </c>
      <c r="N49">
        <v>-0.1321447882919706</v>
      </c>
      <c r="O49">
        <v>0.60693136363157896</v>
      </c>
      <c r="P49">
        <f>SUM(I49:O49)</f>
        <v>2.9143525282437848</v>
      </c>
      <c r="Q49">
        <v>1426.096</v>
      </c>
      <c r="R49">
        <v>19</v>
      </c>
    </row>
    <row r="50" spans="1:37" x14ac:dyDescent="0.2">
      <c r="A50" t="s">
        <v>50</v>
      </c>
      <c r="B50">
        <v>2.308742373512195</v>
      </c>
      <c r="C50">
        <v>-0.21404347548780489</v>
      </c>
      <c r="D50">
        <v>0.50789061918722178</v>
      </c>
      <c r="E50">
        <v>0.20929039731420679</v>
      </c>
      <c r="T50" t="s">
        <v>171</v>
      </c>
      <c r="V50" t="s">
        <v>166</v>
      </c>
      <c r="W50" t="s">
        <v>168</v>
      </c>
      <c r="X50" t="s">
        <v>170</v>
      </c>
      <c r="Y50" t="s">
        <v>169</v>
      </c>
      <c r="Z50" t="s">
        <v>150</v>
      </c>
      <c r="AD50">
        <f>1-AD48</f>
        <v>0.35692085553721842</v>
      </c>
      <c r="AE50" t="s">
        <v>158</v>
      </c>
      <c r="AF50">
        <f>V51</f>
        <v>9.1296000000000002E-2</v>
      </c>
      <c r="AG50">
        <f>AVERAGE(BC20,BF20,AV20,AY20,AU20,BE20,BI20)</f>
        <v>0.59223256424666371</v>
      </c>
      <c r="AH50">
        <f>AVERAGE(AF50:AG50)</f>
        <v>0.34176428212333188</v>
      </c>
      <c r="AI50">
        <f>1-AI48</f>
        <v>0.35810898442800421</v>
      </c>
      <c r="AJ50">
        <v>12</v>
      </c>
      <c r="AK50" t="s">
        <v>175</v>
      </c>
    </row>
    <row r="51" spans="1:37" x14ac:dyDescent="0.2">
      <c r="A51" t="s">
        <v>51</v>
      </c>
      <c r="B51">
        <v>2.2753862148571429</v>
      </c>
      <c r="C51">
        <v>-0.24739963414285701</v>
      </c>
      <c r="D51">
        <v>0.50313015093891134</v>
      </c>
      <c r="E51">
        <v>0.18832105445954112</v>
      </c>
      <c r="I51" t="s">
        <v>3</v>
      </c>
      <c r="J51" t="s">
        <v>66</v>
      </c>
      <c r="K51" t="s">
        <v>156</v>
      </c>
      <c r="L51" t="s">
        <v>38</v>
      </c>
      <c r="M51" t="s">
        <v>53</v>
      </c>
      <c r="N51" t="s">
        <v>10</v>
      </c>
      <c r="O51" t="s">
        <v>69</v>
      </c>
      <c r="T51">
        <f>AE3</f>
        <v>0.52183763131701077</v>
      </c>
      <c r="U51" t="s">
        <v>158</v>
      </c>
      <c r="V51" s="4">
        <v>9.1296000000000002E-2</v>
      </c>
      <c r="W51">
        <f>AVERAGE(I67:O67)</f>
        <v>0.51883042201567575</v>
      </c>
      <c r="X51">
        <f>AVERAGE(V51:W51)</f>
        <v>0.3050632110078379</v>
      </c>
      <c r="Y51">
        <f>X51/(X51+X53)</f>
        <v>0.50307065261997108</v>
      </c>
      <c r="Z51">
        <v>23</v>
      </c>
    </row>
    <row r="52" spans="1:37" x14ac:dyDescent="0.2">
      <c r="A52" t="s">
        <v>52</v>
      </c>
      <c r="B52">
        <v>2.2609467087304349</v>
      </c>
      <c r="C52">
        <v>-0.26183914026956501</v>
      </c>
      <c r="D52">
        <v>0.50106939774642512</v>
      </c>
      <c r="E52">
        <v>0.17924366165318675</v>
      </c>
      <c r="F52" t="s">
        <v>144</v>
      </c>
      <c r="G52" t="s">
        <v>154</v>
      </c>
      <c r="H52">
        <f>Q45+17*(1-R46)</f>
        <v>1562.19</v>
      </c>
      <c r="I52">
        <v>2.87712758918705</v>
      </c>
      <c r="J52">
        <v>-0.64619315727956961</v>
      </c>
      <c r="K52">
        <v>0.69195549411302604</v>
      </c>
      <c r="L52">
        <v>0.50590897153763459</v>
      </c>
      <c r="M52">
        <v>-0.29020420253076917</v>
      </c>
      <c r="N52">
        <v>2.4174864700168071</v>
      </c>
      <c r="O52">
        <v>-0.70078847141249989</v>
      </c>
      <c r="P52">
        <f>SUM(I52:O52)</f>
        <v>4.8552926936316787</v>
      </c>
      <c r="Q52">
        <v>1551.0129999999999</v>
      </c>
      <c r="R52">
        <v>25</v>
      </c>
      <c r="AA52" s="4" t="s">
        <v>172</v>
      </c>
    </row>
    <row r="53" spans="1:37" x14ac:dyDescent="0.2">
      <c r="A53" t="s">
        <v>53</v>
      </c>
      <c r="B53">
        <v>2.2325816464692312</v>
      </c>
      <c r="C53">
        <v>-0.29020420253076917</v>
      </c>
      <c r="D53">
        <v>0.4970212404135555</v>
      </c>
      <c r="E53">
        <v>0.16141197060626097</v>
      </c>
      <c r="G53" t="s">
        <v>148</v>
      </c>
      <c r="H53">
        <f>1/(1+10^((H52-H49)/400))</f>
        <v>0.32084305658568008</v>
      </c>
      <c r="I53" t="s">
        <v>151</v>
      </c>
      <c r="J53">
        <f>1-H53</f>
        <v>0.67915694341431987</v>
      </c>
      <c r="P53" t="s">
        <v>152</v>
      </c>
      <c r="Q53">
        <f>1/(1+10^((Q52-Q49)/400))</f>
        <v>0.3275955932172161</v>
      </c>
      <c r="R53">
        <f>1-Q53</f>
        <v>0.6724044067827839</v>
      </c>
      <c r="T53">
        <f>1-T51</f>
        <v>0.47816236868298923</v>
      </c>
      <c r="U53" t="s">
        <v>159</v>
      </c>
      <c r="V53">
        <v>0</v>
      </c>
      <c r="W53">
        <f>AVERAGE(I70:O70)</f>
        <v>0.60267821852171732</v>
      </c>
      <c r="X53">
        <f>AVERAGE(V53:W53)</f>
        <v>0.30133910926085866</v>
      </c>
      <c r="Y53">
        <f>1-Y51</f>
        <v>0.49692934738002892</v>
      </c>
      <c r="Z53">
        <v>25</v>
      </c>
      <c r="AD53" t="s">
        <v>171</v>
      </c>
      <c r="AF53" t="s">
        <v>166</v>
      </c>
      <c r="AG53" t="s">
        <v>168</v>
      </c>
      <c r="AH53" t="s">
        <v>170</v>
      </c>
      <c r="AI53" t="s">
        <v>169</v>
      </c>
      <c r="AJ53" t="s">
        <v>150</v>
      </c>
    </row>
    <row r="54" spans="1:37" x14ac:dyDescent="0.2">
      <c r="A54" t="s">
        <v>54</v>
      </c>
      <c r="B54">
        <v>2.2152038592857139</v>
      </c>
      <c r="C54">
        <v>-0.30758198971428552</v>
      </c>
      <c r="D54">
        <v>0.49454114655836889</v>
      </c>
      <c r="E54">
        <v>0.15048742796707498</v>
      </c>
      <c r="AD54">
        <f>AH3</f>
        <v>0.44530737721206737</v>
      </c>
      <c r="AE54" t="s">
        <v>164</v>
      </c>
      <c r="AF54">
        <f>V59</f>
        <v>0.77057666985335138</v>
      </c>
      <c r="AG54">
        <f>AVERAGE(AD24:AJ24)</f>
        <v>0.64903620346107971</v>
      </c>
      <c r="AH54">
        <f>AVERAGE(AF54:AG54)</f>
        <v>0.70980643665721554</v>
      </c>
      <c r="AI54">
        <f>AH54/(AH54+AH56)</f>
        <v>0.4602517993184328</v>
      </c>
      <c r="AJ54">
        <v>25</v>
      </c>
      <c r="AK54" t="s">
        <v>176</v>
      </c>
    </row>
    <row r="55" spans="1:37" x14ac:dyDescent="0.2">
      <c r="A55" t="s">
        <v>55</v>
      </c>
      <c r="B55">
        <v>2.189335664265625</v>
      </c>
      <c r="C55">
        <v>-0.33345018473437488</v>
      </c>
      <c r="D55">
        <v>0.49084933293235394</v>
      </c>
      <c r="E55">
        <v>0.13422539204090125</v>
      </c>
      <c r="F55">
        <v>3</v>
      </c>
      <c r="G55" t="s">
        <v>139</v>
      </c>
      <c r="H55" t="s">
        <v>157</v>
      </c>
      <c r="I55" t="s">
        <v>4</v>
      </c>
      <c r="J55" t="s">
        <v>72</v>
      </c>
      <c r="K55" t="s">
        <v>40</v>
      </c>
      <c r="L55" t="s">
        <v>26</v>
      </c>
      <c r="M55" t="s">
        <v>81</v>
      </c>
      <c r="N55" t="s">
        <v>47</v>
      </c>
      <c r="O55" t="s">
        <v>34</v>
      </c>
      <c r="P55" t="s">
        <v>147</v>
      </c>
      <c r="Q55" t="s">
        <v>149</v>
      </c>
      <c r="R55" t="s">
        <v>150</v>
      </c>
    </row>
    <row r="56" spans="1:37" x14ac:dyDescent="0.2">
      <c r="A56" t="s">
        <v>56</v>
      </c>
      <c r="B56">
        <v>2.1850359810089288</v>
      </c>
      <c r="C56">
        <v>-0.3377498679910711</v>
      </c>
      <c r="D56">
        <v>0.4902356979561876</v>
      </c>
      <c r="E56">
        <v>0.13152239697157925</v>
      </c>
      <c r="F56" t="s">
        <v>140</v>
      </c>
      <c r="G56" t="s">
        <v>153</v>
      </c>
      <c r="H56">
        <v>1426.096</v>
      </c>
      <c r="I56">
        <v>2.8740730291904759</v>
      </c>
      <c r="J56">
        <v>-0.73633243323214281</v>
      </c>
      <c r="K56">
        <v>0.44883068379699242</v>
      </c>
      <c r="L56">
        <v>0.97902656251666675</v>
      </c>
      <c r="M56">
        <v>-1.1260318893678161</v>
      </c>
      <c r="N56">
        <v>-0.1321447882919706</v>
      </c>
      <c r="O56">
        <v>0.60693136363157896</v>
      </c>
      <c r="P56">
        <f>SUM(I56:O56)</f>
        <v>2.9143525282437848</v>
      </c>
      <c r="Q56">
        <v>1426.096</v>
      </c>
      <c r="R56">
        <v>19</v>
      </c>
      <c r="T56" t="s">
        <v>171</v>
      </c>
      <c r="V56" t="s">
        <v>166</v>
      </c>
      <c r="W56" t="s">
        <v>168</v>
      </c>
      <c r="X56" t="s">
        <v>170</v>
      </c>
      <c r="Y56" t="s">
        <v>169</v>
      </c>
      <c r="Z56" t="s">
        <v>150</v>
      </c>
      <c r="AD56">
        <f>1-AD54</f>
        <v>0.55469262278793263</v>
      </c>
      <c r="AE56" t="s">
        <v>141</v>
      </c>
      <c r="AF56">
        <v>1</v>
      </c>
      <c r="AG56">
        <f>AVERAGE(AD12:AJ12)</f>
        <v>0.66481368496665549</v>
      </c>
      <c r="AH56">
        <f>AVERAGE(AF56:AG56)</f>
        <v>0.83240684248332775</v>
      </c>
      <c r="AI56">
        <f>1-AI54</f>
        <v>0.53974820068156726</v>
      </c>
      <c r="AJ56">
        <v>20</v>
      </c>
    </row>
    <row r="57" spans="1:37" x14ac:dyDescent="0.2">
      <c r="A57" t="s">
        <v>57</v>
      </c>
      <c r="B57">
        <v>2.1776363636</v>
      </c>
      <c r="C57">
        <v>-0.3451494853999999</v>
      </c>
      <c r="D57">
        <v>0.4891796517822522</v>
      </c>
      <c r="E57">
        <v>0.12687062888144038</v>
      </c>
      <c r="T57">
        <f>AE4</f>
        <v>0.32879752982076699</v>
      </c>
      <c r="U57" t="s">
        <v>153</v>
      </c>
      <c r="V57">
        <v>2.5193E-2</v>
      </c>
      <c r="W57">
        <f>AVERAGE(AL16:AR16)</f>
        <v>0.54807759076853291</v>
      </c>
      <c r="X57">
        <f>AVERAGE(V57:W57)</f>
        <v>0.28663529538426646</v>
      </c>
      <c r="Y57">
        <f>X57/(X57+X59)</f>
        <v>0.28765886269838986</v>
      </c>
      <c r="Z57">
        <v>18</v>
      </c>
    </row>
    <row r="58" spans="1:37" x14ac:dyDescent="0.2">
      <c r="A58" t="s">
        <v>58</v>
      </c>
      <c r="B58">
        <v>2.1633203205546221</v>
      </c>
      <c r="C58">
        <v>-0.35946552844537832</v>
      </c>
      <c r="D58">
        <v>0.48713651878652137</v>
      </c>
      <c r="E58">
        <v>0.1178708511179051</v>
      </c>
      <c r="I58" t="s">
        <v>3</v>
      </c>
      <c r="J58" t="s">
        <v>66</v>
      </c>
      <c r="K58" t="s">
        <v>156</v>
      </c>
      <c r="L58" t="s">
        <v>38</v>
      </c>
      <c r="M58" t="s">
        <v>53</v>
      </c>
      <c r="N58" t="s">
        <v>10</v>
      </c>
      <c r="O58" t="s">
        <v>69</v>
      </c>
      <c r="AA58" t="s">
        <v>176</v>
      </c>
    </row>
    <row r="59" spans="1:37" x14ac:dyDescent="0.2">
      <c r="A59" t="s">
        <v>59</v>
      </c>
      <c r="B59">
        <v>2.1141696539285708</v>
      </c>
      <c r="C59">
        <v>-0.40861619507142871</v>
      </c>
      <c r="D59">
        <v>0.48012191646746316</v>
      </c>
      <c r="E59">
        <v>8.6972293802735329E-2</v>
      </c>
      <c r="F59" t="s">
        <v>144</v>
      </c>
      <c r="G59" t="s">
        <v>154</v>
      </c>
      <c r="H59">
        <v>1551.0129999999999</v>
      </c>
      <c r="I59">
        <v>2.87712758918705</v>
      </c>
      <c r="J59">
        <v>-0.64619315727956961</v>
      </c>
      <c r="K59">
        <v>0.69195549411302604</v>
      </c>
      <c r="L59">
        <v>0.50590897153763459</v>
      </c>
      <c r="M59">
        <v>-0.29020420253076917</v>
      </c>
      <c r="N59">
        <v>2.4174864700168071</v>
      </c>
      <c r="O59">
        <v>-0.70078847141249989</v>
      </c>
      <c r="P59">
        <f>SUM(I59:O59)</f>
        <v>4.8552926936316787</v>
      </c>
      <c r="Q59">
        <v>1551.0129999999999</v>
      </c>
      <c r="R59">
        <v>25</v>
      </c>
      <c r="T59">
        <f>1-T57</f>
        <v>0.67120247017923296</v>
      </c>
      <c r="U59" t="s">
        <v>164</v>
      </c>
      <c r="V59">
        <f>AC7</f>
        <v>0.77057666985335138</v>
      </c>
      <c r="W59">
        <f>AVERAGE(AD24:AJ24)</f>
        <v>0.64903620346107971</v>
      </c>
      <c r="X59">
        <f>AVERAGE(V59:W59)</f>
        <v>0.70980643665721554</v>
      </c>
      <c r="Y59">
        <f>1-Y57</f>
        <v>0.71234113730161019</v>
      </c>
      <c r="Z59">
        <v>25</v>
      </c>
      <c r="AD59" t="s">
        <v>171</v>
      </c>
      <c r="AF59" t="s">
        <v>166</v>
      </c>
      <c r="AG59" t="s">
        <v>168</v>
      </c>
      <c r="AH59" t="s">
        <v>170</v>
      </c>
      <c r="AI59" t="s">
        <v>169</v>
      </c>
      <c r="AJ59" t="s">
        <v>150</v>
      </c>
    </row>
    <row r="60" spans="1:37" x14ac:dyDescent="0.2">
      <c r="A60" t="s">
        <v>60</v>
      </c>
      <c r="B60">
        <v>2.0652577815000002</v>
      </c>
      <c r="C60">
        <v>-0.45752806749999969</v>
      </c>
      <c r="D60">
        <v>0.47314139397776228</v>
      </c>
      <c r="E60">
        <v>5.6223854414825497E-2</v>
      </c>
      <c r="G60" t="s">
        <v>148</v>
      </c>
      <c r="H60">
        <f>1/(1+10^((H59-H56)/400))</f>
        <v>0.3275955932172161</v>
      </c>
      <c r="I60" t="s">
        <v>151</v>
      </c>
      <c r="J60">
        <f>1-H60</f>
        <v>0.6724044067827839</v>
      </c>
      <c r="P60" t="s">
        <v>152</v>
      </c>
      <c r="Q60">
        <f>1/(1+10^((Q59-Q56)/400))</f>
        <v>0.3275955932172161</v>
      </c>
      <c r="R60">
        <f>1-Q60</f>
        <v>0.6724044067827839</v>
      </c>
      <c r="AD60">
        <f>AH4</f>
        <v>0.49397039759703937</v>
      </c>
      <c r="AE60" t="s">
        <v>159</v>
      </c>
      <c r="AF60">
        <v>0</v>
      </c>
      <c r="AG60">
        <f>AVERAGE(AL22:AS22)</f>
        <v>0.59648922086731448</v>
      </c>
      <c r="AH60">
        <f>AVERAGE(AF60:AG60)</f>
        <v>0.29824461043365724</v>
      </c>
      <c r="AI60">
        <f>AH60/(AH60+AH62)</f>
        <v>0.5047703841389396</v>
      </c>
      <c r="AJ60">
        <v>23</v>
      </c>
    </row>
    <row r="61" spans="1:37" x14ac:dyDescent="0.2">
      <c r="A61" t="s">
        <v>61</v>
      </c>
      <c r="B61">
        <v>2.0643025273359381</v>
      </c>
      <c r="C61">
        <v>-0.45848332166406219</v>
      </c>
      <c r="D61">
        <v>0.4730050636177795</v>
      </c>
      <c r="E61">
        <v>5.5623334064544103E-2</v>
      </c>
    </row>
    <row r="62" spans="1:37" x14ac:dyDescent="0.2">
      <c r="A62" t="s">
        <v>62</v>
      </c>
      <c r="B62">
        <v>1.986869777036697</v>
      </c>
      <c r="C62">
        <v>-0.53591607196330249</v>
      </c>
      <c r="D62">
        <v>0.46195414636466076</v>
      </c>
      <c r="E62">
        <v>6.9452501761717092E-3</v>
      </c>
      <c r="T62" t="s">
        <v>171</v>
      </c>
      <c r="V62" t="s">
        <v>166</v>
      </c>
      <c r="W62" t="s">
        <v>168</v>
      </c>
      <c r="X62" t="s">
        <v>170</v>
      </c>
      <c r="Y62" t="s">
        <v>169</v>
      </c>
      <c r="Z62" t="s">
        <v>150</v>
      </c>
      <c r="AA62" t="s">
        <v>176</v>
      </c>
      <c r="AD62">
        <f>1-AD60</f>
        <v>0.50602960240296069</v>
      </c>
      <c r="AE62" t="s">
        <v>153</v>
      </c>
      <c r="AF62">
        <f>AF35</f>
        <v>2.5192854608969945E-2</v>
      </c>
      <c r="AG62">
        <f>AVERAGE(AL16,AM16,AN16,AO16,AH16,AI16,AR16)</f>
        <v>0.56002200148701242</v>
      </c>
      <c r="AH62">
        <f>AVERAGE(AF62:AG62)</f>
        <v>0.29260742804799117</v>
      </c>
      <c r="AI62">
        <f>1-AI60</f>
        <v>0.4952296158610604</v>
      </c>
      <c r="AJ62">
        <v>25</v>
      </c>
      <c r="AK62" t="s">
        <v>175</v>
      </c>
    </row>
    <row r="63" spans="1:37" x14ac:dyDescent="0.2">
      <c r="A63" t="s">
        <v>63</v>
      </c>
      <c r="B63">
        <v>1.969391419297297</v>
      </c>
      <c r="C63">
        <v>-0.55339442970270247</v>
      </c>
      <c r="D63">
        <v>0.45945969944973031</v>
      </c>
      <c r="E63">
        <v>-4.0425161240244343E-3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T63">
        <f>AE5</f>
        <v>0.43860497850685837</v>
      </c>
      <c r="U63" t="s">
        <v>145</v>
      </c>
      <c r="V63">
        <f>AC2</f>
        <v>0.44843882465412349</v>
      </c>
      <c r="W63">
        <f>AVERAGE(AL14:AR14)</f>
        <v>0.64952629650090821</v>
      </c>
      <c r="X63">
        <f>AVERAGE(V63:W63)</f>
        <v>0.54898256057751582</v>
      </c>
      <c r="Y63">
        <f>X63/(X63+X65)</f>
        <v>0.45170165247797972</v>
      </c>
      <c r="Z63">
        <v>28</v>
      </c>
    </row>
    <row r="64" spans="1:37" x14ac:dyDescent="0.2">
      <c r="A64" t="s">
        <v>64</v>
      </c>
      <c r="B64">
        <v>1.9560481184880949</v>
      </c>
      <c r="C64">
        <v>-0.56673773051190457</v>
      </c>
      <c r="D64">
        <v>0.457555392647297</v>
      </c>
      <c r="E64">
        <v>-1.2430779664038452E-2</v>
      </c>
      <c r="F64" s="4">
        <v>221025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37" x14ac:dyDescent="0.2">
      <c r="A65" t="s">
        <v>65</v>
      </c>
      <c r="B65">
        <v>1.8966475802168681</v>
      </c>
      <c r="C65">
        <v>-0.62613826878313228</v>
      </c>
      <c r="D65">
        <v>0.44907796635558889</v>
      </c>
      <c r="E65">
        <v>-4.9772916858016776E-2</v>
      </c>
      <c r="F65">
        <v>1</v>
      </c>
      <c r="G65" t="s">
        <v>139</v>
      </c>
      <c r="H65" t="s">
        <v>157</v>
      </c>
      <c r="I65" t="s">
        <v>18</v>
      </c>
      <c r="J65" t="s">
        <v>160</v>
      </c>
      <c r="K65" t="s">
        <v>52</v>
      </c>
      <c r="L65" t="s">
        <v>161</v>
      </c>
      <c r="M65" t="s">
        <v>116</v>
      </c>
      <c r="N65" t="s">
        <v>82</v>
      </c>
      <c r="O65" t="s">
        <v>27</v>
      </c>
      <c r="P65" t="s">
        <v>147</v>
      </c>
      <c r="Q65" t="s">
        <v>149</v>
      </c>
      <c r="R65" t="s">
        <v>150</v>
      </c>
      <c r="T65">
        <f>1-T63</f>
        <v>0.56139502149314158</v>
      </c>
      <c r="U65" t="s">
        <v>154</v>
      </c>
      <c r="V65">
        <f>AC3</f>
        <v>0.70624770769073519</v>
      </c>
      <c r="W65">
        <f>AVERAGE(AD18:AJ18)</f>
        <v>0.62651797572784929</v>
      </c>
      <c r="X65">
        <f>AVERAGE(V65:W65)</f>
        <v>0.6663828417092923</v>
      </c>
      <c r="Y65">
        <f>1-Y63</f>
        <v>0.54829834752202022</v>
      </c>
      <c r="Z65">
        <v>26</v>
      </c>
      <c r="AD65" t="s">
        <v>171</v>
      </c>
      <c r="AF65" t="s">
        <v>166</v>
      </c>
      <c r="AG65" t="s">
        <v>168</v>
      </c>
      <c r="AH65" t="s">
        <v>170</v>
      </c>
      <c r="AI65" t="s">
        <v>169</v>
      </c>
      <c r="AJ65" t="s">
        <v>150</v>
      </c>
    </row>
    <row r="66" spans="1:37" x14ac:dyDescent="0.2">
      <c r="A66" t="s">
        <v>66</v>
      </c>
      <c r="B66">
        <v>1.8765926917204301</v>
      </c>
      <c r="C66">
        <v>-0.64619315727956961</v>
      </c>
      <c r="D66">
        <v>0.44621580644988773</v>
      </c>
      <c r="E66">
        <v>-6.2380418733242161E-2</v>
      </c>
      <c r="F66" t="s">
        <v>140</v>
      </c>
      <c r="G66" t="s">
        <v>158</v>
      </c>
      <c r="H66">
        <v>1442.913</v>
      </c>
      <c r="I66">
        <v>1.6436443710999999</v>
      </c>
      <c r="J66">
        <v>0.69195549411302604</v>
      </c>
      <c r="K66">
        <v>-0.26183914026956501</v>
      </c>
      <c r="L66">
        <v>-0.54696395593282165</v>
      </c>
      <c r="M66">
        <v>-2.159360901883721</v>
      </c>
      <c r="N66">
        <v>-1.126321980898551</v>
      </c>
      <c r="O66">
        <v>0.87121630267692352</v>
      </c>
      <c r="P66">
        <f>SUM(I66:O66)</f>
        <v>-0.88766981109470922</v>
      </c>
      <c r="Q66">
        <v>1442.913</v>
      </c>
      <c r="R66">
        <v>23</v>
      </c>
      <c r="AD66">
        <f>AH5</f>
        <v>0.41534118743501452</v>
      </c>
      <c r="AE66" t="s">
        <v>158</v>
      </c>
      <c r="AF66">
        <f>AF50</f>
        <v>9.1296000000000002E-2</v>
      </c>
      <c r="AG66">
        <f>AVERAGE(BJ20,AV20,BF20,BD20,AW20,AY20,BI20)</f>
        <v>0.51366698888632645</v>
      </c>
      <c r="AH66">
        <f>AVERAGE(AF66:AG66)</f>
        <v>0.30248149444316325</v>
      </c>
      <c r="AI66">
        <f>AH66/(AH66+AH68)</f>
        <v>0.35524869506771722</v>
      </c>
      <c r="AJ66">
        <v>28</v>
      </c>
      <c r="AK66" t="s">
        <v>175</v>
      </c>
    </row>
    <row r="67" spans="1:37" x14ac:dyDescent="0.2">
      <c r="A67" t="s">
        <v>67</v>
      </c>
      <c r="B67">
        <v>1.870493213130435</v>
      </c>
      <c r="C67">
        <v>-0.6522926358695651</v>
      </c>
      <c r="D67">
        <v>0.4453453113050721</v>
      </c>
      <c r="E67">
        <v>-6.6214854799786532E-2</v>
      </c>
      <c r="I67">
        <v>0.77301299435058468</v>
      </c>
      <c r="J67">
        <v>0.63700000000000001</v>
      </c>
      <c r="K67">
        <v>0.50106939774642512</v>
      </c>
      <c r="L67">
        <v>0.45</v>
      </c>
      <c r="M67">
        <v>0.23026207277664557</v>
      </c>
      <c r="N67">
        <v>0.37769358710282852</v>
      </c>
      <c r="O67">
        <v>0.66277490213324664</v>
      </c>
    </row>
    <row r="68" spans="1:37" x14ac:dyDescent="0.2">
      <c r="A68" t="s">
        <v>68</v>
      </c>
      <c r="B68">
        <v>1.850967895776596</v>
      </c>
      <c r="C68">
        <v>-0.67181795322340432</v>
      </c>
      <c r="D68">
        <v>0.44255872984458799</v>
      </c>
      <c r="E68">
        <v>-7.8489441875981406E-2</v>
      </c>
      <c r="I68" t="s">
        <v>61</v>
      </c>
      <c r="J68" t="s">
        <v>8</v>
      </c>
      <c r="K68" t="s">
        <v>35</v>
      </c>
      <c r="L68" t="s">
        <v>49</v>
      </c>
      <c r="M68" t="s">
        <v>162</v>
      </c>
      <c r="N68" t="s">
        <v>56</v>
      </c>
      <c r="O68" t="s">
        <v>113</v>
      </c>
      <c r="T68" t="s">
        <v>171</v>
      </c>
      <c r="V68" t="s">
        <v>166</v>
      </c>
      <c r="W68" t="s">
        <v>168</v>
      </c>
      <c r="X68" t="s">
        <v>170</v>
      </c>
      <c r="Y68" t="s">
        <v>169</v>
      </c>
      <c r="Z68" t="s">
        <v>150</v>
      </c>
      <c r="AD68">
        <f>1-AD66</f>
        <v>0.58465881256498542</v>
      </c>
      <c r="AE68" t="s">
        <v>145</v>
      </c>
      <c r="AF68">
        <f>V81</f>
        <v>0.44843882465412349</v>
      </c>
      <c r="AG68">
        <f>AVERAGE(AD14,AG14,AH14,AL14,AM14,AN14,AR14)</f>
        <v>0.64952629650090821</v>
      </c>
      <c r="AH68">
        <f>AVERAGE(AF68:AG68)</f>
        <v>0.54898256057751582</v>
      </c>
      <c r="AI68">
        <f>1-AI66</f>
        <v>0.64475130493228283</v>
      </c>
      <c r="AJ68">
        <v>26</v>
      </c>
    </row>
    <row r="69" spans="1:37" x14ac:dyDescent="0.2">
      <c r="A69" t="s">
        <v>69</v>
      </c>
      <c r="B69">
        <v>1.8219973775875</v>
      </c>
      <c r="C69">
        <v>-0.70078847141249989</v>
      </c>
      <c r="D69">
        <v>0.4384241640691191</v>
      </c>
      <c r="E69">
        <v>-9.6701752677916697E-2</v>
      </c>
      <c r="F69" t="s">
        <v>144</v>
      </c>
      <c r="G69" t="s">
        <v>159</v>
      </c>
      <c r="H69">
        <v>1427.729</v>
      </c>
      <c r="I69">
        <v>-0.45848332166406219</v>
      </c>
      <c r="J69">
        <v>2.5663619044383559</v>
      </c>
      <c r="K69">
        <v>0.55751638150000016</v>
      </c>
      <c r="L69">
        <v>-0.20901914980645131</v>
      </c>
      <c r="M69">
        <v>0.69195549411302604</v>
      </c>
      <c r="N69">
        <v>-0.3377498679910711</v>
      </c>
      <c r="O69">
        <v>-1.940244252758621</v>
      </c>
      <c r="P69">
        <f>SUM(I69:O69)</f>
        <v>0.87033718783117653</v>
      </c>
      <c r="Q69">
        <v>1427.729</v>
      </c>
      <c r="R69">
        <v>25</v>
      </c>
      <c r="T69">
        <f>AF1</f>
        <v>0.27739953867715111</v>
      </c>
      <c r="U69" t="s">
        <v>159</v>
      </c>
      <c r="V69">
        <v>0</v>
      </c>
      <c r="W69">
        <f>AVERAGE(AL22:AS22)</f>
        <v>0.59648922086731448</v>
      </c>
      <c r="X69">
        <f>AVERAGE(V69:W69)</f>
        <v>0.29824461043365724</v>
      </c>
      <c r="Y69">
        <f>X69/(X69+X71)</f>
        <v>0.26378121185287595</v>
      </c>
      <c r="Z69">
        <v>24</v>
      </c>
    </row>
    <row r="70" spans="1:37" x14ac:dyDescent="0.2">
      <c r="A70" t="s">
        <v>70</v>
      </c>
      <c r="B70">
        <v>1.818636361827338</v>
      </c>
      <c r="C70">
        <v>-0.70414948717266168</v>
      </c>
      <c r="D70">
        <v>0.43794449226476712</v>
      </c>
      <c r="E70">
        <v>-9.8814654602374138E-2</v>
      </c>
      <c r="I70">
        <v>0.4730050636177795</v>
      </c>
      <c r="J70">
        <v>0.90469984599999997</v>
      </c>
      <c r="K70">
        <v>0.61800480346260611</v>
      </c>
      <c r="L70">
        <v>0.50860767246432725</v>
      </c>
      <c r="M70">
        <v>0.96266085132593082</v>
      </c>
      <c r="N70">
        <v>0.4902356979561876</v>
      </c>
      <c r="O70">
        <v>0.26153359482519006</v>
      </c>
      <c r="AA70" t="s">
        <v>176</v>
      </c>
    </row>
    <row r="71" spans="1:37" x14ac:dyDescent="0.2">
      <c r="A71" t="s">
        <v>71</v>
      </c>
      <c r="B71">
        <v>1.793503755722891</v>
      </c>
      <c r="C71">
        <v>-0.72928209327710847</v>
      </c>
      <c r="D71">
        <v>0.43435765918261332</v>
      </c>
      <c r="E71">
        <v>-0.11461426269530382</v>
      </c>
      <c r="G71" t="s">
        <v>148</v>
      </c>
      <c r="H71">
        <f>1/(1+10^((H69-H66)/400))</f>
        <v>0.52183763131701077</v>
      </c>
      <c r="I71" t="s">
        <v>151</v>
      </c>
      <c r="J71">
        <f>1-H71</f>
        <v>0.47816236868298923</v>
      </c>
      <c r="P71" t="s">
        <v>152</v>
      </c>
      <c r="Q71">
        <f>1/(1+10^((Q70-Q67)/400))</f>
        <v>0.5</v>
      </c>
      <c r="R71">
        <f>1-Q71</f>
        <v>0.5</v>
      </c>
      <c r="T71">
        <f>1-T69</f>
        <v>0.72260046132284894</v>
      </c>
      <c r="U71" t="s">
        <v>141</v>
      </c>
      <c r="V71">
        <v>1</v>
      </c>
      <c r="W71">
        <f>AVERAGE(AD12:AJ12)</f>
        <v>0.66481368496665549</v>
      </c>
      <c r="X71">
        <f>AVERAGE(V71:W71)</f>
        <v>0.83240684248332775</v>
      </c>
      <c r="Y71">
        <f>1-Y69</f>
        <v>0.73621878814712405</v>
      </c>
      <c r="Z71">
        <v>26</v>
      </c>
      <c r="AD71" t="s">
        <v>171</v>
      </c>
      <c r="AF71" t="s">
        <v>166</v>
      </c>
      <c r="AG71" t="s">
        <v>168</v>
      </c>
      <c r="AH71" t="s">
        <v>170</v>
      </c>
      <c r="AI71" t="s">
        <v>169</v>
      </c>
      <c r="AJ71" t="s">
        <v>150</v>
      </c>
    </row>
    <row r="72" spans="1:37" x14ac:dyDescent="0.2">
      <c r="A72" t="s">
        <v>72</v>
      </c>
      <c r="B72">
        <v>1.7864534157678571</v>
      </c>
      <c r="C72">
        <v>-0.73633243323214281</v>
      </c>
      <c r="D72">
        <v>0.4333514606019308</v>
      </c>
      <c r="E72">
        <v>-0.11904645757985093</v>
      </c>
      <c r="F72">
        <v>2</v>
      </c>
      <c r="G72" t="s">
        <v>139</v>
      </c>
      <c r="H72" t="s">
        <v>157</v>
      </c>
      <c r="I72" t="s">
        <v>18</v>
      </c>
      <c r="J72" t="s">
        <v>160</v>
      </c>
      <c r="K72" t="s">
        <v>52</v>
      </c>
      <c r="L72" t="s">
        <v>161</v>
      </c>
      <c r="M72" t="s">
        <v>116</v>
      </c>
      <c r="N72" t="s">
        <v>82</v>
      </c>
      <c r="O72" t="s">
        <v>27</v>
      </c>
      <c r="P72" t="s">
        <v>147</v>
      </c>
      <c r="Q72" t="s">
        <v>149</v>
      </c>
      <c r="R72" t="s">
        <v>150</v>
      </c>
      <c r="AD72">
        <f>AI1</f>
        <v>0.48460776639445924</v>
      </c>
      <c r="AE72" t="s">
        <v>154</v>
      </c>
      <c r="AF72">
        <f>AF48</f>
        <v>0.70624770769073519</v>
      </c>
      <c r="AG72">
        <f>AVERAGE(AT18:AV18,AI18,AX18,AY18,AZ18)</f>
        <v>0.55791366073988036</v>
      </c>
      <c r="AH72">
        <f>AVERAGE(AF72:AG72)</f>
        <v>0.63208068421530772</v>
      </c>
      <c r="AI72">
        <f>AH72/(AH72+AH74)</f>
        <v>0.48236386446032931</v>
      </c>
      <c r="AJ72">
        <v>19</v>
      </c>
    </row>
    <row r="73" spans="1:37" x14ac:dyDescent="0.2">
      <c r="A73" t="s">
        <v>73</v>
      </c>
      <c r="B73">
        <v>1.6696592622450981</v>
      </c>
      <c r="C73">
        <v>-0.85312658675490183</v>
      </c>
      <c r="D73">
        <v>0.41668302868855828</v>
      </c>
      <c r="E73">
        <v>-0.19246908018955161</v>
      </c>
      <c r="F73" t="s">
        <v>140</v>
      </c>
      <c r="G73" t="s">
        <v>158</v>
      </c>
      <c r="H73">
        <f>Q66+17*(0-Q70)</f>
        <v>1442.913</v>
      </c>
      <c r="I73">
        <v>1.6436443710999999</v>
      </c>
      <c r="J73">
        <v>0.69195549411302604</v>
      </c>
      <c r="K73">
        <v>-0.26183914026956501</v>
      </c>
      <c r="L73">
        <v>-0.54696395593282165</v>
      </c>
      <c r="M73">
        <v>-2.159360901883721</v>
      </c>
      <c r="N73">
        <v>-1.126321980898551</v>
      </c>
      <c r="O73">
        <v>0.87121630267692352</v>
      </c>
      <c r="P73">
        <f>SUM(I73:O73)</f>
        <v>-0.88766981109470922</v>
      </c>
      <c r="Q73">
        <v>1434.0419999999999</v>
      </c>
      <c r="R73">
        <v>25</v>
      </c>
    </row>
    <row r="74" spans="1:37" x14ac:dyDescent="0.2">
      <c r="A74" t="s">
        <v>74</v>
      </c>
      <c r="B74">
        <v>1.5835579870959999</v>
      </c>
      <c r="C74">
        <v>-0.93922786190399998</v>
      </c>
      <c r="D74">
        <v>0.40439497145975506</v>
      </c>
      <c r="E74">
        <v>-0.24659663059175854</v>
      </c>
      <c r="T74" t="s">
        <v>171</v>
      </c>
      <c r="V74" t="s">
        <v>166</v>
      </c>
      <c r="W74" t="s">
        <v>168</v>
      </c>
      <c r="X74" t="s">
        <v>170</v>
      </c>
      <c r="Y74" t="s">
        <v>169</v>
      </c>
      <c r="Z74" t="s">
        <v>150</v>
      </c>
      <c r="AA74" s="4"/>
      <c r="AD74">
        <f>1-AD72</f>
        <v>0.51539223360554076</v>
      </c>
      <c r="AE74" t="s">
        <v>164</v>
      </c>
      <c r="AF74">
        <f>AF54</f>
        <v>0.77057666985335138</v>
      </c>
      <c r="AG74">
        <f>AVERAGE(AD24,AE24,AF24,AH24,AG24,AJ24,AK24)</f>
        <v>0.58602496154182726</v>
      </c>
      <c r="AH74">
        <f>AVERAGE(AF74:AG74)</f>
        <v>0.67830081569758938</v>
      </c>
      <c r="AI74">
        <f>1-AI72</f>
        <v>0.51763613553967069</v>
      </c>
      <c r="AJ74">
        <v>25</v>
      </c>
      <c r="AK74" t="s">
        <v>176</v>
      </c>
    </row>
    <row r="75" spans="1:37" x14ac:dyDescent="0.2">
      <c r="A75" t="s">
        <v>75</v>
      </c>
      <c r="B75">
        <v>1.5246386759999999</v>
      </c>
      <c r="C75">
        <v>-0.998147173</v>
      </c>
      <c r="D75">
        <v>0.39598622414009482</v>
      </c>
      <c r="E75">
        <v>-0.28363624441268642</v>
      </c>
      <c r="I75" t="s">
        <v>61</v>
      </c>
      <c r="J75" t="s">
        <v>8</v>
      </c>
      <c r="K75" t="s">
        <v>35</v>
      </c>
      <c r="L75" t="s">
        <v>49</v>
      </c>
      <c r="M75" t="s">
        <v>162</v>
      </c>
      <c r="N75" t="s">
        <v>56</v>
      </c>
      <c r="O75" t="s">
        <v>113</v>
      </c>
      <c r="T75">
        <f>AF2</f>
        <v>0.65708755757087223</v>
      </c>
      <c r="U75" t="s">
        <v>164</v>
      </c>
      <c r="V75">
        <f>AC7</f>
        <v>0.77057666985335138</v>
      </c>
      <c r="W75">
        <f>AVERAGE(AD24:AJ24)</f>
        <v>0.64903620346107971</v>
      </c>
      <c r="X75">
        <f>AVERAGE(V75:W75)</f>
        <v>0.70980643665721554</v>
      </c>
      <c r="Y75">
        <f>X75/(X75+X77)</f>
        <v>0.70298404407558945</v>
      </c>
      <c r="Z75">
        <v>26</v>
      </c>
    </row>
    <row r="76" spans="1:37" x14ac:dyDescent="0.2">
      <c r="A76" t="s">
        <v>76</v>
      </c>
      <c r="B76">
        <v>1.52027972025</v>
      </c>
      <c r="C76">
        <v>-1.0025061287499999</v>
      </c>
      <c r="D76">
        <v>0.39536413001174348</v>
      </c>
      <c r="E76">
        <v>-0.28637650112375768</v>
      </c>
      <c r="F76" t="s">
        <v>144</v>
      </c>
      <c r="G76" t="s">
        <v>159</v>
      </c>
      <c r="H76">
        <f>Q69+17*(1-R70)</f>
        <v>1444.729</v>
      </c>
      <c r="I76">
        <v>-0.45848332166406219</v>
      </c>
      <c r="J76">
        <v>2.5663619044383559</v>
      </c>
      <c r="K76">
        <v>0.55751638150000016</v>
      </c>
      <c r="L76">
        <v>-0.20901914980645131</v>
      </c>
      <c r="M76">
        <v>0.69195549411302604</v>
      </c>
      <c r="N76">
        <v>-0.3377498679910711</v>
      </c>
      <c r="O76">
        <v>-1.940244252758621</v>
      </c>
      <c r="P76">
        <f>SUM(I76:O76)</f>
        <v>0.87033718783117653</v>
      </c>
      <c r="Q76">
        <v>1436.6</v>
      </c>
      <c r="R76">
        <v>17</v>
      </c>
      <c r="AA76" s="4" t="s">
        <v>172</v>
      </c>
    </row>
    <row r="77" spans="1:37" x14ac:dyDescent="0.2">
      <c r="A77" t="s">
        <v>77</v>
      </c>
      <c r="B77">
        <v>1.4612929496206899</v>
      </c>
      <c r="C77">
        <v>-1.06149289937931</v>
      </c>
      <c r="D77">
        <v>0.38694575511566803</v>
      </c>
      <c r="E77">
        <v>-0.32345852336759257</v>
      </c>
      <c r="G77" t="s">
        <v>148</v>
      </c>
      <c r="H77">
        <f>1/(1+10^((H76-H73)/400))</f>
        <v>0.49738658971899602</v>
      </c>
      <c r="I77" t="s">
        <v>151</v>
      </c>
      <c r="J77">
        <f>1-H77</f>
        <v>0.50261341028100404</v>
      </c>
      <c r="P77" t="s">
        <v>152</v>
      </c>
      <c r="Q77">
        <f>1/(1+10^((Q76-Q73)/400))</f>
        <v>0.4963188085973404</v>
      </c>
      <c r="R77">
        <f>1-Q77</f>
        <v>0.50368119140265954</v>
      </c>
      <c r="T77">
        <f>1-T75</f>
        <v>0.34291244242912777</v>
      </c>
      <c r="U77" t="s">
        <v>158</v>
      </c>
      <c r="V77" s="4">
        <v>9.1296000000000002E-2</v>
      </c>
      <c r="W77">
        <f>AVERAGE(AL20:AR20)</f>
        <v>0.50850093445893696</v>
      </c>
      <c r="X77">
        <f>AVERAGE(V77:W77)</f>
        <v>0.2998984672294685</v>
      </c>
      <c r="Y77">
        <f>1-Y75</f>
        <v>0.29701595592441055</v>
      </c>
      <c r="Z77">
        <v>28</v>
      </c>
    </row>
    <row r="78" spans="1:37" x14ac:dyDescent="0.2">
      <c r="A78" t="s">
        <v>78</v>
      </c>
      <c r="B78">
        <v>1.4150879726829271</v>
      </c>
      <c r="C78">
        <v>-1.1076978763170731</v>
      </c>
      <c r="D78">
        <v>0.38035155079193905</v>
      </c>
      <c r="E78">
        <v>-0.35250527341514715</v>
      </c>
    </row>
    <row r="79" spans="1:37" x14ac:dyDescent="0.2">
      <c r="A79" t="s">
        <v>79</v>
      </c>
      <c r="B79">
        <v>1.4137265612656249</v>
      </c>
      <c r="C79">
        <v>-1.109059287734375</v>
      </c>
      <c r="D79">
        <v>0.38015725516299759</v>
      </c>
      <c r="E79">
        <v>-0.35336112444616319</v>
      </c>
      <c r="F79">
        <v>3</v>
      </c>
      <c r="G79" t="s">
        <v>139</v>
      </c>
      <c r="H79" t="s">
        <v>157</v>
      </c>
      <c r="I79" t="s">
        <v>18</v>
      </c>
      <c r="J79" t="s">
        <v>160</v>
      </c>
      <c r="K79" t="s">
        <v>52</v>
      </c>
      <c r="L79" t="s">
        <v>161</v>
      </c>
      <c r="M79" t="s">
        <v>116</v>
      </c>
      <c r="N79" t="s">
        <v>82</v>
      </c>
      <c r="O79" t="s">
        <v>27</v>
      </c>
      <c r="P79" t="s">
        <v>147</v>
      </c>
      <c r="Q79" t="s">
        <v>149</v>
      </c>
      <c r="R79" t="s">
        <v>150</v>
      </c>
    </row>
    <row r="80" spans="1:37" x14ac:dyDescent="0.2">
      <c r="A80" t="s">
        <v>80</v>
      </c>
      <c r="B80">
        <v>1.400082052904762</v>
      </c>
      <c r="C80">
        <v>-1.122703796095238</v>
      </c>
      <c r="D80">
        <v>0.37820996112691241</v>
      </c>
      <c r="E80">
        <v>-0.3619387420567855</v>
      </c>
      <c r="F80" t="s">
        <v>140</v>
      </c>
      <c r="G80" t="s">
        <v>158</v>
      </c>
      <c r="H80">
        <f>Q73+17*(1-Q77)</f>
        <v>1442.6045802538451</v>
      </c>
      <c r="I80">
        <v>1.6436443710999999</v>
      </c>
      <c r="J80">
        <v>0.69195549411302604</v>
      </c>
      <c r="K80">
        <v>-0.26183914026956501</v>
      </c>
      <c r="L80">
        <v>-0.54696395593282165</v>
      </c>
      <c r="M80">
        <v>-2.159360901883721</v>
      </c>
      <c r="N80">
        <v>-1.126321980898551</v>
      </c>
      <c r="O80">
        <v>0.87121630267692352</v>
      </c>
      <c r="P80">
        <f>SUM(I80:O80)</f>
        <v>-0.88766981109470922</v>
      </c>
      <c r="Q80">
        <v>1442.605</v>
      </c>
      <c r="R80">
        <v>19</v>
      </c>
      <c r="T80" t="s">
        <v>171</v>
      </c>
      <c r="V80" t="s">
        <v>166</v>
      </c>
      <c r="W80" t="s">
        <v>168</v>
      </c>
      <c r="X80" t="s">
        <v>170</v>
      </c>
      <c r="Y80" t="s">
        <v>169</v>
      </c>
      <c r="Z80" t="s">
        <v>150</v>
      </c>
    </row>
    <row r="81" spans="1:27" x14ac:dyDescent="0.2">
      <c r="A81" t="s">
        <v>81</v>
      </c>
      <c r="B81">
        <v>1.3967539596321841</v>
      </c>
      <c r="C81">
        <v>-1.1260318893678161</v>
      </c>
      <c r="D81">
        <v>0.37773498789886883</v>
      </c>
      <c r="E81">
        <v>-0.36403094726562563</v>
      </c>
      <c r="T81">
        <f>AF3</f>
        <v>0.59993989601986641</v>
      </c>
      <c r="U81" t="s">
        <v>145</v>
      </c>
      <c r="V81">
        <f>AC2</f>
        <v>0.44843882465412349</v>
      </c>
      <c r="W81">
        <f>AVERAGE(AL14:AR14)</f>
        <v>0.64952629650090821</v>
      </c>
      <c r="X81">
        <f>AVERAGE(V81:W81)</f>
        <v>0.54898256057751582</v>
      </c>
      <c r="Y81">
        <f>X81/(X83+X81)</f>
        <v>0.6499802461539067</v>
      </c>
      <c r="Z81">
        <v>25</v>
      </c>
    </row>
    <row r="82" spans="1:27" x14ac:dyDescent="0.2">
      <c r="A82" t="s">
        <v>82</v>
      </c>
      <c r="B82">
        <v>1.396463868101449</v>
      </c>
      <c r="C82">
        <v>-1.126321980898551</v>
      </c>
      <c r="D82">
        <v>0.37769358710282852</v>
      </c>
      <c r="E82">
        <v>-0.36421331325177292</v>
      </c>
      <c r="I82" t="s">
        <v>61</v>
      </c>
      <c r="J82" t="s">
        <v>8</v>
      </c>
      <c r="K82" t="s">
        <v>35</v>
      </c>
      <c r="L82" t="s">
        <v>49</v>
      </c>
      <c r="M82" t="s">
        <v>162</v>
      </c>
      <c r="N82" t="s">
        <v>56</v>
      </c>
      <c r="O82" t="s">
        <v>113</v>
      </c>
      <c r="AA82" s="4" t="s">
        <v>172</v>
      </c>
    </row>
    <row r="83" spans="1:27" x14ac:dyDescent="0.2">
      <c r="A83" t="s">
        <v>83</v>
      </c>
      <c r="B83">
        <v>1.3936363636</v>
      </c>
      <c r="C83">
        <v>-1.1291494853999999</v>
      </c>
      <c r="D83">
        <v>0.37729005606256993</v>
      </c>
      <c r="E83">
        <v>-0.36599082342394657</v>
      </c>
      <c r="F83" t="s">
        <v>144</v>
      </c>
      <c r="G83" t="s">
        <v>159</v>
      </c>
      <c r="H83">
        <f>Q76+17*(0-R77)</f>
        <v>1428.0374197461547</v>
      </c>
      <c r="I83">
        <v>-0.45848332166406219</v>
      </c>
      <c r="J83">
        <v>2.5663619044383559</v>
      </c>
      <c r="K83">
        <v>0.55751638150000016</v>
      </c>
      <c r="L83">
        <v>-0.20901914980645131</v>
      </c>
      <c r="M83">
        <v>0.69195549411302604</v>
      </c>
      <c r="N83">
        <v>-0.3377498679910711</v>
      </c>
      <c r="O83">
        <v>-1.940244252758621</v>
      </c>
      <c r="P83">
        <f>SUM(I83:O83)</f>
        <v>0.87033718783117653</v>
      </c>
      <c r="Q83">
        <v>1428.037</v>
      </c>
      <c r="R83">
        <v>25</v>
      </c>
      <c r="T83">
        <f>1-T81</f>
        <v>0.40006010398013359</v>
      </c>
      <c r="U83" t="s">
        <v>153</v>
      </c>
      <c r="V83">
        <v>2.5193E-2</v>
      </c>
      <c r="W83">
        <f>AVERAGE(AD16:AJ16,AR16)</f>
        <v>0.56607032486615405</v>
      </c>
      <c r="X83">
        <f>AVERAGE(V83:W83)</f>
        <v>0.29563166243307704</v>
      </c>
      <c r="Y83">
        <f>1-Y81</f>
        <v>0.3500197538460933</v>
      </c>
      <c r="Z83">
        <v>27</v>
      </c>
    </row>
    <row r="84" spans="1:27" x14ac:dyDescent="0.2">
      <c r="A84" t="s">
        <v>84</v>
      </c>
      <c r="B84">
        <v>1.3932614556521741</v>
      </c>
      <c r="C84">
        <v>-1.1295243933478261</v>
      </c>
      <c r="D84">
        <v>0.37723655057951588</v>
      </c>
      <c r="E84">
        <v>-0.36622650923472005</v>
      </c>
      <c r="G84" t="s">
        <v>148</v>
      </c>
      <c r="H84">
        <f>1/(1+10^((H83-H80)/400))</f>
        <v>0.52095155347254329</v>
      </c>
      <c r="I84" t="s">
        <v>151</v>
      </c>
      <c r="J84">
        <f>1-H84</f>
        <v>0.47904844652745671</v>
      </c>
      <c r="P84" t="s">
        <v>152</v>
      </c>
      <c r="Q84">
        <f>1/(1+10^((Q83-Q80)/400))</f>
        <v>0.52095275947765607</v>
      </c>
      <c r="R84">
        <f>1-Q84</f>
        <v>0.47904724052234393</v>
      </c>
    </row>
    <row r="85" spans="1:27" x14ac:dyDescent="0.2">
      <c r="A85" t="s">
        <v>85</v>
      </c>
      <c r="B85">
        <v>1.359093384833334</v>
      </c>
      <c r="C85">
        <v>-1.1636924641666659</v>
      </c>
      <c r="D85">
        <v>0.37236020921415686</v>
      </c>
      <c r="E85">
        <v>-0.38770626051819806</v>
      </c>
    </row>
    <row r="86" spans="1:27" x14ac:dyDescent="0.2">
      <c r="A86" t="s">
        <v>86</v>
      </c>
      <c r="B86">
        <v>1.327786496521739</v>
      </c>
      <c r="C86">
        <v>-1.1949993524782609</v>
      </c>
      <c r="D86">
        <v>0.36789220529014466</v>
      </c>
      <c r="E86">
        <v>-0.40738732995750321</v>
      </c>
      <c r="F86">
        <v>4</v>
      </c>
      <c r="G86" t="s">
        <v>139</v>
      </c>
      <c r="H86" t="s">
        <v>157</v>
      </c>
      <c r="I86" t="s">
        <v>18</v>
      </c>
      <c r="J86" t="s">
        <v>160</v>
      </c>
      <c r="K86" t="s">
        <v>52</v>
      </c>
      <c r="L86" t="s">
        <v>161</v>
      </c>
      <c r="M86" t="s">
        <v>116</v>
      </c>
      <c r="N86" t="s">
        <v>82</v>
      </c>
      <c r="O86" t="s">
        <v>27</v>
      </c>
      <c r="P86" t="s">
        <v>147</v>
      </c>
      <c r="Q86" t="s">
        <v>149</v>
      </c>
      <c r="R86" t="s">
        <v>150</v>
      </c>
    </row>
    <row r="87" spans="1:27" x14ac:dyDescent="0.2">
      <c r="A87" t="s">
        <v>87</v>
      </c>
      <c r="B87">
        <v>1.3216490522307689</v>
      </c>
      <c r="C87">
        <v>-1.201136796769231</v>
      </c>
      <c r="D87">
        <v>0.36701629182015905</v>
      </c>
      <c r="E87">
        <v>-0.41124563315481305</v>
      </c>
      <c r="F87" t="s">
        <v>140</v>
      </c>
      <c r="G87" t="s">
        <v>158</v>
      </c>
      <c r="H87">
        <f>Q80+17*(0-Q84)</f>
        <v>1433.7488030888799</v>
      </c>
      <c r="I87">
        <v>1.6436443710999999</v>
      </c>
      <c r="J87">
        <v>0.69195549411302604</v>
      </c>
      <c r="K87">
        <v>-0.26183914026956501</v>
      </c>
      <c r="L87">
        <v>-0.54696395593282165</v>
      </c>
      <c r="M87">
        <v>-2.159360901883721</v>
      </c>
      <c r="N87">
        <v>-1.126321980898551</v>
      </c>
      <c r="O87">
        <v>0.87121630267692352</v>
      </c>
      <c r="P87">
        <f>SUM(I87:O87)</f>
        <v>-0.88766981109470922</v>
      </c>
      <c r="Q87">
        <v>1442.605</v>
      </c>
      <c r="R87">
        <v>19</v>
      </c>
      <c r="T87" t="s">
        <v>171</v>
      </c>
      <c r="V87" t="s">
        <v>166</v>
      </c>
      <c r="W87" t="s">
        <v>168</v>
      </c>
      <c r="X87" t="s">
        <v>170</v>
      </c>
      <c r="Y87" t="s">
        <v>169</v>
      </c>
      <c r="Z87" t="s">
        <v>150</v>
      </c>
      <c r="AA87" t="s">
        <v>176</v>
      </c>
    </row>
    <row r="88" spans="1:27" x14ac:dyDescent="0.2">
      <c r="A88" t="s">
        <v>88</v>
      </c>
      <c r="B88">
        <v>1.2968531807910451</v>
      </c>
      <c r="C88">
        <v>-1.2259326682089551</v>
      </c>
      <c r="D88">
        <v>0.3634775162705316</v>
      </c>
      <c r="E88">
        <v>-0.4268335530642009</v>
      </c>
      <c r="T88">
        <f>AF4</f>
        <v>0.70474392560731747</v>
      </c>
      <c r="U88" t="s">
        <v>141</v>
      </c>
      <c r="V88">
        <v>1</v>
      </c>
      <c r="W88">
        <f>AVERAGE(AD12:AJ12)</f>
        <v>0.66481368496665549</v>
      </c>
      <c r="X88">
        <f>AVERAGE(V88:W88)</f>
        <v>0.83240684248332775</v>
      </c>
      <c r="Y88">
        <f>X88/(X88+X90)</f>
        <v>0.73458368992240619</v>
      </c>
      <c r="Z88">
        <v>25</v>
      </c>
    </row>
    <row r="89" spans="1:27" x14ac:dyDescent="0.2">
      <c r="A89" t="s">
        <v>89</v>
      </c>
      <c r="B89">
        <v>1.2430664304695651</v>
      </c>
      <c r="C89">
        <v>-1.279719418530435</v>
      </c>
      <c r="D89">
        <v>0.35580126914228427</v>
      </c>
      <c r="E89">
        <v>-0.4606465835211293</v>
      </c>
      <c r="I89" t="s">
        <v>61</v>
      </c>
      <c r="J89" t="s">
        <v>8</v>
      </c>
      <c r="K89" t="s">
        <v>35</v>
      </c>
      <c r="L89" t="s">
        <v>49</v>
      </c>
      <c r="M89" t="s">
        <v>162</v>
      </c>
      <c r="N89" t="s">
        <v>56</v>
      </c>
      <c r="O89" t="s">
        <v>113</v>
      </c>
    </row>
    <row r="90" spans="1:27" x14ac:dyDescent="0.2">
      <c r="A90" t="s">
        <v>90</v>
      </c>
      <c r="B90">
        <v>1.1573638481515149</v>
      </c>
      <c r="C90">
        <v>-1.365422000848485</v>
      </c>
      <c r="D90">
        <v>0.34357011188756564</v>
      </c>
      <c r="E90">
        <v>-0.51452349575020595</v>
      </c>
      <c r="F90" t="s">
        <v>144</v>
      </c>
      <c r="G90" t="s">
        <v>159</v>
      </c>
      <c r="H90">
        <f>Q83+17*(1-R84)</f>
        <v>1436.8931969111202</v>
      </c>
      <c r="I90">
        <v>-0.45848332166406219</v>
      </c>
      <c r="J90">
        <v>2.5663619044383559</v>
      </c>
      <c r="K90">
        <v>0.55751638150000016</v>
      </c>
      <c r="L90">
        <v>-0.20901914980645131</v>
      </c>
      <c r="M90">
        <v>0.69195549411302604</v>
      </c>
      <c r="N90">
        <v>-0.3377498679910711</v>
      </c>
      <c r="O90">
        <v>-1.940244252758621</v>
      </c>
      <c r="P90">
        <f>SUM(I90:O90)</f>
        <v>0.87033718783117653</v>
      </c>
      <c r="Q90">
        <v>1428.037</v>
      </c>
      <c r="R90">
        <v>25</v>
      </c>
      <c r="T90">
        <f>1-T88</f>
        <v>0.29525607439268253</v>
      </c>
      <c r="U90" t="s">
        <v>158</v>
      </c>
      <c r="V90" s="4">
        <v>9.1296000000000002E-2</v>
      </c>
      <c r="W90">
        <f>AVERAGE(AT20:BA20)</f>
        <v>0.51022661926371626</v>
      </c>
      <c r="X90">
        <f>AVERAGE(V90:W90)</f>
        <v>0.30076130963185815</v>
      </c>
      <c r="Y90">
        <f>1-Y88</f>
        <v>0.26541631007759381</v>
      </c>
      <c r="Z90">
        <v>12</v>
      </c>
    </row>
    <row r="91" spans="1:27" x14ac:dyDescent="0.2">
      <c r="A91" t="s">
        <v>91</v>
      </c>
      <c r="B91">
        <v>1.1567818807692309</v>
      </c>
      <c r="C91">
        <v>-1.366003968230769</v>
      </c>
      <c r="D91">
        <v>0.34348705564378273</v>
      </c>
      <c r="E91">
        <v>-0.51488934943544429</v>
      </c>
      <c r="G91" t="s">
        <v>148</v>
      </c>
      <c r="H91">
        <f>1/(1+10^((H90-H87)/400))</f>
        <v>0.49547497708072352</v>
      </c>
      <c r="I91" t="s">
        <v>151</v>
      </c>
      <c r="J91">
        <f>1-H91</f>
        <v>0.50452502291927648</v>
      </c>
      <c r="P91" t="s">
        <v>152</v>
      </c>
      <c r="Q91">
        <f>1/(1+10^((Q90-Q87)/400))</f>
        <v>0.52095275947765607</v>
      </c>
      <c r="R91">
        <f>1-Q91</f>
        <v>0.47904724052234393</v>
      </c>
    </row>
    <row r="92" spans="1:27" x14ac:dyDescent="0.2">
      <c r="A92" t="s">
        <v>92</v>
      </c>
      <c r="B92">
        <v>1.131658409724638</v>
      </c>
      <c r="C92">
        <v>-1.3911274392753621</v>
      </c>
      <c r="D92">
        <v>0.33990152628376408</v>
      </c>
      <c r="E92">
        <v>-0.5306832147747178</v>
      </c>
    </row>
    <row r="93" spans="1:27" x14ac:dyDescent="0.2">
      <c r="A93" t="s">
        <v>93</v>
      </c>
      <c r="B93">
        <v>1.0589836829199999</v>
      </c>
      <c r="C93">
        <v>-1.46380216608</v>
      </c>
      <c r="D93">
        <v>0.32952965663936445</v>
      </c>
      <c r="E93">
        <v>-0.57637016808955344</v>
      </c>
      <c r="T93" t="s">
        <v>171</v>
      </c>
      <c r="V93" t="s">
        <v>166</v>
      </c>
      <c r="W93" t="s">
        <v>168</v>
      </c>
      <c r="X93" t="s">
        <v>170</v>
      </c>
      <c r="Y93" t="s">
        <v>169</v>
      </c>
      <c r="Z93" t="s">
        <v>150</v>
      </c>
    </row>
    <row r="94" spans="1:27" x14ac:dyDescent="0.2">
      <c r="A94" t="s">
        <v>94</v>
      </c>
      <c r="B94">
        <v>1.047809502428571</v>
      </c>
      <c r="C94">
        <v>-1.474976346571429</v>
      </c>
      <c r="D94">
        <v>0.32793491870864411</v>
      </c>
      <c r="E94">
        <v>-0.58339481455043118</v>
      </c>
      <c r="T94">
        <f>AF5</f>
        <v>0.66288108176143978</v>
      </c>
      <c r="U94" t="s">
        <v>154</v>
      </c>
      <c r="V94">
        <f>V65</f>
        <v>0.70624770769073519</v>
      </c>
      <c r="W94">
        <f>AVERAGE(AL18:AR18)</f>
        <v>0.5426202701204107</v>
      </c>
      <c r="X94">
        <f>AVERAGE(V94:W94)</f>
        <v>0.624433988905573</v>
      </c>
      <c r="Y94">
        <f>X94/(X94+X96)</f>
        <v>0.67676218929620457</v>
      </c>
      <c r="Z94">
        <v>23</v>
      </c>
    </row>
    <row r="95" spans="1:27" x14ac:dyDescent="0.2">
      <c r="A95" t="s">
        <v>95</v>
      </c>
      <c r="B95">
        <v>1.027284880727273</v>
      </c>
      <c r="C95">
        <v>-1.4955009682727269</v>
      </c>
      <c r="D95">
        <v>0.3250057202080604</v>
      </c>
      <c r="E95">
        <v>-0.59629761411640103</v>
      </c>
      <c r="AA95" t="s">
        <v>175</v>
      </c>
    </row>
    <row r="96" spans="1:27" x14ac:dyDescent="0.2">
      <c r="A96" t="s">
        <v>96</v>
      </c>
      <c r="B96">
        <v>0.90326797381250001</v>
      </c>
      <c r="C96">
        <v>-1.6195178751874999</v>
      </c>
      <c r="D96">
        <v>0.30730648350257644</v>
      </c>
      <c r="E96">
        <v>-0.67426081928532577</v>
      </c>
      <c r="T96">
        <f>1-T94</f>
        <v>0.33711891823856022</v>
      </c>
      <c r="U96" t="s">
        <v>159</v>
      </c>
      <c r="V96">
        <f>V69</f>
        <v>0</v>
      </c>
      <c r="W96">
        <f>AVERAGE(AL22:AS22)</f>
        <v>0.59648922086731448</v>
      </c>
      <c r="X96">
        <f>AVERAGE(V96:W96)</f>
        <v>0.29824461043365724</v>
      </c>
      <c r="Y96">
        <f>1-Y94</f>
        <v>0.32323781070379543</v>
      </c>
      <c r="Z96">
        <v>25</v>
      </c>
    </row>
    <row r="97" spans="1:27" x14ac:dyDescent="0.2">
      <c r="A97" t="s">
        <v>97</v>
      </c>
      <c r="B97">
        <v>0.87195484244444443</v>
      </c>
      <c r="C97">
        <v>-1.6508310065555549</v>
      </c>
      <c r="D97">
        <v>0.30283758859251397</v>
      </c>
      <c r="E97">
        <v>-0.69394581342089845</v>
      </c>
    </row>
    <row r="98" spans="1:27" x14ac:dyDescent="0.2">
      <c r="A98" t="s">
        <v>98</v>
      </c>
      <c r="B98">
        <v>0.84675324671428576</v>
      </c>
      <c r="C98">
        <v>-1.6760326022857139</v>
      </c>
      <c r="D98">
        <v>0.29924090956478644</v>
      </c>
      <c r="E98">
        <v>-0.70978879182903543</v>
      </c>
    </row>
    <row r="99" spans="1:27" x14ac:dyDescent="0.2">
      <c r="A99" t="s">
        <v>99</v>
      </c>
      <c r="B99">
        <v>0.82709515116666665</v>
      </c>
      <c r="C99">
        <v>-1.695690697833333</v>
      </c>
      <c r="D99">
        <v>0.29643537848896756</v>
      </c>
      <c r="E99">
        <v>-0.7221468498917365</v>
      </c>
      <c r="T99" t="s">
        <v>171</v>
      </c>
      <c r="V99" t="s">
        <v>166</v>
      </c>
      <c r="W99" t="s">
        <v>168</v>
      </c>
      <c r="X99" t="s">
        <v>170</v>
      </c>
      <c r="Y99" t="s">
        <v>169</v>
      </c>
      <c r="Z99" t="s">
        <v>150</v>
      </c>
    </row>
    <row r="100" spans="1:27" x14ac:dyDescent="0.2">
      <c r="A100" t="s">
        <v>100</v>
      </c>
      <c r="B100">
        <v>0.82522832934020618</v>
      </c>
      <c r="C100">
        <v>-1.6975575196597941</v>
      </c>
      <c r="D100">
        <v>0.2961689525458</v>
      </c>
      <c r="E100">
        <v>-0.7233204270812581</v>
      </c>
      <c r="T100">
        <f>AG1</f>
        <v>0.57649809032431609</v>
      </c>
      <c r="U100" t="s">
        <v>164</v>
      </c>
      <c r="V100">
        <f>V75</f>
        <v>0.77057666985335138</v>
      </c>
      <c r="W100">
        <f>AVERAGE(AD24:AJ24)</f>
        <v>0.64903620346107971</v>
      </c>
      <c r="X100">
        <f>AVERAGE(V100:W100)</f>
        <v>0.70980643665721554</v>
      </c>
      <c r="Y100">
        <f>X100/(X100+X102)</f>
        <v>0.56388039474168938</v>
      </c>
      <c r="Z100">
        <v>23</v>
      </c>
    </row>
    <row r="101" spans="1:27" x14ac:dyDescent="0.2">
      <c r="A101" t="s">
        <v>101</v>
      </c>
      <c r="B101">
        <v>0.81352838329999988</v>
      </c>
      <c r="C101">
        <v>-1.7092574656999999</v>
      </c>
      <c r="D101">
        <v>0.29449917929021235</v>
      </c>
      <c r="E101">
        <v>-0.73067559595532772</v>
      </c>
      <c r="AA101" t="s">
        <v>176</v>
      </c>
    </row>
    <row r="102" spans="1:27" x14ac:dyDescent="0.2">
      <c r="A102" t="s">
        <v>102</v>
      </c>
      <c r="B102">
        <v>0.79431042187341772</v>
      </c>
      <c r="C102">
        <v>-1.7284754271265821</v>
      </c>
      <c r="D102">
        <v>0.29175646253692566</v>
      </c>
      <c r="E102">
        <v>-0.74275696378575395</v>
      </c>
      <c r="T102">
        <f>1-T100</f>
        <v>0.42350190967568391</v>
      </c>
      <c r="U102" t="s">
        <v>145</v>
      </c>
      <c r="V102">
        <f>V81</f>
        <v>0.44843882465412349</v>
      </c>
      <c r="W102">
        <f>AVERAGE(AL14:AR14)</f>
        <v>0.64952629650090821</v>
      </c>
      <c r="X102">
        <f>AVERAGE(V102:W102)</f>
        <v>0.54898256057751582</v>
      </c>
      <c r="Y102">
        <f>1-Y100</f>
        <v>0.43611960525831062</v>
      </c>
      <c r="Z102">
        <v>25</v>
      </c>
    </row>
    <row r="103" spans="1:27" x14ac:dyDescent="0.2">
      <c r="A103" t="s">
        <v>103</v>
      </c>
      <c r="B103">
        <v>0.7793006992</v>
      </c>
      <c r="C103">
        <v>-1.7434851497999999</v>
      </c>
      <c r="D103">
        <v>0.2896143301366792</v>
      </c>
      <c r="E103">
        <v>-0.75219282311677671</v>
      </c>
    </row>
    <row r="104" spans="1:27" x14ac:dyDescent="0.2">
      <c r="A104" t="s">
        <v>104</v>
      </c>
      <c r="B104">
        <v>0.75860139859999998</v>
      </c>
      <c r="C104">
        <v>-1.7641844503999999</v>
      </c>
      <c r="D104">
        <v>0.28666020210630394</v>
      </c>
      <c r="E104">
        <v>-0.76520543453950851</v>
      </c>
    </row>
    <row r="105" spans="1:27" x14ac:dyDescent="0.2">
      <c r="A105" t="s">
        <v>105</v>
      </c>
      <c r="B105">
        <v>0.70952627678688518</v>
      </c>
      <c r="C105">
        <v>-1.8132595722131151</v>
      </c>
      <c r="D105">
        <v>0.27965638126502385</v>
      </c>
      <c r="E105">
        <v>-0.79605650062225819</v>
      </c>
      <c r="T105" t="s">
        <v>171</v>
      </c>
      <c r="V105" t="s">
        <v>166</v>
      </c>
      <c r="W105" t="s">
        <v>168</v>
      </c>
      <c r="X105" t="s">
        <v>170</v>
      </c>
      <c r="Y105" t="s">
        <v>169</v>
      </c>
      <c r="Z105" t="s">
        <v>150</v>
      </c>
    </row>
    <row r="106" spans="1:27" x14ac:dyDescent="0.2">
      <c r="A106" t="s">
        <v>106</v>
      </c>
      <c r="B106">
        <v>0.70516098942990657</v>
      </c>
      <c r="C106">
        <v>-1.817624859570093</v>
      </c>
      <c r="D106">
        <v>0.2790333835130181</v>
      </c>
      <c r="E106">
        <v>-0.79880073769686333</v>
      </c>
      <c r="T106">
        <f>AG2</f>
        <v>0.51581635921547342</v>
      </c>
      <c r="U106" t="s">
        <v>158</v>
      </c>
      <c r="V106" s="4">
        <v>9.1296000000000002E-2</v>
      </c>
      <c r="W106">
        <f>AVERAGE(BC20:BI20)</f>
        <v>0.58493693599717456</v>
      </c>
      <c r="X106">
        <f>AVERAGE(V106:W106)</f>
        <v>0.3381164679985873</v>
      </c>
      <c r="Y106">
        <f>X106/(X106+X108)</f>
        <v>0.53708941076691563</v>
      </c>
      <c r="Z106">
        <v>18</v>
      </c>
    </row>
    <row r="107" spans="1:27" x14ac:dyDescent="0.2">
      <c r="A107" t="s">
        <v>107</v>
      </c>
      <c r="B107">
        <v>0.69545454543548391</v>
      </c>
      <c r="C107">
        <v>-1.827331303564516</v>
      </c>
      <c r="D107">
        <v>0.2776481155354521</v>
      </c>
      <c r="E107">
        <v>-0.80490269188539931</v>
      </c>
      <c r="AA107" t="s">
        <v>175</v>
      </c>
    </row>
    <row r="108" spans="1:27" x14ac:dyDescent="0.2">
      <c r="A108" t="s">
        <v>108</v>
      </c>
      <c r="B108">
        <v>0.68764568758333333</v>
      </c>
      <c r="C108">
        <v>-1.8351401614166669</v>
      </c>
      <c r="D108">
        <v>0.27653366407102659</v>
      </c>
      <c r="E108">
        <v>-0.80981172890307462</v>
      </c>
      <c r="T108">
        <f>1-T106</f>
        <v>0.48418364078452658</v>
      </c>
      <c r="U108" t="s">
        <v>153</v>
      </c>
      <c r="V108">
        <v>2.5193E-2</v>
      </c>
      <c r="W108">
        <f>AVERAGE(AT16:AZ16)</f>
        <v>0.55764363871585965</v>
      </c>
      <c r="X108">
        <f>AVERAGE(V108:W108)</f>
        <v>0.29141831935792983</v>
      </c>
      <c r="Y108">
        <f>1-Y106</f>
        <v>0.46291058923308437</v>
      </c>
      <c r="Z108">
        <v>25</v>
      </c>
    </row>
    <row r="109" spans="1:27" x14ac:dyDescent="0.2">
      <c r="A109" t="s">
        <v>109</v>
      </c>
      <c r="B109">
        <v>0.67250493734210526</v>
      </c>
      <c r="C109">
        <v>-1.8502809116578951</v>
      </c>
      <c r="D109">
        <v>0.27437283189834327</v>
      </c>
      <c r="E109">
        <v>-0.81932995868991754</v>
      </c>
    </row>
    <row r="110" spans="1:27" x14ac:dyDescent="0.2">
      <c r="A110" t="s">
        <v>110</v>
      </c>
      <c r="B110">
        <v>0.66107954543750003</v>
      </c>
      <c r="C110">
        <v>-1.8617063035625001</v>
      </c>
      <c r="D110">
        <v>0.27274224199892338</v>
      </c>
      <c r="E110">
        <v>-0.82651252915836382</v>
      </c>
    </row>
    <row r="111" spans="1:27" x14ac:dyDescent="0.2">
      <c r="A111" t="s">
        <v>111</v>
      </c>
      <c r="B111">
        <v>0.59613524732307699</v>
      </c>
      <c r="C111">
        <v>-1.9266506016769229</v>
      </c>
      <c r="D111">
        <v>0.26347363069749319</v>
      </c>
      <c r="E111">
        <v>-0.86733974993340002</v>
      </c>
      <c r="T111" t="s">
        <v>171</v>
      </c>
      <c r="V111" t="s">
        <v>166</v>
      </c>
      <c r="W111" t="s">
        <v>168</v>
      </c>
      <c r="X111" t="s">
        <v>170</v>
      </c>
      <c r="Y111" t="s">
        <v>169</v>
      </c>
      <c r="Z111" t="s">
        <v>150</v>
      </c>
      <c r="AA111" t="s">
        <v>175</v>
      </c>
    </row>
    <row r="112" spans="1:27" x14ac:dyDescent="0.2">
      <c r="A112" t="s">
        <v>112</v>
      </c>
      <c r="B112">
        <v>0.59535454973170732</v>
      </c>
      <c r="C112">
        <v>-1.9274312992682929</v>
      </c>
      <c r="D112">
        <v>0.26336221240938384</v>
      </c>
      <c r="E112">
        <v>-0.86783053532714227</v>
      </c>
      <c r="T112">
        <f>AG3</f>
        <v>0.56984964703161667</v>
      </c>
      <c r="U112" t="s">
        <v>141</v>
      </c>
      <c r="V112">
        <v>1</v>
      </c>
      <c r="W112">
        <f>AVERAGE(AD12:AJ12)</f>
        <v>0.66481368496665549</v>
      </c>
      <c r="X112">
        <f>AVERAGE(V112:W112)</f>
        <v>0.83240684248332775</v>
      </c>
      <c r="Y112">
        <f>X112/(X112+X114)</f>
        <v>0.55538602331102593</v>
      </c>
      <c r="Z112">
        <v>25</v>
      </c>
    </row>
    <row r="113" spans="1:26" x14ac:dyDescent="0.2">
      <c r="A113" t="s">
        <v>113</v>
      </c>
      <c r="B113">
        <v>0.58254159624137936</v>
      </c>
      <c r="C113">
        <v>-1.940244252758621</v>
      </c>
      <c r="D113">
        <v>0.26153359482519006</v>
      </c>
      <c r="E113">
        <v>-0.87588539612505623</v>
      </c>
    </row>
    <row r="114" spans="1:26" x14ac:dyDescent="0.2">
      <c r="A114" t="s">
        <v>114</v>
      </c>
      <c r="B114">
        <v>0.58250572942857137</v>
      </c>
      <c r="C114">
        <v>-1.940280119571429</v>
      </c>
      <c r="D114">
        <v>0.26152847604561757</v>
      </c>
      <c r="E114">
        <v>-0.87590794379017112</v>
      </c>
      <c r="T114">
        <f>1-T112</f>
        <v>0.43015035296838333</v>
      </c>
      <c r="U114" t="s">
        <v>154</v>
      </c>
      <c r="V114">
        <f>AC3</f>
        <v>0.70624770769073519</v>
      </c>
      <c r="W114">
        <f>AVERAGE(AD18:AJ18)</f>
        <v>0.62651797572784929</v>
      </c>
      <c r="X114">
        <f>AVERAGE(V114:W114)</f>
        <v>0.6663828417092923</v>
      </c>
      <c r="Y114">
        <f>1-Y112</f>
        <v>0.44461397668897407</v>
      </c>
      <c r="Z114">
        <v>20</v>
      </c>
    </row>
    <row r="115" spans="1:26" x14ac:dyDescent="0.2">
      <c r="A115" t="s">
        <v>115</v>
      </c>
      <c r="B115">
        <v>0.41689927714285713</v>
      </c>
      <c r="C115">
        <v>-2.1058865718571429</v>
      </c>
      <c r="D115">
        <v>0.23789373242977654</v>
      </c>
      <c r="E115">
        <v>-0.98001640882165031</v>
      </c>
    </row>
    <row r="116" spans="1:26" x14ac:dyDescent="0.2">
      <c r="A116" t="s">
        <v>116</v>
      </c>
      <c r="B116">
        <v>0.3634249471162791</v>
      </c>
      <c r="C116">
        <v>-2.159360901883721</v>
      </c>
      <c r="D116">
        <v>0.23026207277664557</v>
      </c>
      <c r="E116">
        <v>-1.0136330363190442</v>
      </c>
    </row>
    <row r="117" spans="1:26" x14ac:dyDescent="0.2">
      <c r="A117" t="s">
        <v>117</v>
      </c>
      <c r="B117">
        <v>0.32319200404761911</v>
      </c>
      <c r="C117">
        <v>-2.1995938449523811</v>
      </c>
      <c r="D117">
        <v>0.22452017515602649</v>
      </c>
      <c r="E117">
        <v>-1.0389254683998348</v>
      </c>
    </row>
    <row r="118" spans="1:26" x14ac:dyDescent="0.2">
      <c r="A118" t="s">
        <v>118</v>
      </c>
      <c r="B118">
        <v>0.28749999999999998</v>
      </c>
      <c r="C118">
        <v>-2.2352858489999998</v>
      </c>
      <c r="D118">
        <v>0.21942634364669825</v>
      </c>
      <c r="E118">
        <v>-1.0613632400204969</v>
      </c>
    </row>
    <row r="119" spans="1:26" x14ac:dyDescent="0.2">
      <c r="A119" t="s">
        <v>119</v>
      </c>
      <c r="B119">
        <v>0.2222334892093023</v>
      </c>
      <c r="C119">
        <v>-2.3005523597906969</v>
      </c>
      <c r="D119">
        <v>0.21011174733750773</v>
      </c>
      <c r="E119">
        <v>-1.1023930197337728</v>
      </c>
    </row>
    <row r="120" spans="1:26" x14ac:dyDescent="0.2">
      <c r="A120" t="s">
        <v>120</v>
      </c>
      <c r="B120">
        <v>0.1960784313333333</v>
      </c>
      <c r="C120">
        <v>-2.326707417666666</v>
      </c>
      <c r="D120">
        <v>0.20637899370004972</v>
      </c>
      <c r="E120">
        <v>-1.1188353919402543</v>
      </c>
    </row>
    <row r="121" spans="1:26" x14ac:dyDescent="0.2">
      <c r="A121" t="s">
        <v>121</v>
      </c>
      <c r="B121">
        <v>0.1228023893478261</v>
      </c>
      <c r="C121">
        <v>-2.3999834596521739</v>
      </c>
      <c r="D121">
        <v>0.19592130656523221</v>
      </c>
      <c r="E121">
        <v>-1.1649003619302645</v>
      </c>
    </row>
    <row r="122" spans="1:26" x14ac:dyDescent="0.2">
      <c r="A122" t="s">
        <v>122</v>
      </c>
      <c r="B122">
        <v>0.1194285829152542</v>
      </c>
      <c r="C122">
        <v>-2.403357266084746</v>
      </c>
      <c r="D122">
        <v>0.19543980932316976</v>
      </c>
      <c r="E122">
        <v>-1.1670213047085229</v>
      </c>
    </row>
    <row r="123" spans="1:26" x14ac:dyDescent="0.2">
      <c r="A123" t="s">
        <v>123</v>
      </c>
      <c r="B123">
        <v>1.343325787499999E-2</v>
      </c>
      <c r="C123">
        <v>-2.5093525911249999</v>
      </c>
      <c r="D123">
        <v>0.18031254648269743</v>
      </c>
      <c r="E123">
        <v>-1.2336552458270447</v>
      </c>
    </row>
    <row r="124" spans="1:26" x14ac:dyDescent="0.2">
      <c r="A124" t="s">
        <v>124</v>
      </c>
      <c r="B124">
        <v>7.2741949859154963E-3</v>
      </c>
      <c r="C124">
        <v>-2.5155116540140838</v>
      </c>
      <c r="D124">
        <v>0.17943354768592229</v>
      </c>
      <c r="E124">
        <v>-1.2375271395519862</v>
      </c>
    </row>
    <row r="125" spans="1:26" x14ac:dyDescent="0.2">
      <c r="A125" t="s">
        <v>125</v>
      </c>
      <c r="B125">
        <v>-4.4711824299999946E-3</v>
      </c>
      <c r="C125">
        <v>-2.52725703143</v>
      </c>
      <c r="D125">
        <v>0.17775729063153206</v>
      </c>
      <c r="E125">
        <v>-1.2449108688518375</v>
      </c>
    </row>
    <row r="126" spans="1:26" x14ac:dyDescent="0.2">
      <c r="A126" t="s">
        <v>126</v>
      </c>
      <c r="B126">
        <v>-1.6826830168674679E-2</v>
      </c>
      <c r="C126">
        <v>-2.5396126791686751</v>
      </c>
      <c r="D126">
        <v>0.17599393804181884</v>
      </c>
      <c r="E126">
        <v>-1.2526782444751245</v>
      </c>
    </row>
    <row r="127" spans="1:26" x14ac:dyDescent="0.2">
      <c r="A127" t="s">
        <v>127</v>
      </c>
      <c r="B127">
        <v>-2.4795814618644069E-2</v>
      </c>
      <c r="C127">
        <v>-2.5475816636186441</v>
      </c>
      <c r="D127">
        <v>0.17485663389844705</v>
      </c>
      <c r="E127">
        <v>-1.2576879450483527</v>
      </c>
    </row>
    <row r="128" spans="1:26" x14ac:dyDescent="0.2">
      <c r="A128" t="s">
        <v>128</v>
      </c>
      <c r="B128">
        <v>-7.8592878223880572E-2</v>
      </c>
      <c r="C128">
        <v>-2.6013787272238811</v>
      </c>
      <c r="D128">
        <v>0.16717891489628381</v>
      </c>
      <c r="E128">
        <v>-1.291507458949172</v>
      </c>
    </row>
    <row r="129" spans="1:5" x14ac:dyDescent="0.2">
      <c r="A129" t="s">
        <v>129</v>
      </c>
      <c r="B129">
        <v>-0.11158459597500001</v>
      </c>
      <c r="C129">
        <v>-2.6343704449750001</v>
      </c>
      <c r="D129">
        <v>0.16247045831303053</v>
      </c>
      <c r="E129">
        <v>-1.3122476960982357</v>
      </c>
    </row>
    <row r="130" spans="1:5" x14ac:dyDescent="0.2">
      <c r="A130" t="s">
        <v>130</v>
      </c>
      <c r="B130">
        <v>-0.1651936027083333</v>
      </c>
      <c r="C130">
        <v>-2.6879794517083329</v>
      </c>
      <c r="D130">
        <v>0.15481957809577757</v>
      </c>
      <c r="E130">
        <v>-1.3459489880819597</v>
      </c>
    </row>
    <row r="131" spans="1:5" x14ac:dyDescent="0.2">
      <c r="A131" t="s">
        <v>131</v>
      </c>
      <c r="B131">
        <v>-0.17763083941891891</v>
      </c>
      <c r="C131">
        <v>-2.7004166884189189</v>
      </c>
      <c r="D131">
        <v>0.15304458142815325</v>
      </c>
      <c r="E131">
        <v>-1.3537676545970687</v>
      </c>
    </row>
    <row r="132" spans="1:5" x14ac:dyDescent="0.2">
      <c r="A132" t="s">
        <v>132</v>
      </c>
      <c r="B132">
        <v>-0.2166507119351852</v>
      </c>
      <c r="C132">
        <v>-2.7394365609351849</v>
      </c>
      <c r="D132">
        <v>0.14747580877397143</v>
      </c>
      <c r="E132">
        <v>-1.378297490103622</v>
      </c>
    </row>
    <row r="133" spans="1:5" x14ac:dyDescent="0.2">
      <c r="A133" t="s">
        <v>133</v>
      </c>
      <c r="B133">
        <v>-0.25066844924999998</v>
      </c>
      <c r="C133">
        <v>-2.7734542982499999</v>
      </c>
      <c r="D133">
        <v>0.14262092245324057</v>
      </c>
      <c r="E133">
        <v>-1.3996827342581155</v>
      </c>
    </row>
    <row r="134" spans="1:5" x14ac:dyDescent="0.2">
      <c r="A134" t="s">
        <v>134</v>
      </c>
      <c r="B134">
        <v>-0.43631502190909088</v>
      </c>
      <c r="C134">
        <v>-2.9591008709090909</v>
      </c>
      <c r="D134">
        <v>0.11612612658389068</v>
      </c>
      <c r="E134">
        <v>-1.5163894171870405</v>
      </c>
    </row>
    <row r="135" spans="1:5" x14ac:dyDescent="0.2">
      <c r="A135" t="s">
        <v>135</v>
      </c>
      <c r="B135">
        <v>-1.25</v>
      </c>
      <c r="C135">
        <v>-3.7727858489999999</v>
      </c>
      <c r="D135">
        <v>0</v>
      </c>
      <c r="E135">
        <v>-2.0279123253770432</v>
      </c>
    </row>
    <row r="136" spans="1:5" x14ac:dyDescent="0.2">
      <c r="A136" t="s">
        <v>136</v>
      </c>
      <c r="B136">
        <v>-1.25</v>
      </c>
      <c r="C136">
        <v>-3.7727858489999999</v>
      </c>
      <c r="D136">
        <v>0</v>
      </c>
      <c r="E136">
        <v>-2.0279123253770432</v>
      </c>
    </row>
    <row r="137" spans="1:5" x14ac:dyDescent="0.2">
      <c r="A137" t="s">
        <v>137</v>
      </c>
      <c r="B137">
        <v>-1.25</v>
      </c>
      <c r="C137">
        <v>-3.7727858489999999</v>
      </c>
      <c r="D137">
        <v>0</v>
      </c>
      <c r="E137">
        <v>-2.0279123253770432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2023-07-19T01:58:03Z</dcterms:created>
  <dcterms:modified xsi:type="dcterms:W3CDTF">2023-07-20T07:09:32Z</dcterms:modified>
</cp:coreProperties>
</file>