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020sma\full_day_sell\"/>
    </mc:Choice>
  </mc:AlternateContent>
  <xr:revisionPtr revIDLastSave="0" documentId="13_ncr:1_{6A7BC3A6-C35B-436C-BF94-392F6E97A87B}" xr6:coauthVersionLast="36" xr6:coauthVersionMax="36" xr10:uidLastSave="{00000000-0000-0000-0000-000000000000}"/>
  <bookViews>
    <workbookView xWindow="0" yWindow="0" windowWidth="19545" windowHeight="8130" xr2:uid="{00000000-000D-0000-FFFF-FFFF00000000}"/>
  </bookViews>
  <sheets>
    <sheet name="filtered_stocks" sheetId="1" r:id="rId1"/>
  </sheets>
  <definedNames>
    <definedName name="_xlnm._FilterDatabase" localSheetId="0" hidden="1">filtered_stocks!$A$1:$W$1</definedName>
  </definedNames>
  <calcPr calcId="191029"/>
</workbook>
</file>

<file path=xl/calcChain.xml><?xml version="1.0" encoding="utf-8"?>
<calcChain xmlns="http://schemas.openxmlformats.org/spreadsheetml/2006/main">
  <c r="O3" i="1" l="1"/>
  <c r="O4" i="1"/>
  <c r="O5" i="1"/>
  <c r="S5" i="1" s="1"/>
  <c r="O6" i="1"/>
  <c r="R6" i="1" s="1"/>
  <c r="O7" i="1"/>
  <c r="O8" i="1"/>
  <c r="S8" i="1" s="1"/>
  <c r="O9" i="1"/>
  <c r="O10" i="1"/>
  <c r="S10" i="1" s="1"/>
  <c r="O11" i="1"/>
  <c r="O12" i="1"/>
  <c r="O13" i="1"/>
  <c r="O14" i="1"/>
  <c r="S14" i="1" s="1"/>
  <c r="O15" i="1"/>
  <c r="S15" i="1" s="1"/>
  <c r="O16" i="1"/>
  <c r="O17" i="1"/>
  <c r="O18" i="1"/>
  <c r="S18" i="1" s="1"/>
  <c r="O19" i="1"/>
  <c r="S19" i="1" s="1"/>
  <c r="O20" i="1"/>
  <c r="S20" i="1" s="1"/>
  <c r="O21" i="1"/>
  <c r="O22" i="1"/>
  <c r="R22" i="1" s="1"/>
  <c r="W22" i="1" s="1"/>
  <c r="O23" i="1"/>
  <c r="R23" i="1" s="1"/>
  <c r="O24" i="1"/>
  <c r="S24" i="1" s="1"/>
  <c r="O25" i="1"/>
  <c r="O26" i="1"/>
  <c r="S26" i="1" s="1"/>
  <c r="O27" i="1"/>
  <c r="O28" i="1"/>
  <c r="O29" i="1"/>
  <c r="O30" i="1"/>
  <c r="S30" i="1" s="1"/>
  <c r="O31" i="1"/>
  <c r="S31" i="1" s="1"/>
  <c r="O32" i="1"/>
  <c r="O33" i="1"/>
  <c r="O34" i="1"/>
  <c r="S34" i="1" s="1"/>
  <c r="O35" i="1"/>
  <c r="S35" i="1" s="1"/>
  <c r="O36" i="1"/>
  <c r="S36" i="1" s="1"/>
  <c r="O37" i="1"/>
  <c r="O38" i="1"/>
  <c r="R38" i="1" s="1"/>
  <c r="W38" i="1" s="1"/>
  <c r="O39" i="1"/>
  <c r="R39" i="1" s="1"/>
  <c r="W39" i="1" s="1"/>
  <c r="O40" i="1"/>
  <c r="S40" i="1" s="1"/>
  <c r="O41" i="1"/>
  <c r="O42" i="1"/>
  <c r="S42" i="1" s="1"/>
  <c r="O43" i="1"/>
  <c r="O44" i="1"/>
  <c r="O45" i="1"/>
  <c r="O46" i="1"/>
  <c r="S46" i="1" s="1"/>
  <c r="O47" i="1"/>
  <c r="S47" i="1" s="1"/>
  <c r="O48" i="1"/>
  <c r="O49" i="1"/>
  <c r="O50" i="1"/>
  <c r="S50" i="1" s="1"/>
  <c r="O51" i="1"/>
  <c r="S51" i="1" s="1"/>
  <c r="O52" i="1"/>
  <c r="S52" i="1" s="1"/>
  <c r="O53" i="1"/>
  <c r="O54" i="1"/>
  <c r="R54" i="1" s="1"/>
  <c r="W54" i="1" s="1"/>
  <c r="O55" i="1"/>
  <c r="R55" i="1" s="1"/>
  <c r="W55" i="1" s="1"/>
  <c r="O56" i="1"/>
  <c r="S56" i="1" s="1"/>
  <c r="O57" i="1"/>
  <c r="O58" i="1"/>
  <c r="S58" i="1" s="1"/>
  <c r="O59" i="1"/>
  <c r="O60" i="1"/>
  <c r="O61" i="1"/>
  <c r="O62" i="1"/>
  <c r="S62" i="1" s="1"/>
  <c r="O63" i="1"/>
  <c r="S63" i="1" s="1"/>
  <c r="O64" i="1"/>
  <c r="O65" i="1"/>
  <c r="O66" i="1"/>
  <c r="S66" i="1" s="1"/>
  <c r="O67" i="1"/>
  <c r="S67" i="1" s="1"/>
  <c r="O68" i="1"/>
  <c r="S68" i="1" s="1"/>
  <c r="O69" i="1"/>
  <c r="O70" i="1"/>
  <c r="R70" i="1" s="1"/>
  <c r="W70" i="1" s="1"/>
  <c r="O71" i="1"/>
  <c r="R71" i="1" s="1"/>
  <c r="V71" i="1" s="1"/>
  <c r="O72" i="1"/>
  <c r="S72" i="1" s="1"/>
  <c r="O73" i="1"/>
  <c r="O74" i="1"/>
  <c r="S74" i="1" s="1"/>
  <c r="O75" i="1"/>
  <c r="O76" i="1"/>
  <c r="O77" i="1"/>
  <c r="O78" i="1"/>
  <c r="S78" i="1" s="1"/>
  <c r="O79" i="1"/>
  <c r="S79" i="1" s="1"/>
  <c r="O80" i="1"/>
  <c r="O81" i="1"/>
  <c r="O82" i="1"/>
  <c r="S82" i="1" s="1"/>
  <c r="O83" i="1"/>
  <c r="S83" i="1" s="1"/>
  <c r="O84" i="1"/>
  <c r="S84" i="1" s="1"/>
  <c r="O85" i="1"/>
  <c r="O86" i="1"/>
  <c r="R86" i="1" s="1"/>
  <c r="V86" i="1" s="1"/>
  <c r="O87" i="1"/>
  <c r="R87" i="1" s="1"/>
  <c r="V87" i="1" s="1"/>
  <c r="O88" i="1"/>
  <c r="S88" i="1" s="1"/>
  <c r="O89" i="1"/>
  <c r="O90" i="1"/>
  <c r="S90" i="1" s="1"/>
  <c r="O91" i="1"/>
  <c r="O92" i="1"/>
  <c r="O93" i="1"/>
  <c r="O94" i="1"/>
  <c r="S94" i="1" s="1"/>
  <c r="O95" i="1"/>
  <c r="S95" i="1" s="1"/>
  <c r="O96" i="1"/>
  <c r="O97" i="1"/>
  <c r="O98" i="1"/>
  <c r="S98" i="1" s="1"/>
  <c r="O99" i="1"/>
  <c r="S99" i="1" s="1"/>
  <c r="O100" i="1"/>
  <c r="S100" i="1" s="1"/>
  <c r="O101" i="1"/>
  <c r="O102" i="1"/>
  <c r="R102" i="1" s="1"/>
  <c r="V102" i="1" s="1"/>
  <c r="O103" i="1"/>
  <c r="O104" i="1"/>
  <c r="R104" i="1" s="1"/>
  <c r="V104" i="1" s="1"/>
  <c r="O105" i="1"/>
  <c r="S105" i="1" s="1"/>
  <c r="O106" i="1"/>
  <c r="O107" i="1"/>
  <c r="S107" i="1" s="1"/>
  <c r="O108" i="1"/>
  <c r="O109" i="1"/>
  <c r="S109" i="1" s="1"/>
  <c r="O110" i="1"/>
  <c r="O111" i="1"/>
  <c r="S111" i="1" s="1"/>
  <c r="O112" i="1"/>
  <c r="S112" i="1" s="1"/>
  <c r="O113" i="1"/>
  <c r="S113" i="1" s="1"/>
  <c r="O114" i="1"/>
  <c r="O115" i="1"/>
  <c r="O116" i="1"/>
  <c r="S116" i="1" s="1"/>
  <c r="O117" i="1"/>
  <c r="S117" i="1" s="1"/>
  <c r="O118" i="1"/>
  <c r="O119" i="1"/>
  <c r="R119" i="1" s="1"/>
  <c r="V119" i="1" s="1"/>
  <c r="O120" i="1"/>
  <c r="R120" i="1" s="1"/>
  <c r="V120" i="1" s="1"/>
  <c r="O121" i="1"/>
  <c r="S121" i="1" s="1"/>
  <c r="O122" i="1"/>
  <c r="O123" i="1"/>
  <c r="O124" i="1"/>
  <c r="S124" i="1" s="1"/>
  <c r="O125" i="1"/>
  <c r="R125" i="1" s="1"/>
  <c r="O126" i="1"/>
  <c r="S126" i="1" s="1"/>
  <c r="O127" i="1"/>
  <c r="O128" i="1"/>
  <c r="S128" i="1" s="1"/>
  <c r="O129" i="1"/>
  <c r="R129" i="1" s="1"/>
  <c r="O130" i="1"/>
  <c r="S130" i="1" s="1"/>
  <c r="O131" i="1"/>
  <c r="O132" i="1"/>
  <c r="S132" i="1" s="1"/>
  <c r="O133" i="1"/>
  <c r="S133" i="1" s="1"/>
  <c r="O134" i="1"/>
  <c r="S134" i="1" s="1"/>
  <c r="O135" i="1"/>
  <c r="O136" i="1"/>
  <c r="S136" i="1" s="1"/>
  <c r="O137" i="1"/>
  <c r="S137" i="1" s="1"/>
  <c r="O138" i="1"/>
  <c r="S138" i="1" s="1"/>
  <c r="O139" i="1"/>
  <c r="O140" i="1"/>
  <c r="S140" i="1" s="1"/>
  <c r="O141" i="1"/>
  <c r="S141" i="1" s="1"/>
  <c r="O142" i="1"/>
  <c r="S142" i="1" s="1"/>
  <c r="O143" i="1"/>
  <c r="O144" i="1"/>
  <c r="S144" i="1" s="1"/>
  <c r="O145" i="1"/>
  <c r="S145" i="1" s="1"/>
  <c r="O146" i="1"/>
  <c r="S146" i="1" s="1"/>
  <c r="O147" i="1"/>
  <c r="O148" i="1"/>
  <c r="S148" i="1" s="1"/>
  <c r="O149" i="1"/>
  <c r="S149" i="1" s="1"/>
  <c r="O150" i="1"/>
  <c r="S150" i="1" s="1"/>
  <c r="O151" i="1"/>
  <c r="O152" i="1"/>
  <c r="S152" i="1" s="1"/>
  <c r="O153" i="1"/>
  <c r="S153" i="1" s="1"/>
  <c r="O154" i="1"/>
  <c r="S154" i="1" s="1"/>
  <c r="O155" i="1"/>
  <c r="O156" i="1"/>
  <c r="S156" i="1" s="1"/>
  <c r="O157" i="1"/>
  <c r="S157" i="1" s="1"/>
  <c r="O158" i="1"/>
  <c r="S158" i="1" s="1"/>
  <c r="O159" i="1"/>
  <c r="O160" i="1"/>
  <c r="S160" i="1" s="1"/>
  <c r="O161" i="1"/>
  <c r="R161" i="1" s="1"/>
  <c r="O162" i="1"/>
  <c r="S162" i="1" s="1"/>
  <c r="O163" i="1"/>
  <c r="O164" i="1"/>
  <c r="S164" i="1" s="1"/>
  <c r="O165" i="1"/>
  <c r="S165" i="1" s="1"/>
  <c r="O166" i="1"/>
  <c r="S166" i="1" s="1"/>
  <c r="O167" i="1"/>
  <c r="O168" i="1"/>
  <c r="S168" i="1" s="1"/>
  <c r="O169" i="1"/>
  <c r="R169" i="1" s="1"/>
  <c r="O170" i="1"/>
  <c r="S170" i="1" s="1"/>
  <c r="O171" i="1"/>
  <c r="O172" i="1"/>
  <c r="S172" i="1" s="1"/>
  <c r="O173" i="1"/>
  <c r="S173" i="1" s="1"/>
  <c r="O174" i="1"/>
  <c r="S174" i="1" s="1"/>
  <c r="O175" i="1"/>
  <c r="O176" i="1"/>
  <c r="S176" i="1" s="1"/>
  <c r="O177" i="1"/>
  <c r="S177" i="1" s="1"/>
  <c r="O178" i="1"/>
  <c r="S178" i="1" s="1"/>
  <c r="O179" i="1"/>
  <c r="O180" i="1"/>
  <c r="S180" i="1" s="1"/>
  <c r="O181" i="1"/>
  <c r="S181" i="1" s="1"/>
  <c r="O182" i="1"/>
  <c r="O183" i="1"/>
  <c r="O184" i="1"/>
  <c r="S184" i="1" s="1"/>
  <c r="O185" i="1"/>
  <c r="S185" i="1" s="1"/>
  <c r="O186" i="1"/>
  <c r="O187" i="1"/>
  <c r="O188" i="1"/>
  <c r="S188" i="1" s="1"/>
  <c r="O189" i="1"/>
  <c r="S189" i="1" s="1"/>
  <c r="O190" i="1"/>
  <c r="O191" i="1"/>
  <c r="O192" i="1"/>
  <c r="S192" i="1" s="1"/>
  <c r="O193" i="1"/>
  <c r="R193" i="1" s="1"/>
  <c r="O194" i="1"/>
  <c r="O195" i="1"/>
  <c r="O196" i="1"/>
  <c r="S196" i="1" s="1"/>
  <c r="O197" i="1"/>
  <c r="S197" i="1" s="1"/>
  <c r="O198" i="1"/>
  <c r="O199" i="1"/>
  <c r="O200" i="1"/>
  <c r="S200" i="1" s="1"/>
  <c r="O201" i="1"/>
  <c r="R201" i="1" s="1"/>
  <c r="O202" i="1"/>
  <c r="O203" i="1"/>
  <c r="O204" i="1"/>
  <c r="S204" i="1" s="1"/>
  <c r="O205" i="1"/>
  <c r="S205" i="1" s="1"/>
  <c r="O206" i="1"/>
  <c r="R206" i="1" s="1"/>
  <c r="V206" i="1" s="1"/>
  <c r="O207" i="1"/>
  <c r="O208" i="1"/>
  <c r="S208" i="1" s="1"/>
  <c r="O209" i="1"/>
  <c r="S209" i="1" s="1"/>
  <c r="O210" i="1"/>
  <c r="O211" i="1"/>
  <c r="O212" i="1"/>
  <c r="R212" i="1" s="1"/>
  <c r="W212" i="1" s="1"/>
  <c r="O213" i="1"/>
  <c r="S213" i="1" s="1"/>
  <c r="O214" i="1"/>
  <c r="O215" i="1"/>
  <c r="O216" i="1"/>
  <c r="S216" i="1" s="1"/>
  <c r="O217" i="1"/>
  <c r="S217" i="1" s="1"/>
  <c r="O2" i="1"/>
  <c r="W23" i="1"/>
  <c r="V23" i="1"/>
  <c r="W104" i="1"/>
  <c r="V125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" i="1"/>
  <c r="V39" i="1" l="1"/>
  <c r="R185" i="1"/>
  <c r="R153" i="1"/>
  <c r="S3" i="1"/>
  <c r="R3" i="1"/>
  <c r="R117" i="1"/>
  <c r="V117" i="1" s="1"/>
  <c r="R217" i="1"/>
  <c r="W217" i="1" s="1"/>
  <c r="S169" i="1"/>
  <c r="V201" i="1"/>
  <c r="W201" i="1"/>
  <c r="W169" i="1"/>
  <c r="V169" i="1"/>
  <c r="W102" i="1"/>
  <c r="S201" i="1"/>
  <c r="W120" i="1"/>
  <c r="R137" i="1"/>
  <c r="V193" i="1"/>
  <c r="W193" i="1"/>
  <c r="V161" i="1"/>
  <c r="W161" i="1"/>
  <c r="V129" i="1"/>
  <c r="W129" i="1"/>
  <c r="R78" i="1"/>
  <c r="V78" i="1" s="1"/>
  <c r="R46" i="1"/>
  <c r="W46" i="1" s="1"/>
  <c r="R14" i="1"/>
  <c r="W14" i="1" s="1"/>
  <c r="S86" i="1"/>
  <c r="S54" i="1"/>
  <c r="S22" i="1"/>
  <c r="V212" i="1"/>
  <c r="W87" i="1"/>
  <c r="V55" i="1"/>
  <c r="R213" i="1"/>
  <c r="R197" i="1"/>
  <c r="R181" i="1"/>
  <c r="W181" i="1" s="1"/>
  <c r="R165" i="1"/>
  <c r="R149" i="1"/>
  <c r="R133" i="1"/>
  <c r="V133" i="1" s="1"/>
  <c r="R105" i="1"/>
  <c r="R74" i="1"/>
  <c r="V74" i="1" s="1"/>
  <c r="R42" i="1"/>
  <c r="W42" i="1" s="1"/>
  <c r="R10" i="1"/>
  <c r="W10" i="1" s="1"/>
  <c r="S193" i="1"/>
  <c r="S161" i="1"/>
  <c r="S129" i="1"/>
  <c r="W119" i="1"/>
  <c r="R209" i="1"/>
  <c r="R177" i="1"/>
  <c r="R145" i="1"/>
  <c r="R94" i="1"/>
  <c r="R62" i="1"/>
  <c r="W62" i="1" s="1"/>
  <c r="R30" i="1"/>
  <c r="W30" i="1" s="1"/>
  <c r="S102" i="1"/>
  <c r="S70" i="1"/>
  <c r="S38" i="1"/>
  <c r="S6" i="1"/>
  <c r="R205" i="1"/>
  <c r="R189" i="1"/>
  <c r="R173" i="1"/>
  <c r="R157" i="1"/>
  <c r="R141" i="1"/>
  <c r="R121" i="1"/>
  <c r="R90" i="1"/>
  <c r="V90" i="1" s="1"/>
  <c r="R58" i="1"/>
  <c r="W58" i="1" s="1"/>
  <c r="R26" i="1"/>
  <c r="W26" i="1" s="1"/>
  <c r="R152" i="1"/>
  <c r="W152" i="1" s="1"/>
  <c r="S2" i="1"/>
  <c r="R2" i="1"/>
  <c r="S214" i="1"/>
  <c r="R214" i="1"/>
  <c r="V214" i="1" s="1"/>
  <c r="R210" i="1"/>
  <c r="V210" i="1" s="1"/>
  <c r="S210" i="1"/>
  <c r="S202" i="1"/>
  <c r="R202" i="1"/>
  <c r="V202" i="1" s="1"/>
  <c r="S198" i="1"/>
  <c r="R198" i="1"/>
  <c r="V198" i="1" s="1"/>
  <c r="S194" i="1"/>
  <c r="R194" i="1"/>
  <c r="V194" i="1" s="1"/>
  <c r="S190" i="1"/>
  <c r="R190" i="1"/>
  <c r="V190" i="1" s="1"/>
  <c r="S186" i="1"/>
  <c r="R186" i="1"/>
  <c r="V186" i="1" s="1"/>
  <c r="S182" i="1"/>
  <c r="R182" i="1"/>
  <c r="V182" i="1" s="1"/>
  <c r="R107" i="1"/>
  <c r="R95" i="1"/>
  <c r="R84" i="1"/>
  <c r="R63" i="1"/>
  <c r="R52" i="1"/>
  <c r="R31" i="1"/>
  <c r="R20" i="1"/>
  <c r="S120" i="1"/>
  <c r="S104" i="1"/>
  <c r="S87" i="1"/>
  <c r="S71" i="1"/>
  <c r="S55" i="1"/>
  <c r="S39" i="1"/>
  <c r="S23" i="1"/>
  <c r="R216" i="1"/>
  <c r="R208" i="1"/>
  <c r="R200" i="1"/>
  <c r="R192" i="1"/>
  <c r="R184" i="1"/>
  <c r="R176" i="1"/>
  <c r="R168" i="1"/>
  <c r="R160" i="1"/>
  <c r="R144" i="1"/>
  <c r="W144" i="1" s="1"/>
  <c r="R136" i="1"/>
  <c r="R128" i="1"/>
  <c r="R116" i="1"/>
  <c r="R83" i="1"/>
  <c r="R72" i="1"/>
  <c r="R51" i="1"/>
  <c r="R40" i="1"/>
  <c r="R19" i="1"/>
  <c r="R8" i="1"/>
  <c r="S212" i="1"/>
  <c r="S119" i="1"/>
  <c r="R108" i="1"/>
  <c r="V108" i="1" s="1"/>
  <c r="S108" i="1"/>
  <c r="S96" i="1"/>
  <c r="R96" i="1"/>
  <c r="S92" i="1"/>
  <c r="R92" i="1"/>
  <c r="W92" i="1" s="1"/>
  <c r="S80" i="1"/>
  <c r="R80" i="1"/>
  <c r="S76" i="1"/>
  <c r="R76" i="1"/>
  <c r="S64" i="1"/>
  <c r="R64" i="1"/>
  <c r="S60" i="1"/>
  <c r="R60" i="1"/>
  <c r="S48" i="1"/>
  <c r="R48" i="1"/>
  <c r="S44" i="1"/>
  <c r="R44" i="1"/>
  <c r="S32" i="1"/>
  <c r="R32" i="1"/>
  <c r="S28" i="1"/>
  <c r="R28" i="1"/>
  <c r="S16" i="1"/>
  <c r="R16" i="1"/>
  <c r="S12" i="1"/>
  <c r="R12" i="1"/>
  <c r="S4" i="1"/>
  <c r="R4" i="1"/>
  <c r="R124" i="1"/>
  <c r="R112" i="1"/>
  <c r="R100" i="1"/>
  <c r="V100" i="1" s="1"/>
  <c r="R79" i="1"/>
  <c r="R68" i="1"/>
  <c r="R47" i="1"/>
  <c r="R36" i="1"/>
  <c r="R15" i="1"/>
  <c r="S215" i="1"/>
  <c r="R215" i="1"/>
  <c r="V215" i="1" s="1"/>
  <c r="S211" i="1"/>
  <c r="R211" i="1"/>
  <c r="W211" i="1" s="1"/>
  <c r="S207" i="1"/>
  <c r="R207" i="1"/>
  <c r="S203" i="1"/>
  <c r="R203" i="1"/>
  <c r="S199" i="1"/>
  <c r="R199" i="1"/>
  <c r="S195" i="1"/>
  <c r="R195" i="1"/>
  <c r="S191" i="1"/>
  <c r="R191" i="1"/>
  <c r="S187" i="1"/>
  <c r="R187" i="1"/>
  <c r="S183" i="1"/>
  <c r="R183" i="1"/>
  <c r="S179" i="1"/>
  <c r="R179" i="1"/>
  <c r="S175" i="1"/>
  <c r="R175" i="1"/>
  <c r="S171" i="1"/>
  <c r="R171" i="1"/>
  <c r="S167" i="1"/>
  <c r="R167" i="1"/>
  <c r="S163" i="1"/>
  <c r="R163" i="1"/>
  <c r="S159" i="1"/>
  <c r="R159" i="1"/>
  <c r="S155" i="1"/>
  <c r="R155" i="1"/>
  <c r="S151" i="1"/>
  <c r="R151" i="1"/>
  <c r="S147" i="1"/>
  <c r="R147" i="1"/>
  <c r="S143" i="1"/>
  <c r="R143" i="1"/>
  <c r="S139" i="1"/>
  <c r="R139" i="1"/>
  <c r="S135" i="1"/>
  <c r="R135" i="1"/>
  <c r="V135" i="1" s="1"/>
  <c r="S131" i="1"/>
  <c r="R131" i="1"/>
  <c r="S127" i="1"/>
  <c r="R127" i="1"/>
  <c r="S123" i="1"/>
  <c r="R123" i="1"/>
  <c r="W123" i="1" s="1"/>
  <c r="S115" i="1"/>
  <c r="R115" i="1"/>
  <c r="S103" i="1"/>
  <c r="R103" i="1"/>
  <c r="R91" i="1"/>
  <c r="S91" i="1"/>
  <c r="R75" i="1"/>
  <c r="V75" i="1" s="1"/>
  <c r="S75" i="1"/>
  <c r="R59" i="1"/>
  <c r="S59" i="1"/>
  <c r="R43" i="1"/>
  <c r="S43" i="1"/>
  <c r="R27" i="1"/>
  <c r="S27" i="1"/>
  <c r="R11" i="1"/>
  <c r="S11" i="1"/>
  <c r="S7" i="1"/>
  <c r="R7" i="1"/>
  <c r="R204" i="1"/>
  <c r="R196" i="1"/>
  <c r="R188" i="1"/>
  <c r="R180" i="1"/>
  <c r="R172" i="1"/>
  <c r="R164" i="1"/>
  <c r="R156" i="1"/>
  <c r="R148" i="1"/>
  <c r="W148" i="1" s="1"/>
  <c r="R140" i="1"/>
  <c r="W140" i="1" s="1"/>
  <c r="R132" i="1"/>
  <c r="R111" i="1"/>
  <c r="R99" i="1"/>
  <c r="R88" i="1"/>
  <c r="R67" i="1"/>
  <c r="R56" i="1"/>
  <c r="R35" i="1"/>
  <c r="R24" i="1"/>
  <c r="S206" i="1"/>
  <c r="S122" i="1"/>
  <c r="R122" i="1"/>
  <c r="V122" i="1" s="1"/>
  <c r="S118" i="1"/>
  <c r="R118" i="1"/>
  <c r="S114" i="1"/>
  <c r="R114" i="1"/>
  <c r="S110" i="1"/>
  <c r="R110" i="1"/>
  <c r="S106" i="1"/>
  <c r="R106" i="1"/>
  <c r="R126" i="1"/>
  <c r="V126" i="1" s="1"/>
  <c r="R109" i="1"/>
  <c r="R98" i="1"/>
  <c r="V98" i="1" s="1"/>
  <c r="R82" i="1"/>
  <c r="V82" i="1" s="1"/>
  <c r="R66" i="1"/>
  <c r="W66" i="1" s="1"/>
  <c r="R50" i="1"/>
  <c r="W50" i="1" s="1"/>
  <c r="R34" i="1"/>
  <c r="W34" i="1" s="1"/>
  <c r="R18" i="1"/>
  <c r="W18" i="1" s="1"/>
  <c r="S125" i="1"/>
  <c r="R5" i="1"/>
  <c r="S101" i="1"/>
  <c r="R101" i="1"/>
  <c r="S97" i="1"/>
  <c r="R97" i="1"/>
  <c r="S93" i="1"/>
  <c r="R93" i="1"/>
  <c r="S89" i="1"/>
  <c r="R89" i="1"/>
  <c r="S85" i="1"/>
  <c r="R85" i="1"/>
  <c r="S81" i="1"/>
  <c r="R81" i="1"/>
  <c r="S77" i="1"/>
  <c r="R77" i="1"/>
  <c r="S73" i="1"/>
  <c r="R73" i="1"/>
  <c r="S69" i="1"/>
  <c r="R69" i="1"/>
  <c r="S65" i="1"/>
  <c r="R65" i="1"/>
  <c r="W65" i="1" s="1"/>
  <c r="S61" i="1"/>
  <c r="R61" i="1"/>
  <c r="W61" i="1" s="1"/>
  <c r="S57" i="1"/>
  <c r="R57" i="1"/>
  <c r="W57" i="1" s="1"/>
  <c r="S53" i="1"/>
  <c r="R53" i="1"/>
  <c r="W53" i="1" s="1"/>
  <c r="S49" i="1"/>
  <c r="R49" i="1"/>
  <c r="W49" i="1" s="1"/>
  <c r="S45" i="1"/>
  <c r="R45" i="1"/>
  <c r="W45" i="1" s="1"/>
  <c r="S41" i="1"/>
  <c r="R41" i="1"/>
  <c r="W41" i="1" s="1"/>
  <c r="S37" i="1"/>
  <c r="R37" i="1"/>
  <c r="W37" i="1" s="1"/>
  <c r="S33" i="1"/>
  <c r="R33" i="1"/>
  <c r="W33" i="1" s="1"/>
  <c r="S29" i="1"/>
  <c r="R29" i="1"/>
  <c r="W29" i="1" s="1"/>
  <c r="S25" i="1"/>
  <c r="R25" i="1"/>
  <c r="W25" i="1" s="1"/>
  <c r="S21" i="1"/>
  <c r="R21" i="1"/>
  <c r="W21" i="1" s="1"/>
  <c r="S17" i="1"/>
  <c r="R17" i="1"/>
  <c r="W17" i="1" s="1"/>
  <c r="S13" i="1"/>
  <c r="R13" i="1"/>
  <c r="W13" i="1" s="1"/>
  <c r="S9" i="1"/>
  <c r="R9" i="1"/>
  <c r="W9" i="1" s="1"/>
  <c r="R178" i="1"/>
  <c r="R174" i="1"/>
  <c r="R170" i="1"/>
  <c r="R166" i="1"/>
  <c r="R162" i="1"/>
  <c r="R158" i="1"/>
  <c r="R154" i="1"/>
  <c r="R150" i="1"/>
  <c r="R146" i="1"/>
  <c r="V146" i="1" s="1"/>
  <c r="R142" i="1"/>
  <c r="V142" i="1" s="1"/>
  <c r="R138" i="1"/>
  <c r="R134" i="1"/>
  <c r="R130" i="1"/>
  <c r="V130" i="1" s="1"/>
  <c r="R113" i="1"/>
  <c r="V123" i="1"/>
  <c r="W206" i="1"/>
  <c r="W202" i="1"/>
  <c r="W198" i="1"/>
  <c r="W194" i="1"/>
  <c r="W190" i="1"/>
  <c r="W186" i="1"/>
  <c r="W182" i="1"/>
  <c r="V70" i="1"/>
  <c r="W214" i="1"/>
  <c r="V61" i="1"/>
  <c r="V53" i="1"/>
  <c r="V49" i="1"/>
  <c r="V45" i="1"/>
  <c r="V37" i="1"/>
  <c r="V29" i="1"/>
  <c r="V25" i="1"/>
  <c r="V62" i="1"/>
  <c r="V58" i="1"/>
  <c r="V54" i="1"/>
  <c r="V50" i="1"/>
  <c r="V38" i="1"/>
  <c r="V30" i="1"/>
  <c r="V22" i="1"/>
  <c r="V18" i="1"/>
  <c r="V14" i="1"/>
  <c r="V10" i="1"/>
  <c r="W215" i="1"/>
  <c r="V217" i="1"/>
  <c r="V211" i="1"/>
  <c r="V152" i="1"/>
  <c r="V148" i="1"/>
  <c r="V144" i="1"/>
  <c r="V116" i="1"/>
  <c r="W116" i="1"/>
  <c r="W135" i="1"/>
  <c r="V106" i="1"/>
  <c r="W106" i="1"/>
  <c r="W133" i="1"/>
  <c r="W125" i="1"/>
  <c r="W117" i="1"/>
  <c r="W74" i="1"/>
  <c r="W71" i="1"/>
  <c r="V6" i="1"/>
  <c r="W6" i="1"/>
  <c r="W86" i="1"/>
  <c r="W82" i="1"/>
  <c r="W78" i="1"/>
  <c r="J3" i="1"/>
  <c r="L3" i="1" s="1"/>
  <c r="J4" i="1"/>
  <c r="L4" i="1" s="1"/>
  <c r="J5" i="1"/>
  <c r="L5" i="1" s="1"/>
  <c r="J6" i="1"/>
  <c r="L6" i="1" s="1"/>
  <c r="J7" i="1"/>
  <c r="L7" i="1" s="1"/>
  <c r="J8" i="1"/>
  <c r="L8" i="1" s="1"/>
  <c r="J9" i="1"/>
  <c r="L9" i="1" s="1"/>
  <c r="J10" i="1"/>
  <c r="L10" i="1" s="1"/>
  <c r="J11" i="1"/>
  <c r="L11" i="1" s="1"/>
  <c r="J12" i="1"/>
  <c r="L12" i="1" s="1"/>
  <c r="J13" i="1"/>
  <c r="L13" i="1" s="1"/>
  <c r="J14" i="1"/>
  <c r="L14" i="1" s="1"/>
  <c r="J15" i="1"/>
  <c r="L15" i="1" s="1"/>
  <c r="J16" i="1"/>
  <c r="L16" i="1" s="1"/>
  <c r="J17" i="1"/>
  <c r="L17" i="1" s="1"/>
  <c r="J18" i="1"/>
  <c r="L18" i="1" s="1"/>
  <c r="J19" i="1"/>
  <c r="L19" i="1" s="1"/>
  <c r="J20" i="1"/>
  <c r="L20" i="1" s="1"/>
  <c r="J21" i="1"/>
  <c r="L21" i="1" s="1"/>
  <c r="J22" i="1"/>
  <c r="L22" i="1" s="1"/>
  <c r="J23" i="1"/>
  <c r="L23" i="1" s="1"/>
  <c r="J24" i="1"/>
  <c r="L24" i="1" s="1"/>
  <c r="J25" i="1"/>
  <c r="L25" i="1" s="1"/>
  <c r="J26" i="1"/>
  <c r="L26" i="1" s="1"/>
  <c r="J27" i="1"/>
  <c r="L27" i="1" s="1"/>
  <c r="J28" i="1"/>
  <c r="L28" i="1" s="1"/>
  <c r="J29" i="1"/>
  <c r="L29" i="1" s="1"/>
  <c r="J30" i="1"/>
  <c r="L30" i="1" s="1"/>
  <c r="J31" i="1"/>
  <c r="L31" i="1" s="1"/>
  <c r="J32" i="1"/>
  <c r="L32" i="1" s="1"/>
  <c r="J33" i="1"/>
  <c r="L33" i="1" s="1"/>
  <c r="J34" i="1"/>
  <c r="L34" i="1" s="1"/>
  <c r="J35" i="1"/>
  <c r="L35" i="1" s="1"/>
  <c r="J36" i="1"/>
  <c r="L36" i="1" s="1"/>
  <c r="J37" i="1"/>
  <c r="L37" i="1" s="1"/>
  <c r="J38" i="1"/>
  <c r="L38" i="1" s="1"/>
  <c r="J39" i="1"/>
  <c r="L39" i="1" s="1"/>
  <c r="J40" i="1"/>
  <c r="L40" i="1" s="1"/>
  <c r="J41" i="1"/>
  <c r="L41" i="1" s="1"/>
  <c r="J42" i="1"/>
  <c r="L42" i="1" s="1"/>
  <c r="J43" i="1"/>
  <c r="L43" i="1" s="1"/>
  <c r="J44" i="1"/>
  <c r="L44" i="1" s="1"/>
  <c r="J45" i="1"/>
  <c r="L45" i="1" s="1"/>
  <c r="J46" i="1"/>
  <c r="L46" i="1" s="1"/>
  <c r="J47" i="1"/>
  <c r="L47" i="1" s="1"/>
  <c r="J48" i="1"/>
  <c r="L48" i="1" s="1"/>
  <c r="J49" i="1"/>
  <c r="L49" i="1" s="1"/>
  <c r="J50" i="1"/>
  <c r="L50" i="1" s="1"/>
  <c r="J51" i="1"/>
  <c r="L51" i="1" s="1"/>
  <c r="J52" i="1"/>
  <c r="L52" i="1" s="1"/>
  <c r="J53" i="1"/>
  <c r="L53" i="1" s="1"/>
  <c r="J54" i="1"/>
  <c r="L54" i="1" s="1"/>
  <c r="J55" i="1"/>
  <c r="L55" i="1" s="1"/>
  <c r="J56" i="1"/>
  <c r="L56" i="1" s="1"/>
  <c r="J57" i="1"/>
  <c r="L57" i="1" s="1"/>
  <c r="J58" i="1"/>
  <c r="L58" i="1" s="1"/>
  <c r="J59" i="1"/>
  <c r="L59" i="1" s="1"/>
  <c r="J60" i="1"/>
  <c r="L60" i="1" s="1"/>
  <c r="J61" i="1"/>
  <c r="L61" i="1" s="1"/>
  <c r="J62" i="1"/>
  <c r="L62" i="1" s="1"/>
  <c r="J63" i="1"/>
  <c r="L63" i="1" s="1"/>
  <c r="J64" i="1"/>
  <c r="L64" i="1" s="1"/>
  <c r="J65" i="1"/>
  <c r="L65" i="1" s="1"/>
  <c r="J66" i="1"/>
  <c r="L66" i="1" s="1"/>
  <c r="J67" i="1"/>
  <c r="L67" i="1" s="1"/>
  <c r="J68" i="1"/>
  <c r="L68" i="1" s="1"/>
  <c r="J69" i="1"/>
  <c r="L69" i="1" s="1"/>
  <c r="J70" i="1"/>
  <c r="L70" i="1" s="1"/>
  <c r="J71" i="1"/>
  <c r="L71" i="1" s="1"/>
  <c r="J72" i="1"/>
  <c r="L72" i="1" s="1"/>
  <c r="J73" i="1"/>
  <c r="L73" i="1" s="1"/>
  <c r="J74" i="1"/>
  <c r="L74" i="1" s="1"/>
  <c r="J75" i="1"/>
  <c r="L75" i="1" s="1"/>
  <c r="J76" i="1"/>
  <c r="L76" i="1" s="1"/>
  <c r="J77" i="1"/>
  <c r="L77" i="1" s="1"/>
  <c r="J78" i="1"/>
  <c r="L78" i="1" s="1"/>
  <c r="J79" i="1"/>
  <c r="L79" i="1" s="1"/>
  <c r="J80" i="1"/>
  <c r="L80" i="1" s="1"/>
  <c r="J81" i="1"/>
  <c r="L81" i="1" s="1"/>
  <c r="J82" i="1"/>
  <c r="L82" i="1" s="1"/>
  <c r="J83" i="1"/>
  <c r="L83" i="1" s="1"/>
  <c r="J84" i="1"/>
  <c r="L84" i="1" s="1"/>
  <c r="J85" i="1"/>
  <c r="L85" i="1" s="1"/>
  <c r="J86" i="1"/>
  <c r="L86" i="1" s="1"/>
  <c r="J87" i="1"/>
  <c r="L87" i="1" s="1"/>
  <c r="J88" i="1"/>
  <c r="L88" i="1" s="1"/>
  <c r="J89" i="1"/>
  <c r="L89" i="1" s="1"/>
  <c r="J90" i="1"/>
  <c r="L90" i="1" s="1"/>
  <c r="J91" i="1"/>
  <c r="L91" i="1" s="1"/>
  <c r="J92" i="1"/>
  <c r="L92" i="1" s="1"/>
  <c r="J93" i="1"/>
  <c r="L93" i="1" s="1"/>
  <c r="J94" i="1"/>
  <c r="L94" i="1" s="1"/>
  <c r="J95" i="1"/>
  <c r="L95" i="1" s="1"/>
  <c r="J96" i="1"/>
  <c r="L96" i="1" s="1"/>
  <c r="J97" i="1"/>
  <c r="L97" i="1" s="1"/>
  <c r="J98" i="1"/>
  <c r="L98" i="1" s="1"/>
  <c r="J99" i="1"/>
  <c r="L99" i="1" s="1"/>
  <c r="J100" i="1"/>
  <c r="L100" i="1" s="1"/>
  <c r="J101" i="1"/>
  <c r="L101" i="1" s="1"/>
  <c r="J102" i="1"/>
  <c r="L102" i="1" s="1"/>
  <c r="J103" i="1"/>
  <c r="L103" i="1" s="1"/>
  <c r="J104" i="1"/>
  <c r="L104" i="1" s="1"/>
  <c r="J105" i="1"/>
  <c r="L105" i="1" s="1"/>
  <c r="J106" i="1"/>
  <c r="L106" i="1" s="1"/>
  <c r="J107" i="1"/>
  <c r="L107" i="1" s="1"/>
  <c r="J108" i="1"/>
  <c r="L108" i="1" s="1"/>
  <c r="J109" i="1"/>
  <c r="L109" i="1" s="1"/>
  <c r="J110" i="1"/>
  <c r="L110" i="1" s="1"/>
  <c r="J111" i="1"/>
  <c r="L111" i="1" s="1"/>
  <c r="J112" i="1"/>
  <c r="L112" i="1" s="1"/>
  <c r="J113" i="1"/>
  <c r="L113" i="1" s="1"/>
  <c r="J114" i="1"/>
  <c r="L114" i="1" s="1"/>
  <c r="J115" i="1"/>
  <c r="L115" i="1" s="1"/>
  <c r="J116" i="1"/>
  <c r="L116" i="1" s="1"/>
  <c r="J117" i="1"/>
  <c r="L117" i="1" s="1"/>
  <c r="J118" i="1"/>
  <c r="L118" i="1" s="1"/>
  <c r="J119" i="1"/>
  <c r="L119" i="1" s="1"/>
  <c r="J120" i="1"/>
  <c r="L120" i="1" s="1"/>
  <c r="J121" i="1"/>
  <c r="L121" i="1" s="1"/>
  <c r="J122" i="1"/>
  <c r="L122" i="1" s="1"/>
  <c r="J123" i="1"/>
  <c r="L123" i="1" s="1"/>
  <c r="J124" i="1"/>
  <c r="L124" i="1" s="1"/>
  <c r="J125" i="1"/>
  <c r="L125" i="1" s="1"/>
  <c r="J126" i="1"/>
  <c r="L126" i="1" s="1"/>
  <c r="J127" i="1"/>
  <c r="L127" i="1" s="1"/>
  <c r="J128" i="1"/>
  <c r="L128" i="1" s="1"/>
  <c r="J129" i="1"/>
  <c r="L129" i="1" s="1"/>
  <c r="J130" i="1"/>
  <c r="L130" i="1" s="1"/>
  <c r="J131" i="1"/>
  <c r="L131" i="1" s="1"/>
  <c r="J132" i="1"/>
  <c r="L132" i="1" s="1"/>
  <c r="J133" i="1"/>
  <c r="L133" i="1" s="1"/>
  <c r="J134" i="1"/>
  <c r="L134" i="1" s="1"/>
  <c r="J135" i="1"/>
  <c r="L135" i="1" s="1"/>
  <c r="J136" i="1"/>
  <c r="L136" i="1" s="1"/>
  <c r="J137" i="1"/>
  <c r="L137" i="1" s="1"/>
  <c r="J138" i="1"/>
  <c r="L138" i="1" s="1"/>
  <c r="J139" i="1"/>
  <c r="L139" i="1" s="1"/>
  <c r="J140" i="1"/>
  <c r="L140" i="1" s="1"/>
  <c r="J141" i="1"/>
  <c r="L141" i="1" s="1"/>
  <c r="J142" i="1"/>
  <c r="L142" i="1" s="1"/>
  <c r="J143" i="1"/>
  <c r="L143" i="1" s="1"/>
  <c r="J144" i="1"/>
  <c r="L144" i="1" s="1"/>
  <c r="J145" i="1"/>
  <c r="L145" i="1" s="1"/>
  <c r="J146" i="1"/>
  <c r="L146" i="1" s="1"/>
  <c r="J147" i="1"/>
  <c r="L147" i="1" s="1"/>
  <c r="J148" i="1"/>
  <c r="L148" i="1" s="1"/>
  <c r="J149" i="1"/>
  <c r="L149" i="1" s="1"/>
  <c r="J150" i="1"/>
  <c r="L150" i="1" s="1"/>
  <c r="J151" i="1"/>
  <c r="L151" i="1" s="1"/>
  <c r="J152" i="1"/>
  <c r="L152" i="1" s="1"/>
  <c r="J153" i="1"/>
  <c r="L153" i="1" s="1"/>
  <c r="J154" i="1"/>
  <c r="L154" i="1" s="1"/>
  <c r="J155" i="1"/>
  <c r="L155" i="1" s="1"/>
  <c r="J156" i="1"/>
  <c r="L156" i="1" s="1"/>
  <c r="J157" i="1"/>
  <c r="L157" i="1" s="1"/>
  <c r="J158" i="1"/>
  <c r="L158" i="1" s="1"/>
  <c r="J159" i="1"/>
  <c r="L159" i="1" s="1"/>
  <c r="J160" i="1"/>
  <c r="L160" i="1" s="1"/>
  <c r="J161" i="1"/>
  <c r="L161" i="1" s="1"/>
  <c r="J162" i="1"/>
  <c r="L162" i="1" s="1"/>
  <c r="J163" i="1"/>
  <c r="L163" i="1" s="1"/>
  <c r="J164" i="1"/>
  <c r="L164" i="1" s="1"/>
  <c r="J165" i="1"/>
  <c r="L165" i="1" s="1"/>
  <c r="J166" i="1"/>
  <c r="L166" i="1" s="1"/>
  <c r="J167" i="1"/>
  <c r="L167" i="1" s="1"/>
  <c r="J168" i="1"/>
  <c r="L168" i="1" s="1"/>
  <c r="J169" i="1"/>
  <c r="L169" i="1" s="1"/>
  <c r="J170" i="1"/>
  <c r="L170" i="1" s="1"/>
  <c r="J171" i="1"/>
  <c r="L171" i="1" s="1"/>
  <c r="J172" i="1"/>
  <c r="L172" i="1" s="1"/>
  <c r="J173" i="1"/>
  <c r="L173" i="1" s="1"/>
  <c r="J174" i="1"/>
  <c r="L174" i="1" s="1"/>
  <c r="J175" i="1"/>
  <c r="L175" i="1" s="1"/>
  <c r="J176" i="1"/>
  <c r="L176" i="1" s="1"/>
  <c r="J177" i="1"/>
  <c r="L177" i="1" s="1"/>
  <c r="J178" i="1"/>
  <c r="L178" i="1" s="1"/>
  <c r="J179" i="1"/>
  <c r="L179" i="1" s="1"/>
  <c r="J180" i="1"/>
  <c r="L180" i="1" s="1"/>
  <c r="J181" i="1"/>
  <c r="L181" i="1" s="1"/>
  <c r="J182" i="1"/>
  <c r="L182" i="1" s="1"/>
  <c r="J183" i="1"/>
  <c r="L183" i="1" s="1"/>
  <c r="J184" i="1"/>
  <c r="L184" i="1" s="1"/>
  <c r="J185" i="1"/>
  <c r="L185" i="1" s="1"/>
  <c r="J186" i="1"/>
  <c r="L186" i="1" s="1"/>
  <c r="J187" i="1"/>
  <c r="L187" i="1" s="1"/>
  <c r="J188" i="1"/>
  <c r="L188" i="1" s="1"/>
  <c r="J189" i="1"/>
  <c r="L189" i="1" s="1"/>
  <c r="J190" i="1"/>
  <c r="L190" i="1" s="1"/>
  <c r="J191" i="1"/>
  <c r="L191" i="1" s="1"/>
  <c r="J192" i="1"/>
  <c r="L192" i="1" s="1"/>
  <c r="J193" i="1"/>
  <c r="L193" i="1" s="1"/>
  <c r="J194" i="1"/>
  <c r="L194" i="1" s="1"/>
  <c r="J195" i="1"/>
  <c r="L195" i="1" s="1"/>
  <c r="J196" i="1"/>
  <c r="L196" i="1" s="1"/>
  <c r="J197" i="1"/>
  <c r="L197" i="1" s="1"/>
  <c r="J198" i="1"/>
  <c r="L198" i="1" s="1"/>
  <c r="J199" i="1"/>
  <c r="L199" i="1" s="1"/>
  <c r="J200" i="1"/>
  <c r="L200" i="1" s="1"/>
  <c r="J201" i="1"/>
  <c r="L201" i="1" s="1"/>
  <c r="J202" i="1"/>
  <c r="L202" i="1" s="1"/>
  <c r="J203" i="1"/>
  <c r="L203" i="1" s="1"/>
  <c r="J204" i="1"/>
  <c r="L204" i="1" s="1"/>
  <c r="J205" i="1"/>
  <c r="L205" i="1" s="1"/>
  <c r="J206" i="1"/>
  <c r="L206" i="1" s="1"/>
  <c r="J207" i="1"/>
  <c r="L207" i="1" s="1"/>
  <c r="J208" i="1"/>
  <c r="L208" i="1" s="1"/>
  <c r="J209" i="1"/>
  <c r="L209" i="1" s="1"/>
  <c r="J210" i="1"/>
  <c r="L210" i="1" s="1"/>
  <c r="J211" i="1"/>
  <c r="L211" i="1" s="1"/>
  <c r="J212" i="1"/>
  <c r="L212" i="1" s="1"/>
  <c r="J213" i="1"/>
  <c r="L213" i="1" s="1"/>
  <c r="J214" i="1"/>
  <c r="L214" i="1" s="1"/>
  <c r="J215" i="1"/>
  <c r="L215" i="1" s="1"/>
  <c r="J216" i="1"/>
  <c r="L216" i="1" s="1"/>
  <c r="J217" i="1"/>
  <c r="L217" i="1" s="1"/>
  <c r="I3" i="1"/>
  <c r="K3" i="1" s="1"/>
  <c r="I4" i="1"/>
  <c r="K4" i="1" s="1"/>
  <c r="I5" i="1"/>
  <c r="K5" i="1" s="1"/>
  <c r="I6" i="1"/>
  <c r="K6" i="1" s="1"/>
  <c r="I7" i="1"/>
  <c r="K7" i="1" s="1"/>
  <c r="I8" i="1"/>
  <c r="K8" i="1" s="1"/>
  <c r="I9" i="1"/>
  <c r="K9" i="1" s="1"/>
  <c r="I10" i="1"/>
  <c r="K10" i="1" s="1"/>
  <c r="I11" i="1"/>
  <c r="K11" i="1" s="1"/>
  <c r="I12" i="1"/>
  <c r="K12" i="1" s="1"/>
  <c r="I13" i="1"/>
  <c r="K13" i="1" s="1"/>
  <c r="I14" i="1"/>
  <c r="K14" i="1" s="1"/>
  <c r="I15" i="1"/>
  <c r="K15" i="1" s="1"/>
  <c r="I16" i="1"/>
  <c r="K16" i="1" s="1"/>
  <c r="I17" i="1"/>
  <c r="K17" i="1" s="1"/>
  <c r="I18" i="1"/>
  <c r="K18" i="1" s="1"/>
  <c r="I19" i="1"/>
  <c r="K19" i="1" s="1"/>
  <c r="I20" i="1"/>
  <c r="K20" i="1" s="1"/>
  <c r="I21" i="1"/>
  <c r="K21" i="1" s="1"/>
  <c r="I22" i="1"/>
  <c r="K22" i="1" s="1"/>
  <c r="I23" i="1"/>
  <c r="K23" i="1" s="1"/>
  <c r="I24" i="1"/>
  <c r="K24" i="1" s="1"/>
  <c r="I25" i="1"/>
  <c r="K25" i="1" s="1"/>
  <c r="I26" i="1"/>
  <c r="K26" i="1" s="1"/>
  <c r="I27" i="1"/>
  <c r="K27" i="1" s="1"/>
  <c r="I28" i="1"/>
  <c r="K28" i="1" s="1"/>
  <c r="I29" i="1"/>
  <c r="K29" i="1" s="1"/>
  <c r="I30" i="1"/>
  <c r="K30" i="1" s="1"/>
  <c r="I31" i="1"/>
  <c r="K31" i="1" s="1"/>
  <c r="I32" i="1"/>
  <c r="K32" i="1" s="1"/>
  <c r="I33" i="1"/>
  <c r="K33" i="1" s="1"/>
  <c r="I34" i="1"/>
  <c r="K34" i="1" s="1"/>
  <c r="I35" i="1"/>
  <c r="K35" i="1" s="1"/>
  <c r="I36" i="1"/>
  <c r="K36" i="1" s="1"/>
  <c r="I37" i="1"/>
  <c r="K37" i="1" s="1"/>
  <c r="I38" i="1"/>
  <c r="K38" i="1" s="1"/>
  <c r="I39" i="1"/>
  <c r="K39" i="1" s="1"/>
  <c r="I40" i="1"/>
  <c r="K40" i="1" s="1"/>
  <c r="I41" i="1"/>
  <c r="K41" i="1" s="1"/>
  <c r="I42" i="1"/>
  <c r="K42" i="1" s="1"/>
  <c r="I43" i="1"/>
  <c r="K43" i="1" s="1"/>
  <c r="I44" i="1"/>
  <c r="K44" i="1" s="1"/>
  <c r="I45" i="1"/>
  <c r="K45" i="1" s="1"/>
  <c r="I46" i="1"/>
  <c r="K46" i="1" s="1"/>
  <c r="I47" i="1"/>
  <c r="K47" i="1" s="1"/>
  <c r="I48" i="1"/>
  <c r="K48" i="1" s="1"/>
  <c r="I49" i="1"/>
  <c r="K49" i="1" s="1"/>
  <c r="I50" i="1"/>
  <c r="K50" i="1" s="1"/>
  <c r="I51" i="1"/>
  <c r="K51" i="1" s="1"/>
  <c r="I52" i="1"/>
  <c r="K52" i="1" s="1"/>
  <c r="I53" i="1"/>
  <c r="K53" i="1" s="1"/>
  <c r="I54" i="1"/>
  <c r="K54" i="1" s="1"/>
  <c r="I55" i="1"/>
  <c r="K55" i="1" s="1"/>
  <c r="I56" i="1"/>
  <c r="K56" i="1" s="1"/>
  <c r="I57" i="1"/>
  <c r="K57" i="1" s="1"/>
  <c r="I58" i="1"/>
  <c r="K58" i="1" s="1"/>
  <c r="I59" i="1"/>
  <c r="K59" i="1" s="1"/>
  <c r="I60" i="1"/>
  <c r="K60" i="1" s="1"/>
  <c r="I61" i="1"/>
  <c r="K61" i="1" s="1"/>
  <c r="I62" i="1"/>
  <c r="K62" i="1" s="1"/>
  <c r="I63" i="1"/>
  <c r="K63" i="1" s="1"/>
  <c r="I64" i="1"/>
  <c r="K64" i="1" s="1"/>
  <c r="I65" i="1"/>
  <c r="K65" i="1" s="1"/>
  <c r="I66" i="1"/>
  <c r="K66" i="1" s="1"/>
  <c r="I67" i="1"/>
  <c r="K67" i="1" s="1"/>
  <c r="I68" i="1"/>
  <c r="K68" i="1" s="1"/>
  <c r="I69" i="1"/>
  <c r="K69" i="1" s="1"/>
  <c r="I70" i="1"/>
  <c r="K70" i="1" s="1"/>
  <c r="I71" i="1"/>
  <c r="K71" i="1" s="1"/>
  <c r="I72" i="1"/>
  <c r="K72" i="1" s="1"/>
  <c r="I73" i="1"/>
  <c r="K73" i="1" s="1"/>
  <c r="I74" i="1"/>
  <c r="K74" i="1" s="1"/>
  <c r="I75" i="1"/>
  <c r="K75" i="1" s="1"/>
  <c r="I76" i="1"/>
  <c r="K76" i="1" s="1"/>
  <c r="I77" i="1"/>
  <c r="K77" i="1" s="1"/>
  <c r="I78" i="1"/>
  <c r="K78" i="1" s="1"/>
  <c r="I79" i="1"/>
  <c r="K79" i="1" s="1"/>
  <c r="I80" i="1"/>
  <c r="K80" i="1" s="1"/>
  <c r="I81" i="1"/>
  <c r="K81" i="1" s="1"/>
  <c r="I82" i="1"/>
  <c r="K82" i="1" s="1"/>
  <c r="I83" i="1"/>
  <c r="K83" i="1" s="1"/>
  <c r="I84" i="1"/>
  <c r="K84" i="1" s="1"/>
  <c r="I85" i="1"/>
  <c r="K85" i="1" s="1"/>
  <c r="I86" i="1"/>
  <c r="K86" i="1" s="1"/>
  <c r="I87" i="1"/>
  <c r="K87" i="1" s="1"/>
  <c r="I88" i="1"/>
  <c r="K88" i="1" s="1"/>
  <c r="I89" i="1"/>
  <c r="K89" i="1" s="1"/>
  <c r="I90" i="1"/>
  <c r="K90" i="1" s="1"/>
  <c r="I91" i="1"/>
  <c r="K91" i="1" s="1"/>
  <c r="I92" i="1"/>
  <c r="K92" i="1" s="1"/>
  <c r="I93" i="1"/>
  <c r="K93" i="1" s="1"/>
  <c r="I94" i="1"/>
  <c r="K94" i="1" s="1"/>
  <c r="I95" i="1"/>
  <c r="K95" i="1" s="1"/>
  <c r="I96" i="1"/>
  <c r="K96" i="1" s="1"/>
  <c r="I97" i="1"/>
  <c r="K97" i="1" s="1"/>
  <c r="I98" i="1"/>
  <c r="K98" i="1" s="1"/>
  <c r="I99" i="1"/>
  <c r="K99" i="1" s="1"/>
  <c r="I100" i="1"/>
  <c r="K100" i="1" s="1"/>
  <c r="I101" i="1"/>
  <c r="K101" i="1" s="1"/>
  <c r="I102" i="1"/>
  <c r="K102" i="1" s="1"/>
  <c r="I103" i="1"/>
  <c r="K103" i="1" s="1"/>
  <c r="I104" i="1"/>
  <c r="K104" i="1" s="1"/>
  <c r="I105" i="1"/>
  <c r="K105" i="1" s="1"/>
  <c r="I106" i="1"/>
  <c r="K106" i="1" s="1"/>
  <c r="I107" i="1"/>
  <c r="K107" i="1" s="1"/>
  <c r="I108" i="1"/>
  <c r="K108" i="1" s="1"/>
  <c r="I109" i="1"/>
  <c r="K109" i="1" s="1"/>
  <c r="I110" i="1"/>
  <c r="K110" i="1" s="1"/>
  <c r="I111" i="1"/>
  <c r="K111" i="1" s="1"/>
  <c r="I112" i="1"/>
  <c r="K112" i="1" s="1"/>
  <c r="I113" i="1"/>
  <c r="K113" i="1" s="1"/>
  <c r="I114" i="1"/>
  <c r="K114" i="1" s="1"/>
  <c r="I115" i="1"/>
  <c r="K115" i="1" s="1"/>
  <c r="I116" i="1"/>
  <c r="K116" i="1" s="1"/>
  <c r="I117" i="1"/>
  <c r="K117" i="1" s="1"/>
  <c r="I118" i="1"/>
  <c r="K118" i="1" s="1"/>
  <c r="I119" i="1"/>
  <c r="K119" i="1" s="1"/>
  <c r="I120" i="1"/>
  <c r="K120" i="1" s="1"/>
  <c r="I121" i="1"/>
  <c r="K121" i="1" s="1"/>
  <c r="I122" i="1"/>
  <c r="K122" i="1" s="1"/>
  <c r="I123" i="1"/>
  <c r="K123" i="1" s="1"/>
  <c r="I124" i="1"/>
  <c r="K124" i="1" s="1"/>
  <c r="I125" i="1"/>
  <c r="K125" i="1" s="1"/>
  <c r="I126" i="1"/>
  <c r="K126" i="1" s="1"/>
  <c r="I127" i="1"/>
  <c r="K127" i="1" s="1"/>
  <c r="I128" i="1"/>
  <c r="K128" i="1" s="1"/>
  <c r="I129" i="1"/>
  <c r="K129" i="1" s="1"/>
  <c r="I130" i="1"/>
  <c r="K130" i="1" s="1"/>
  <c r="I131" i="1"/>
  <c r="K131" i="1" s="1"/>
  <c r="I132" i="1"/>
  <c r="K132" i="1" s="1"/>
  <c r="I133" i="1"/>
  <c r="K133" i="1" s="1"/>
  <c r="I134" i="1"/>
  <c r="K134" i="1" s="1"/>
  <c r="I135" i="1"/>
  <c r="K135" i="1" s="1"/>
  <c r="I136" i="1"/>
  <c r="K136" i="1" s="1"/>
  <c r="I137" i="1"/>
  <c r="K137" i="1" s="1"/>
  <c r="I138" i="1"/>
  <c r="K138" i="1" s="1"/>
  <c r="I139" i="1"/>
  <c r="K139" i="1" s="1"/>
  <c r="I140" i="1"/>
  <c r="K140" i="1" s="1"/>
  <c r="I141" i="1"/>
  <c r="K141" i="1" s="1"/>
  <c r="I142" i="1"/>
  <c r="K142" i="1" s="1"/>
  <c r="I143" i="1"/>
  <c r="K143" i="1" s="1"/>
  <c r="I144" i="1"/>
  <c r="K144" i="1" s="1"/>
  <c r="I145" i="1"/>
  <c r="K145" i="1" s="1"/>
  <c r="I146" i="1"/>
  <c r="K146" i="1" s="1"/>
  <c r="I147" i="1"/>
  <c r="K147" i="1" s="1"/>
  <c r="I148" i="1"/>
  <c r="K148" i="1" s="1"/>
  <c r="I149" i="1"/>
  <c r="K149" i="1" s="1"/>
  <c r="I150" i="1"/>
  <c r="K150" i="1" s="1"/>
  <c r="I151" i="1"/>
  <c r="K151" i="1" s="1"/>
  <c r="I152" i="1"/>
  <c r="K152" i="1" s="1"/>
  <c r="I153" i="1"/>
  <c r="K153" i="1" s="1"/>
  <c r="I154" i="1"/>
  <c r="K154" i="1" s="1"/>
  <c r="I155" i="1"/>
  <c r="K155" i="1" s="1"/>
  <c r="I156" i="1"/>
  <c r="K156" i="1" s="1"/>
  <c r="I157" i="1"/>
  <c r="K157" i="1" s="1"/>
  <c r="I158" i="1"/>
  <c r="K158" i="1" s="1"/>
  <c r="I159" i="1"/>
  <c r="K159" i="1" s="1"/>
  <c r="I160" i="1"/>
  <c r="K160" i="1" s="1"/>
  <c r="I161" i="1"/>
  <c r="K161" i="1" s="1"/>
  <c r="I162" i="1"/>
  <c r="K162" i="1" s="1"/>
  <c r="I163" i="1"/>
  <c r="K163" i="1" s="1"/>
  <c r="I164" i="1"/>
  <c r="K164" i="1" s="1"/>
  <c r="I165" i="1"/>
  <c r="K165" i="1" s="1"/>
  <c r="I166" i="1"/>
  <c r="K166" i="1" s="1"/>
  <c r="I167" i="1"/>
  <c r="K167" i="1" s="1"/>
  <c r="I168" i="1"/>
  <c r="K168" i="1" s="1"/>
  <c r="I169" i="1"/>
  <c r="K169" i="1" s="1"/>
  <c r="I170" i="1"/>
  <c r="K170" i="1" s="1"/>
  <c r="I171" i="1"/>
  <c r="K171" i="1" s="1"/>
  <c r="I172" i="1"/>
  <c r="K172" i="1" s="1"/>
  <c r="I173" i="1"/>
  <c r="K173" i="1" s="1"/>
  <c r="I174" i="1"/>
  <c r="K174" i="1" s="1"/>
  <c r="I175" i="1"/>
  <c r="K175" i="1" s="1"/>
  <c r="I176" i="1"/>
  <c r="K176" i="1" s="1"/>
  <c r="I177" i="1"/>
  <c r="K177" i="1" s="1"/>
  <c r="I178" i="1"/>
  <c r="K178" i="1" s="1"/>
  <c r="I179" i="1"/>
  <c r="K179" i="1" s="1"/>
  <c r="I180" i="1"/>
  <c r="K180" i="1" s="1"/>
  <c r="I181" i="1"/>
  <c r="K181" i="1" s="1"/>
  <c r="I182" i="1"/>
  <c r="K182" i="1" s="1"/>
  <c r="I183" i="1"/>
  <c r="K183" i="1" s="1"/>
  <c r="I184" i="1"/>
  <c r="K184" i="1" s="1"/>
  <c r="I185" i="1"/>
  <c r="K185" i="1" s="1"/>
  <c r="I186" i="1"/>
  <c r="K186" i="1" s="1"/>
  <c r="I187" i="1"/>
  <c r="K187" i="1" s="1"/>
  <c r="I188" i="1"/>
  <c r="K188" i="1" s="1"/>
  <c r="I189" i="1"/>
  <c r="K189" i="1" s="1"/>
  <c r="I190" i="1"/>
  <c r="K190" i="1" s="1"/>
  <c r="I191" i="1"/>
  <c r="K191" i="1" s="1"/>
  <c r="I192" i="1"/>
  <c r="K192" i="1" s="1"/>
  <c r="I193" i="1"/>
  <c r="K193" i="1" s="1"/>
  <c r="I194" i="1"/>
  <c r="K194" i="1" s="1"/>
  <c r="I195" i="1"/>
  <c r="K195" i="1" s="1"/>
  <c r="I196" i="1"/>
  <c r="K196" i="1" s="1"/>
  <c r="I197" i="1"/>
  <c r="K197" i="1" s="1"/>
  <c r="I198" i="1"/>
  <c r="K198" i="1" s="1"/>
  <c r="I199" i="1"/>
  <c r="K199" i="1" s="1"/>
  <c r="I200" i="1"/>
  <c r="K200" i="1" s="1"/>
  <c r="I201" i="1"/>
  <c r="K201" i="1" s="1"/>
  <c r="I202" i="1"/>
  <c r="K202" i="1" s="1"/>
  <c r="I203" i="1"/>
  <c r="K203" i="1" s="1"/>
  <c r="I204" i="1"/>
  <c r="K204" i="1" s="1"/>
  <c r="I205" i="1"/>
  <c r="K205" i="1" s="1"/>
  <c r="I206" i="1"/>
  <c r="K206" i="1" s="1"/>
  <c r="I207" i="1"/>
  <c r="K207" i="1" s="1"/>
  <c r="I208" i="1"/>
  <c r="K208" i="1" s="1"/>
  <c r="I209" i="1"/>
  <c r="K209" i="1" s="1"/>
  <c r="I210" i="1"/>
  <c r="K210" i="1" s="1"/>
  <c r="I211" i="1"/>
  <c r="K211" i="1" s="1"/>
  <c r="I212" i="1"/>
  <c r="K212" i="1" s="1"/>
  <c r="I213" i="1"/>
  <c r="K213" i="1" s="1"/>
  <c r="I214" i="1"/>
  <c r="K214" i="1" s="1"/>
  <c r="I215" i="1"/>
  <c r="K215" i="1" s="1"/>
  <c r="I216" i="1"/>
  <c r="K216" i="1" s="1"/>
  <c r="I217" i="1"/>
  <c r="K217" i="1" s="1"/>
  <c r="J2" i="1"/>
  <c r="L2" i="1" s="1"/>
  <c r="I2" i="1"/>
  <c r="K2" i="1" s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" i="1"/>
  <c r="W108" i="1" l="1"/>
  <c r="W90" i="1"/>
  <c r="V181" i="1"/>
  <c r="W210" i="1"/>
  <c r="V66" i="1"/>
  <c r="W75" i="1"/>
  <c r="W100" i="1"/>
  <c r="W126" i="1"/>
  <c r="V140" i="1"/>
  <c r="V9" i="1"/>
  <c r="V65" i="1"/>
  <c r="W153" i="1"/>
  <c r="V153" i="1"/>
  <c r="V185" i="1"/>
  <c r="W185" i="1"/>
  <c r="W137" i="1"/>
  <c r="V137" i="1"/>
  <c r="V13" i="1"/>
  <c r="W142" i="1"/>
  <c r="V92" i="1"/>
  <c r="V21" i="1"/>
  <c r="V41" i="1"/>
  <c r="V57" i="1"/>
  <c r="W122" i="1"/>
  <c r="V141" i="1"/>
  <c r="W141" i="1"/>
  <c r="V205" i="1"/>
  <c r="W205" i="1"/>
  <c r="V145" i="1"/>
  <c r="W145" i="1"/>
  <c r="V149" i="1"/>
  <c r="W149" i="1"/>
  <c r="W213" i="1"/>
  <c r="V213" i="1"/>
  <c r="W98" i="1"/>
  <c r="V26" i="1"/>
  <c r="V42" i="1"/>
  <c r="V157" i="1"/>
  <c r="W157" i="1"/>
  <c r="V177" i="1"/>
  <c r="W177" i="1"/>
  <c r="V165" i="1"/>
  <c r="W165" i="1"/>
  <c r="V46" i="1"/>
  <c r="V17" i="1"/>
  <c r="V33" i="1"/>
  <c r="W130" i="1"/>
  <c r="V173" i="1"/>
  <c r="W173" i="1"/>
  <c r="V209" i="1"/>
  <c r="W209" i="1"/>
  <c r="V105" i="1"/>
  <c r="W105" i="1"/>
  <c r="V34" i="1"/>
  <c r="W146" i="1"/>
  <c r="V121" i="1"/>
  <c r="W121" i="1"/>
  <c r="V189" i="1"/>
  <c r="W189" i="1"/>
  <c r="V94" i="1"/>
  <c r="W94" i="1"/>
  <c r="V197" i="1"/>
  <c r="W197" i="1"/>
  <c r="W113" i="1"/>
  <c r="V113" i="1"/>
  <c r="V158" i="1"/>
  <c r="W158" i="1"/>
  <c r="V174" i="1"/>
  <c r="W174" i="1"/>
  <c r="W69" i="1"/>
  <c r="V69" i="1"/>
  <c r="V77" i="1"/>
  <c r="W77" i="1"/>
  <c r="V85" i="1"/>
  <c r="W85" i="1"/>
  <c r="V93" i="1"/>
  <c r="W93" i="1"/>
  <c r="V101" i="1"/>
  <c r="W101" i="1"/>
  <c r="V114" i="1"/>
  <c r="W114" i="1"/>
  <c r="W35" i="1"/>
  <c r="V35" i="1"/>
  <c r="W99" i="1"/>
  <c r="V99" i="1"/>
  <c r="V180" i="1"/>
  <c r="W180" i="1"/>
  <c r="V7" i="1"/>
  <c r="W7" i="1"/>
  <c r="V115" i="1"/>
  <c r="W115" i="1"/>
  <c r="W127" i="1"/>
  <c r="V127" i="1"/>
  <c r="V143" i="1"/>
  <c r="W143" i="1"/>
  <c r="V151" i="1"/>
  <c r="W151" i="1"/>
  <c r="V159" i="1"/>
  <c r="W159" i="1"/>
  <c r="V167" i="1"/>
  <c r="W167" i="1"/>
  <c r="V175" i="1"/>
  <c r="W175" i="1"/>
  <c r="V183" i="1"/>
  <c r="W183" i="1"/>
  <c r="V191" i="1"/>
  <c r="W191" i="1"/>
  <c r="V199" i="1"/>
  <c r="W199" i="1"/>
  <c r="V207" i="1"/>
  <c r="W207" i="1"/>
  <c r="V36" i="1"/>
  <c r="W36" i="1"/>
  <c r="V51" i="1"/>
  <c r="W51" i="1"/>
  <c r="V128" i="1"/>
  <c r="W128" i="1"/>
  <c r="V160" i="1"/>
  <c r="W160" i="1"/>
  <c r="W192" i="1"/>
  <c r="V192" i="1"/>
  <c r="V31" i="1"/>
  <c r="W31" i="1"/>
  <c r="V95" i="1"/>
  <c r="W95" i="1"/>
  <c r="V162" i="1"/>
  <c r="W162" i="1"/>
  <c r="V178" i="1"/>
  <c r="W178" i="1"/>
  <c r="W56" i="1"/>
  <c r="V56" i="1"/>
  <c r="W111" i="1"/>
  <c r="V111" i="1"/>
  <c r="W156" i="1"/>
  <c r="V156" i="1"/>
  <c r="V188" i="1"/>
  <c r="W188" i="1"/>
  <c r="W27" i="1"/>
  <c r="V27" i="1"/>
  <c r="W59" i="1"/>
  <c r="V59" i="1"/>
  <c r="V91" i="1"/>
  <c r="W91" i="1"/>
  <c r="W47" i="1"/>
  <c r="V47" i="1"/>
  <c r="V112" i="1"/>
  <c r="W112" i="1"/>
  <c r="W12" i="1"/>
  <c r="V12" i="1"/>
  <c r="W28" i="1"/>
  <c r="V28" i="1"/>
  <c r="W44" i="1"/>
  <c r="V44" i="1"/>
  <c r="W60" i="1"/>
  <c r="V60" i="1"/>
  <c r="V76" i="1"/>
  <c r="W76" i="1"/>
  <c r="W8" i="1"/>
  <c r="V8" i="1"/>
  <c r="V72" i="1"/>
  <c r="W72" i="1"/>
  <c r="V136" i="1"/>
  <c r="W136" i="1"/>
  <c r="V168" i="1"/>
  <c r="W168" i="1"/>
  <c r="V200" i="1"/>
  <c r="W200" i="1"/>
  <c r="W52" i="1"/>
  <c r="V52" i="1"/>
  <c r="V107" i="1"/>
  <c r="W107" i="1"/>
  <c r="W134" i="1"/>
  <c r="V134" i="1"/>
  <c r="W150" i="1"/>
  <c r="V150" i="1"/>
  <c r="V166" i="1"/>
  <c r="W166" i="1"/>
  <c r="W73" i="1"/>
  <c r="V73" i="1"/>
  <c r="V81" i="1"/>
  <c r="W81" i="1"/>
  <c r="V89" i="1"/>
  <c r="W89" i="1"/>
  <c r="V97" i="1"/>
  <c r="W97" i="1"/>
  <c r="W5" i="1"/>
  <c r="V5" i="1"/>
  <c r="V109" i="1"/>
  <c r="W109" i="1"/>
  <c r="V110" i="1"/>
  <c r="W110" i="1"/>
  <c r="W118" i="1"/>
  <c r="V118" i="1"/>
  <c r="W67" i="1"/>
  <c r="V67" i="1"/>
  <c r="W132" i="1"/>
  <c r="V132" i="1"/>
  <c r="W164" i="1"/>
  <c r="V164" i="1"/>
  <c r="V196" i="1"/>
  <c r="W196" i="1"/>
  <c r="V103" i="1"/>
  <c r="W103" i="1"/>
  <c r="V131" i="1"/>
  <c r="W131" i="1"/>
  <c r="V139" i="1"/>
  <c r="W139" i="1"/>
  <c r="W147" i="1"/>
  <c r="V147" i="1"/>
  <c r="W155" i="1"/>
  <c r="V155" i="1"/>
  <c r="W163" i="1"/>
  <c r="V163" i="1"/>
  <c r="W171" i="1"/>
  <c r="V171" i="1"/>
  <c r="W179" i="1"/>
  <c r="V179" i="1"/>
  <c r="V187" i="1"/>
  <c r="W187" i="1"/>
  <c r="W195" i="1"/>
  <c r="V195" i="1"/>
  <c r="V203" i="1"/>
  <c r="W203" i="1"/>
  <c r="W3" i="1"/>
  <c r="V3" i="1"/>
  <c r="V68" i="1"/>
  <c r="W68" i="1"/>
  <c r="V124" i="1"/>
  <c r="W124" i="1"/>
  <c r="V19" i="1"/>
  <c r="W19" i="1"/>
  <c r="V83" i="1"/>
  <c r="W83" i="1"/>
  <c r="W176" i="1"/>
  <c r="V176" i="1"/>
  <c r="W208" i="1"/>
  <c r="V208" i="1"/>
  <c r="V63" i="1"/>
  <c r="W63" i="1"/>
  <c r="V2" i="1"/>
  <c r="W2" i="1"/>
  <c r="V138" i="1"/>
  <c r="W138" i="1"/>
  <c r="V154" i="1"/>
  <c r="W154" i="1"/>
  <c r="V170" i="1"/>
  <c r="W170" i="1"/>
  <c r="W24" i="1"/>
  <c r="V24" i="1"/>
  <c r="V88" i="1"/>
  <c r="W88" i="1"/>
  <c r="W172" i="1"/>
  <c r="V172" i="1"/>
  <c r="V204" i="1"/>
  <c r="W204" i="1"/>
  <c r="W11" i="1"/>
  <c r="V11" i="1"/>
  <c r="W43" i="1"/>
  <c r="V43" i="1"/>
  <c r="W15" i="1"/>
  <c r="V15" i="1"/>
  <c r="V79" i="1"/>
  <c r="W79" i="1"/>
  <c r="V4" i="1"/>
  <c r="W4" i="1"/>
  <c r="V16" i="1"/>
  <c r="W16" i="1"/>
  <c r="W32" i="1"/>
  <c r="V32" i="1"/>
  <c r="V48" i="1"/>
  <c r="W48" i="1"/>
  <c r="W64" i="1"/>
  <c r="V64" i="1"/>
  <c r="V80" i="1"/>
  <c r="W80" i="1"/>
  <c r="W96" i="1"/>
  <c r="V96" i="1"/>
  <c r="W40" i="1"/>
  <c r="V40" i="1"/>
  <c r="V184" i="1"/>
  <c r="W184" i="1"/>
  <c r="V216" i="1"/>
  <c r="W216" i="1"/>
  <c r="W20" i="1"/>
  <c r="V20" i="1"/>
  <c r="V84" i="1"/>
  <c r="W84" i="1"/>
</calcChain>
</file>

<file path=xl/sharedStrings.xml><?xml version="1.0" encoding="utf-8"?>
<sst xmlns="http://schemas.openxmlformats.org/spreadsheetml/2006/main" count="1095" uniqueCount="447">
  <si>
    <t>Ticker</t>
  </si>
  <si>
    <t>Latest_Close</t>
  </si>
  <si>
    <t>High_90d</t>
  </si>
  <si>
    <t>Tolerance_Level</t>
  </si>
  <si>
    <t>Low_90d</t>
  </si>
  <si>
    <t>Close&gt;Low?</t>
  </si>
  <si>
    <t>Close&lt;High+3%?</t>
  </si>
  <si>
    <t>360ONE.NS</t>
  </si>
  <si>
    <t>ABB.NS</t>
  </si>
  <si>
    <t>ABCAPITAL.NS</t>
  </si>
  <si>
    <t>ABFRL.NS</t>
  </si>
  <si>
    <t>ADANIENSOL.NS</t>
  </si>
  <si>
    <t>ADANIENT.NS</t>
  </si>
  <si>
    <t>ADANIGREEN.NS</t>
  </si>
  <si>
    <t>ADANIPORTS.NS</t>
  </si>
  <si>
    <t>ALKEM.NS</t>
  </si>
  <si>
    <t>AMBER.NS</t>
  </si>
  <si>
    <t>AMBUJACEM.NS</t>
  </si>
  <si>
    <t>ANGELONE.NS</t>
  </si>
  <si>
    <t>APLAPOLLO.NS</t>
  </si>
  <si>
    <t>APOLLOHOSP.NS</t>
  </si>
  <si>
    <t>ASHOKLEY.NS</t>
  </si>
  <si>
    <t>ASIANPAINT.NS</t>
  </si>
  <si>
    <t>ASTRAL.NS</t>
  </si>
  <si>
    <t>ATGL.NS</t>
  </si>
  <si>
    <t>AUBANK.NS</t>
  </si>
  <si>
    <t>AUROPHARMA.NS</t>
  </si>
  <si>
    <t>AXISBANK.NS</t>
  </si>
  <si>
    <t>BAJAJ-AUTO.NS</t>
  </si>
  <si>
    <t>BAJAJFINSV.NS</t>
  </si>
  <si>
    <t>BAJFINANCE.NS</t>
  </si>
  <si>
    <t>BANDHANBNK.NS</t>
  </si>
  <si>
    <t>BANKBARODA.NS</t>
  </si>
  <si>
    <t>BANKINDIA.NS</t>
  </si>
  <si>
    <t>BDL.NS</t>
  </si>
  <si>
    <t>BEL.NS</t>
  </si>
  <si>
    <t>BHARATFORG.NS</t>
  </si>
  <si>
    <t>BHARTIARTL.NS</t>
  </si>
  <si>
    <t>BHEL.NS</t>
  </si>
  <si>
    <t>BIOCON.NS</t>
  </si>
  <si>
    <t>BLUESTARCO.NS</t>
  </si>
  <si>
    <t>BOSCHLTD.NS</t>
  </si>
  <si>
    <t>BPCL.NS</t>
  </si>
  <si>
    <t>BRITANNIA.NS</t>
  </si>
  <si>
    <t>BSE.NS</t>
  </si>
  <si>
    <t>CAMS.NS</t>
  </si>
  <si>
    <t>CANBK.NS</t>
  </si>
  <si>
    <t>CDSL.NS</t>
  </si>
  <si>
    <t>CESC.NS</t>
  </si>
  <si>
    <t>CGPOWER.NS</t>
  </si>
  <si>
    <t>CHOLAFIN.NS</t>
  </si>
  <si>
    <t>CIPLA.NS</t>
  </si>
  <si>
    <t>COALINDIA.NS</t>
  </si>
  <si>
    <t>COFORGE.NS</t>
  </si>
  <si>
    <t>COLPAL.NS</t>
  </si>
  <si>
    <t>CONCOR.NS</t>
  </si>
  <si>
    <t>CROMPTON.NS</t>
  </si>
  <si>
    <t>CUMMINSIND.NS</t>
  </si>
  <si>
    <t>CYIENT.NS</t>
  </si>
  <si>
    <t>DABUR.NS</t>
  </si>
  <si>
    <t>DALBHARAT.NS</t>
  </si>
  <si>
    <t>DELHIVERY.NS</t>
  </si>
  <si>
    <t>DIVISLAB.NS</t>
  </si>
  <si>
    <t>DIXON.NS</t>
  </si>
  <si>
    <t>DLF.NS</t>
  </si>
  <si>
    <t>DMART.NS</t>
  </si>
  <si>
    <t>DRREDDY.NS</t>
  </si>
  <si>
    <t>EICHERMOT.NS</t>
  </si>
  <si>
    <t>ETERNAL.NS</t>
  </si>
  <si>
    <t>EXIDEIND.NS</t>
  </si>
  <si>
    <t>FEDERALBNK.NS</t>
  </si>
  <si>
    <t>FORTIS.NS</t>
  </si>
  <si>
    <t>GAIL.NS</t>
  </si>
  <si>
    <t>GLENMARK.NS</t>
  </si>
  <si>
    <t>GMRAIRPORT.NS</t>
  </si>
  <si>
    <t>GODREJCP.NS</t>
  </si>
  <si>
    <t>GODREJPROP.NS</t>
  </si>
  <si>
    <t>GRANULES.NS</t>
  </si>
  <si>
    <t>GRASIM.NS</t>
  </si>
  <si>
    <t>HAL.NS</t>
  </si>
  <si>
    <t>HAVELLS.NS</t>
  </si>
  <si>
    <t>HCLTECH.NS</t>
  </si>
  <si>
    <t>HDFCAMC.NS</t>
  </si>
  <si>
    <t>HDFCBANK.NS</t>
  </si>
  <si>
    <t>HDFCLIFE.NS</t>
  </si>
  <si>
    <t>HEROMOTOCO.NS</t>
  </si>
  <si>
    <t>HFCL.NS</t>
  </si>
  <si>
    <t>HINDALCO.NS</t>
  </si>
  <si>
    <t>HINDPETRO.NS</t>
  </si>
  <si>
    <t>HINDUNILVR.NS</t>
  </si>
  <si>
    <t>HINDZINC.NS</t>
  </si>
  <si>
    <t>HUDCO.NS</t>
  </si>
  <si>
    <t>ICICIBANK.NS</t>
  </si>
  <si>
    <t>ICICIGI.NS</t>
  </si>
  <si>
    <t>ICICIPRULI.NS</t>
  </si>
  <si>
    <t>IDEA.NS</t>
  </si>
  <si>
    <t>IDFCFIRSTB.NS</t>
  </si>
  <si>
    <t>IEX.NS</t>
  </si>
  <si>
    <t>IGL.NS</t>
  </si>
  <si>
    <t>IIFL.NS</t>
  </si>
  <si>
    <t>INDHOTEL.NS</t>
  </si>
  <si>
    <t>INDIANB.NS</t>
  </si>
  <si>
    <t>INDIGO.NS</t>
  </si>
  <si>
    <t>INDUSINDBK.NS</t>
  </si>
  <si>
    <t>INDUSTOWER.NS</t>
  </si>
  <si>
    <t>INFY.NS</t>
  </si>
  <si>
    <t>INOXWIND.NS</t>
  </si>
  <si>
    <t>IOC.NS</t>
  </si>
  <si>
    <t>IRB.NS</t>
  </si>
  <si>
    <t>IRCTC.NS</t>
  </si>
  <si>
    <t>IREDA.NS</t>
  </si>
  <si>
    <t>IRFC.NS</t>
  </si>
  <si>
    <t>ITC.NS</t>
  </si>
  <si>
    <t>JINDALSTEL.NS</t>
  </si>
  <si>
    <t>JIOFIN.NS</t>
  </si>
  <si>
    <t>JSL.NS</t>
  </si>
  <si>
    <t>JSWENERGY.NS</t>
  </si>
  <si>
    <t>JSWSTEEL.NS</t>
  </si>
  <si>
    <t>JUBLFOOD.NS</t>
  </si>
  <si>
    <t>KALYANKJIL.NS</t>
  </si>
  <si>
    <t>KAYNES.NS</t>
  </si>
  <si>
    <t>KEI.NS</t>
  </si>
  <si>
    <t>KFINTECH.NS</t>
  </si>
  <si>
    <t>KOTAKBANK.NS</t>
  </si>
  <si>
    <t>KPITTECH.NS</t>
  </si>
  <si>
    <t>LAURUSLABS.NS</t>
  </si>
  <si>
    <t>LICHSGFIN.NS</t>
  </si>
  <si>
    <t>LICI.NS</t>
  </si>
  <si>
    <t>LODHA.NS</t>
  </si>
  <si>
    <t>LT.NS</t>
  </si>
  <si>
    <t>LTF.NS</t>
  </si>
  <si>
    <t>LTIM.NS</t>
  </si>
  <si>
    <t>LUPIN.NS</t>
  </si>
  <si>
    <t>M&amp;M.NS</t>
  </si>
  <si>
    <t>MANAPPURAM.NS</t>
  </si>
  <si>
    <t>MANKIND.NS</t>
  </si>
  <si>
    <t>MARICO.NS</t>
  </si>
  <si>
    <t>MARUTI.NS</t>
  </si>
  <si>
    <t>MAXHEALTH.NS</t>
  </si>
  <si>
    <t>MAZDOCK.NS</t>
  </si>
  <si>
    <t>MCX.NS</t>
  </si>
  <si>
    <t>MFSL.NS</t>
  </si>
  <si>
    <t>MOTHERSON.NS</t>
  </si>
  <si>
    <t>MPHASIS.NS</t>
  </si>
  <si>
    <t>MUTHOOTFIN.NS</t>
  </si>
  <si>
    <t>NATIONALUM.NS</t>
  </si>
  <si>
    <t>NAUKRI.NS</t>
  </si>
  <si>
    <t>NBCC.NS</t>
  </si>
  <si>
    <t>NCC.NS</t>
  </si>
  <si>
    <t>NESTLEIND.NS</t>
  </si>
  <si>
    <t>NHPC.NS</t>
  </si>
  <si>
    <t>NMDC.NS</t>
  </si>
  <si>
    <t>NTPC.NS</t>
  </si>
  <si>
    <t>NUVAMA.NS</t>
  </si>
  <si>
    <t>NYKAA.NS</t>
  </si>
  <si>
    <t>OBEROIRLTY.NS</t>
  </si>
  <si>
    <t>OFSS.NS</t>
  </si>
  <si>
    <t>OIL.NS</t>
  </si>
  <si>
    <t>ONGC.NS</t>
  </si>
  <si>
    <t>PAGEIND.NS</t>
  </si>
  <si>
    <t>PATANJALI.NS</t>
  </si>
  <si>
    <t>PAYTM.NS</t>
  </si>
  <si>
    <t>PERSISTENT.NS</t>
  </si>
  <si>
    <t>PETRONET.NS</t>
  </si>
  <si>
    <t>PFC.NS</t>
  </si>
  <si>
    <t>PGEL.NS</t>
  </si>
  <si>
    <t>PHOENIXLTD.NS</t>
  </si>
  <si>
    <t>PIDILITIND.NS</t>
  </si>
  <si>
    <t>PIIND.NS</t>
  </si>
  <si>
    <t>PNB.NS</t>
  </si>
  <si>
    <t>PNBHOUSING.NS</t>
  </si>
  <si>
    <t>POLICYBZR.NS</t>
  </si>
  <si>
    <t>POLYCAB.NS</t>
  </si>
  <si>
    <t>POONAWALLA.NS</t>
  </si>
  <si>
    <t>POWERGRID.NS</t>
  </si>
  <si>
    <t>PPLPHARMA.NS</t>
  </si>
  <si>
    <t>PRESTIGE.NS</t>
  </si>
  <si>
    <t>RBLBANK.NS</t>
  </si>
  <si>
    <t>RECLTD.NS</t>
  </si>
  <si>
    <t>RELIANCE.NS</t>
  </si>
  <si>
    <t>RVNL.NS</t>
  </si>
  <si>
    <t>SAIL.NS</t>
  </si>
  <si>
    <t>SBICARD.NS</t>
  </si>
  <si>
    <t>SBILIFE.NS</t>
  </si>
  <si>
    <t>SBIN.NS</t>
  </si>
  <si>
    <t>SHREECEM.NS</t>
  </si>
  <si>
    <t>SHRIRAMFIN.NS</t>
  </si>
  <si>
    <t>SIEMENS.NS</t>
  </si>
  <si>
    <t>SJVN.NS</t>
  </si>
  <si>
    <t>SOLARINDS.NS</t>
  </si>
  <si>
    <t>SONACOMS.NS</t>
  </si>
  <si>
    <t>SRF.NS</t>
  </si>
  <si>
    <t>SUNPHARMA.NS</t>
  </si>
  <si>
    <t>SUPREMEIND.NS</t>
  </si>
  <si>
    <t>SUZLON.NS</t>
  </si>
  <si>
    <t>SYNGENE.NS</t>
  </si>
  <si>
    <t>TATACHEM.NS</t>
  </si>
  <si>
    <t>TATACONSUM.NS</t>
  </si>
  <si>
    <t>TATAELXSI.NS</t>
  </si>
  <si>
    <t>TATAMOTORS.NS</t>
  </si>
  <si>
    <t>TATAPOWER.NS</t>
  </si>
  <si>
    <t>TATASTEEL.NS</t>
  </si>
  <si>
    <t>TATATECH.NS</t>
  </si>
  <si>
    <t>TCS.NS</t>
  </si>
  <si>
    <t>TECHM.NS</t>
  </si>
  <si>
    <t>TIINDIA.NS</t>
  </si>
  <si>
    <t>TITAGARH.NS</t>
  </si>
  <si>
    <t>TITAN.NS</t>
  </si>
  <si>
    <t>TORNTPHARM.NS</t>
  </si>
  <si>
    <t>TORNTPOWER.NS</t>
  </si>
  <si>
    <t>TRENT.NS</t>
  </si>
  <si>
    <t>TVSMOTOR.NS</t>
  </si>
  <si>
    <t>ULTRACEMCO.NS</t>
  </si>
  <si>
    <t>UNIONBANK.NS</t>
  </si>
  <si>
    <t>UNITDSPR.NS</t>
  </si>
  <si>
    <t>UNOMINDA.NS</t>
  </si>
  <si>
    <t>UPL.NS</t>
  </si>
  <si>
    <t>VBL.NS</t>
  </si>
  <si>
    <t>VEDL.NS</t>
  </si>
  <si>
    <t>VOLTAS.NS</t>
  </si>
  <si>
    <t>WIPRO.NS</t>
  </si>
  <si>
    <t>YESBANK.NS</t>
  </si>
  <si>
    <t>ZYDUSLIFE.NS</t>
  </si>
  <si>
    <t>HIGH 90</t>
  </si>
  <si>
    <t>LOW 90</t>
  </si>
  <si>
    <t>360ONE</t>
  </si>
  <si>
    <t>ABB</t>
  </si>
  <si>
    <t>ABCAPITAL</t>
  </si>
  <si>
    <t>ABFRL</t>
  </si>
  <si>
    <t>ADANIENSOL</t>
  </si>
  <si>
    <t>ADANIENT</t>
  </si>
  <si>
    <t>ADANIGREEN</t>
  </si>
  <si>
    <t>ADANIPORTS</t>
  </si>
  <si>
    <t>ALKEM</t>
  </si>
  <si>
    <t>AMBER</t>
  </si>
  <si>
    <t>AMBUJACEM</t>
  </si>
  <si>
    <t>ANGELONE</t>
  </si>
  <si>
    <t>APLAPOLLO</t>
  </si>
  <si>
    <t>APOLLOHOSP</t>
  </si>
  <si>
    <t>ASHOKLEY</t>
  </si>
  <si>
    <t>ASIANPAINT</t>
  </si>
  <si>
    <t>ASTRAL</t>
  </si>
  <si>
    <t>ATGL</t>
  </si>
  <si>
    <t>AUBANK</t>
  </si>
  <si>
    <t>AUROPHARMA</t>
  </si>
  <si>
    <t>AXISBANK</t>
  </si>
  <si>
    <t>BAJAJ-AUTO</t>
  </si>
  <si>
    <t>BAJAJFINSV</t>
  </si>
  <si>
    <t>BAJFINANCE</t>
  </si>
  <si>
    <t>BANDHANBNK</t>
  </si>
  <si>
    <t>BANKBARODA</t>
  </si>
  <si>
    <t>BANKINDIA</t>
  </si>
  <si>
    <t>BDL</t>
  </si>
  <si>
    <t>BEL</t>
  </si>
  <si>
    <t>BHARATFORG</t>
  </si>
  <si>
    <t>BHARTIARTL</t>
  </si>
  <si>
    <t>BHEL</t>
  </si>
  <si>
    <t>BIOCON</t>
  </si>
  <si>
    <t>BLUESTARCO</t>
  </si>
  <si>
    <t>BOSCHLTD</t>
  </si>
  <si>
    <t>BPCL</t>
  </si>
  <si>
    <t>BRITANNIA</t>
  </si>
  <si>
    <t>BSE</t>
  </si>
  <si>
    <t>CAMS</t>
  </si>
  <si>
    <t>CANBK</t>
  </si>
  <si>
    <t>CDSL</t>
  </si>
  <si>
    <t>CESC</t>
  </si>
  <si>
    <t>CGPOWER</t>
  </si>
  <si>
    <t>CHOLAFIN</t>
  </si>
  <si>
    <t>CIPLA</t>
  </si>
  <si>
    <t>COALINDIA</t>
  </si>
  <si>
    <t>COFORGE</t>
  </si>
  <si>
    <t>COLPAL</t>
  </si>
  <si>
    <t>CONCOR</t>
  </si>
  <si>
    <t>CROMPTON</t>
  </si>
  <si>
    <t>CUMMINSIND</t>
  </si>
  <si>
    <t>CYIENT</t>
  </si>
  <si>
    <t>DABUR</t>
  </si>
  <si>
    <t>DALBHARAT</t>
  </si>
  <si>
    <t>DELHIVERY</t>
  </si>
  <si>
    <t>DIVISLAB</t>
  </si>
  <si>
    <t>DIXON</t>
  </si>
  <si>
    <t>DLF</t>
  </si>
  <si>
    <t>DMART</t>
  </si>
  <si>
    <t>DRREDDY</t>
  </si>
  <si>
    <t>EICHERMOT</t>
  </si>
  <si>
    <t>ETERNAL</t>
  </si>
  <si>
    <t>EXIDEIND</t>
  </si>
  <si>
    <t>FEDERALBNK</t>
  </si>
  <si>
    <t>FORTIS</t>
  </si>
  <si>
    <t>GAIL</t>
  </si>
  <si>
    <t>GLENMARK</t>
  </si>
  <si>
    <t>GMRAIRPORT</t>
  </si>
  <si>
    <t>GODREJCP</t>
  </si>
  <si>
    <t>GODREJPROP</t>
  </si>
  <si>
    <t>GRANULES</t>
  </si>
  <si>
    <t>GRASIM</t>
  </si>
  <si>
    <t>HAL</t>
  </si>
  <si>
    <t>HAVELLS</t>
  </si>
  <si>
    <t>HCLTECH</t>
  </si>
  <si>
    <t>HDFCAMC</t>
  </si>
  <si>
    <t>HDFCBANK</t>
  </si>
  <si>
    <t>HDFCLIFE</t>
  </si>
  <si>
    <t>HEROMOTOCO</t>
  </si>
  <si>
    <t>HFCL</t>
  </si>
  <si>
    <t>HINDALCO</t>
  </si>
  <si>
    <t>HINDPETRO</t>
  </si>
  <si>
    <t>HINDUNILVR</t>
  </si>
  <si>
    <t>HINDZINC</t>
  </si>
  <si>
    <t>HUDCO</t>
  </si>
  <si>
    <t>ICICIBANK</t>
  </si>
  <si>
    <t>ICICIGI</t>
  </si>
  <si>
    <t>ICICIPRULI</t>
  </si>
  <si>
    <t>IDEA</t>
  </si>
  <si>
    <t>IDFCFIRSTB</t>
  </si>
  <si>
    <t>IEX</t>
  </si>
  <si>
    <t>IGL</t>
  </si>
  <si>
    <t>IIFL</t>
  </si>
  <si>
    <t>INDHOTEL</t>
  </si>
  <si>
    <t>INDIANB</t>
  </si>
  <si>
    <t>INDIGO</t>
  </si>
  <si>
    <t>INDUSINDBK</t>
  </si>
  <si>
    <t>INDUSTOWER</t>
  </si>
  <si>
    <t>INFY</t>
  </si>
  <si>
    <t>INOXWIND</t>
  </si>
  <si>
    <t>IOC</t>
  </si>
  <si>
    <t>IRB</t>
  </si>
  <si>
    <t>IRCTC</t>
  </si>
  <si>
    <t>IREDA</t>
  </si>
  <si>
    <t>IRFC</t>
  </si>
  <si>
    <t>ITC</t>
  </si>
  <si>
    <t>JINDALSTEL</t>
  </si>
  <si>
    <t>JIOFIN</t>
  </si>
  <si>
    <t>JSL</t>
  </si>
  <si>
    <t>JSWENERGY</t>
  </si>
  <si>
    <t>JSWSTEEL</t>
  </si>
  <si>
    <t>JUBLFOOD</t>
  </si>
  <si>
    <t>KALYANKJIL</t>
  </si>
  <si>
    <t>KAYNES</t>
  </si>
  <si>
    <t>KEI</t>
  </si>
  <si>
    <t>KFINTECH</t>
  </si>
  <si>
    <t>KOTAKBANK</t>
  </si>
  <si>
    <t>KPITTECH</t>
  </si>
  <si>
    <t>LAURUSLABS</t>
  </si>
  <si>
    <t>LICHSGFIN</t>
  </si>
  <si>
    <t>LICI</t>
  </si>
  <si>
    <t>LODHA</t>
  </si>
  <si>
    <t>LT</t>
  </si>
  <si>
    <t>LTF</t>
  </si>
  <si>
    <t>LTIM</t>
  </si>
  <si>
    <t>LUPIN</t>
  </si>
  <si>
    <t>M&amp;M</t>
  </si>
  <si>
    <t>MANAPPURAM</t>
  </si>
  <si>
    <t>MANKIND</t>
  </si>
  <si>
    <t>MARICO</t>
  </si>
  <si>
    <t>MARUTI</t>
  </si>
  <si>
    <t>MAXHEALTH</t>
  </si>
  <si>
    <t>MAZDOCK</t>
  </si>
  <si>
    <t>MCX</t>
  </si>
  <si>
    <t>MFSL</t>
  </si>
  <si>
    <t>MOTHERSON</t>
  </si>
  <si>
    <t>MPHASIS</t>
  </si>
  <si>
    <t>MUTHOOTFIN</t>
  </si>
  <si>
    <t>NATIONALUM</t>
  </si>
  <si>
    <t>NAUKRI</t>
  </si>
  <si>
    <t>NBCC</t>
  </si>
  <si>
    <t>NCC</t>
  </si>
  <si>
    <t>NESTLEIND</t>
  </si>
  <si>
    <t>NHPC</t>
  </si>
  <si>
    <t>NMDC</t>
  </si>
  <si>
    <t>NTPC</t>
  </si>
  <si>
    <t>NUVAMA</t>
  </si>
  <si>
    <t>NYKAA</t>
  </si>
  <si>
    <t>OBEROIRLTY</t>
  </si>
  <si>
    <t>OFSS</t>
  </si>
  <si>
    <t>OIL</t>
  </si>
  <si>
    <t>ONGC</t>
  </si>
  <si>
    <t>PAGEIND</t>
  </si>
  <si>
    <t>PATANJALI</t>
  </si>
  <si>
    <t>PAYTM</t>
  </si>
  <si>
    <t>PERSISTENT</t>
  </si>
  <si>
    <t>PETRONET</t>
  </si>
  <si>
    <t>PFC</t>
  </si>
  <si>
    <t>PGEL</t>
  </si>
  <si>
    <t>PHOENIXLTD</t>
  </si>
  <si>
    <t>PIDILITIND</t>
  </si>
  <si>
    <t>PIIND</t>
  </si>
  <si>
    <t>PNB</t>
  </si>
  <si>
    <t>PNBHOUSING</t>
  </si>
  <si>
    <t>POLICYBZR</t>
  </si>
  <si>
    <t>POLYCAB</t>
  </si>
  <si>
    <t>POONAWALLA</t>
  </si>
  <si>
    <t>POWERGRID</t>
  </si>
  <si>
    <t>PPLPHARMA</t>
  </si>
  <si>
    <t>PRESTIGE</t>
  </si>
  <si>
    <t>RBLBANK</t>
  </si>
  <si>
    <t>RECLTD</t>
  </si>
  <si>
    <t>RELIANCE</t>
  </si>
  <si>
    <t>RVNL</t>
  </si>
  <si>
    <t>SAIL</t>
  </si>
  <si>
    <t>SBICARD</t>
  </si>
  <si>
    <t>SBILIFE</t>
  </si>
  <si>
    <t>SBIN</t>
  </si>
  <si>
    <t>SHREECEM</t>
  </si>
  <si>
    <t>SHRIRAMFIN</t>
  </si>
  <si>
    <t>SIEMENS</t>
  </si>
  <si>
    <t>SJVN</t>
  </si>
  <si>
    <t>SOLARINDS</t>
  </si>
  <si>
    <t>SONACOMS</t>
  </si>
  <si>
    <t>SRF</t>
  </si>
  <si>
    <t>SUNPHARMA</t>
  </si>
  <si>
    <t>SUPREMEIND</t>
  </si>
  <si>
    <t>SUZLON</t>
  </si>
  <si>
    <t>SYNGENE</t>
  </si>
  <si>
    <t>TATACHEM</t>
  </si>
  <si>
    <t>TATACONSUM</t>
  </si>
  <si>
    <t>TATAELXSI</t>
  </si>
  <si>
    <t>TATAMOTORS</t>
  </si>
  <si>
    <t>TATAPOWER</t>
  </si>
  <si>
    <t>TATASTEEL</t>
  </si>
  <si>
    <t>TATATECH</t>
  </si>
  <si>
    <t>TCS</t>
  </si>
  <si>
    <t>TECHM</t>
  </si>
  <si>
    <t>TIINDIA</t>
  </si>
  <si>
    <t>TITAGARH</t>
  </si>
  <si>
    <t>TITAN</t>
  </si>
  <si>
    <t>TORNTPHARM</t>
  </si>
  <si>
    <t>TORNTPOWER</t>
  </si>
  <si>
    <t>TRENT</t>
  </si>
  <si>
    <t>TVSMOTOR</t>
  </si>
  <si>
    <t>ULTRACEMCO</t>
  </si>
  <si>
    <t>UNIONBANK</t>
  </si>
  <si>
    <t>UNITDSPR</t>
  </si>
  <si>
    <t>UNOMINDA</t>
  </si>
  <si>
    <t>UPL</t>
  </si>
  <si>
    <t>VBL</t>
  </si>
  <si>
    <t>VEDL</t>
  </si>
  <si>
    <t>VOLTAS</t>
  </si>
  <si>
    <t>WIPRO</t>
  </si>
  <si>
    <t>YESBANK</t>
  </si>
  <si>
    <t>ZYDUSLIFE</t>
  </si>
  <si>
    <t>SEP</t>
  </si>
  <si>
    <t>CE</t>
  </si>
  <si>
    <t xml:space="preserve">PE </t>
  </si>
  <si>
    <t>CLOSE PRICE</t>
  </si>
  <si>
    <t xml:space="preserve">option symbol ce </t>
  </si>
  <si>
    <t>option symbol 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</si>
</sst>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70C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10" fontId="0" fillId="0" borderId="0" xfId="0" applyNumberFormat="1"/>
    <xf numFmtId="10" fontId="0" fillId="0" borderId="0" xfId="2" applyNumberFormat="1" applyFont="1"/>
    <xf numFmtId="0" fontId="18" fillId="0" borderId="0" xfId="0" applyFont="1"/>
    <xf numFmtId="0" fontId="0" fillId="0" borderId="0" xfId="0" applyAlignment="1">
      <alignment wrapText="1"/>
    </xf>
    <xf numFmtId="10" fontId="0" fillId="0" borderId="0" xfId="2" applyNumberFormat="1" applyFont="1" applyAlignment="1">
      <alignment wrapText="1"/>
    </xf>
    <xf numFmtId="43" fontId="16" fillId="0" borderId="0" xfId="1" applyNumberFormat="1" applyFont="1" applyAlignment="1">
      <alignment wrapText="1"/>
    </xf>
    <xf numFmtId="43" fontId="18" fillId="0" borderId="0" xfId="1" applyNumberFormat="1" applyFont="1"/>
    <xf numFmtId="43" fontId="0" fillId="0" borderId="0" xfId="1" applyNumberFormat="1" applyFont="1"/>
    <xf numFmtId="43" fontId="0" fillId="0" borderId="0" xfId="0" applyNumberFormat="1"/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17"/>
  <sheetViews>
    <sheetView tabSelected="1" topLeftCell="H1" workbookViewId="0">
      <pane ySplit="1" topLeftCell="A2" activePane="bottomLeft" state="frozen"/>
      <selection activeCell="E1" sqref="E1"/>
      <selection pane="bottomLeft" activeCell="X7" sqref="X7"/>
    </sheetView>
  </sheetViews>
  <sheetFormatPr defaultRowHeight="15" x14ac:dyDescent="0.25"/>
  <cols>
    <col min="1" max="1" width="15.5703125" customWidth="1"/>
    <col min="2" max="2" width="14" customWidth="1"/>
    <col min="3" max="3" width="10.5703125" customWidth="1"/>
    <col min="4" max="4" width="20.85546875" hidden="1" customWidth="1"/>
    <col min="5" max="5" width="10.85546875" customWidth="1"/>
    <col min="6" max="6" width="16.5703125" hidden="1" customWidth="1"/>
    <col min="7" max="7" width="12.5703125" hidden="1" customWidth="1"/>
    <col min="9" max="9" width="10.42578125" customWidth="1"/>
    <col min="10" max="10" width="10.42578125" style="2" customWidth="1"/>
    <col min="11" max="11" width="7.28515625" customWidth="1"/>
    <col min="12" max="12" width="7.7109375" customWidth="1"/>
    <col min="13" max="13" width="14.7109375" customWidth="1"/>
    <col min="15" max="15" width="11" style="8" bestFit="1" customWidth="1"/>
    <col min="16" max="16" width="4.7109375" customWidth="1"/>
    <col min="17" max="17" width="5.7109375" customWidth="1"/>
    <col min="18" max="18" width="9.140625" customWidth="1"/>
    <col min="19" max="19" width="9.42578125" customWidth="1"/>
    <col min="20" max="20" width="3.7109375" customWidth="1"/>
    <col min="21" max="21" width="4.140625" customWidth="1"/>
    <col min="22" max="22" width="25.140625" customWidth="1"/>
    <col min="23" max="23" width="21.140625" customWidth="1"/>
  </cols>
  <sheetData>
    <row r="1" spans="1:23" s="4" customFormat="1" ht="32.25" customHeigh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I1" s="4" t="s">
        <v>223</v>
      </c>
      <c r="J1" s="5" t="s">
        <v>224</v>
      </c>
      <c r="M1" s="4" t="s">
        <v>0</v>
      </c>
      <c r="O1" s="6" t="s">
        <v>444</v>
      </c>
      <c r="R1" s="4" t="s">
        <v>442</v>
      </c>
      <c r="S1" s="4" t="s">
        <v>443</v>
      </c>
      <c r="V1" s="4" t="s">
        <v>445</v>
      </c>
      <c r="W1" s="4" t="s">
        <v>446</v>
      </c>
    </row>
    <row r="2" spans="1:23" x14ac:dyDescent="0.25">
      <c r="A2" t="s">
        <v>7</v>
      </c>
      <c r="B2">
        <v>1037.5999999999999</v>
      </c>
      <c r="C2">
        <v>1273.8</v>
      </c>
      <c r="D2">
        <v>1312.01</v>
      </c>
      <c r="E2">
        <v>998</v>
      </c>
      <c r="F2" t="b">
        <v>1</v>
      </c>
      <c r="G2" t="b">
        <v>1</v>
      </c>
      <c r="H2" t="str">
        <f t="shared" ref="H2:H65" si="0">IFERROR(_xlfn.IFS(C2=B2,"SELL",E2=B2,"BUY")," ")</f>
        <v xml:space="preserve"> </v>
      </c>
      <c r="I2" s="1">
        <f t="shared" ref="I2:I65" si="1">(B2-C2)/B2</f>
        <v>-0.22764070932922134</v>
      </c>
      <c r="J2" s="2">
        <f t="shared" ref="J2:J65" si="2">(B2-E2)/B2</f>
        <v>3.8164996144949802E-2</v>
      </c>
      <c r="K2" t="b">
        <f t="shared" ref="K2:K65" si="3">IF(I2&gt;-0.7%,"S")</f>
        <v>0</v>
      </c>
      <c r="L2" t="b">
        <f t="shared" ref="L2:L65" si="4">IF(J2&lt;0.7%,"B")</f>
        <v>0</v>
      </c>
      <c r="M2" t="s">
        <v>225</v>
      </c>
      <c r="N2" s="3" t="str">
        <f t="shared" ref="N2:N65" si="5">IFERROR(IF(M2="","",HYPERLINK("https://in.tradingview.com/chart/?symbol="&amp;M2,"CHART")),"")</f>
        <v>CHART</v>
      </c>
      <c r="O2" s="7">
        <f t="shared" ref="O2:O65" si="6">B2</f>
        <v>1037.5999999999999</v>
      </c>
      <c r="P2">
        <v>25</v>
      </c>
      <c r="Q2" t="s">
        <v>441</v>
      </c>
      <c r="R2">
        <f>ROUND(O2,-1)</f>
        <v>1040</v>
      </c>
      <c r="S2">
        <f>ROUND(O2,-1)</f>
        <v>1040</v>
      </c>
      <c r="T2" t="s">
        <v>442</v>
      </c>
      <c r="U2" t="s">
        <v>443</v>
      </c>
      <c r="V2" t="str">
        <f t="shared" ref="V2:V65" si="7">CONCATENATE(M2,P2,Q2,R2,T2)</f>
        <v>360ONE25SEP1040CE</v>
      </c>
      <c r="W2" t="str">
        <f t="shared" ref="W2:W65" si="8">CONCATENATE(M2,P2,Q2,R2,U2)</f>
        <v xml:space="preserve">360ONE25SEP1040PE </v>
      </c>
    </row>
    <row r="3" spans="1:23" x14ac:dyDescent="0.25">
      <c r="A3" t="s">
        <v>8</v>
      </c>
      <c r="B3">
        <v>5117.3999999999996</v>
      </c>
      <c r="C3">
        <v>6248.05</v>
      </c>
      <c r="D3">
        <v>6435.49</v>
      </c>
      <c r="E3">
        <v>4939.5</v>
      </c>
      <c r="F3" t="b">
        <v>1</v>
      </c>
      <c r="G3" t="b">
        <v>1</v>
      </c>
      <c r="H3" t="str">
        <f t="shared" si="0"/>
        <v xml:space="preserve"> </v>
      </c>
      <c r="I3" s="1">
        <f t="shared" si="1"/>
        <v>-0.2209422753742136</v>
      </c>
      <c r="J3" s="2">
        <f t="shared" si="2"/>
        <v>3.4763747215382744E-2</v>
      </c>
      <c r="K3" t="b">
        <f t="shared" si="3"/>
        <v>0</v>
      </c>
      <c r="L3" t="b">
        <f t="shared" si="4"/>
        <v>0</v>
      </c>
      <c r="M3" t="s">
        <v>226</v>
      </c>
      <c r="N3" s="3" t="str">
        <f t="shared" si="5"/>
        <v>CHART</v>
      </c>
      <c r="O3" s="7">
        <f t="shared" si="6"/>
        <v>5117.3999999999996</v>
      </c>
      <c r="P3">
        <v>25</v>
      </c>
      <c r="Q3" t="s">
        <v>441</v>
      </c>
      <c r="R3" s="9">
        <f>ROUND(O3,-2)</f>
        <v>5100</v>
      </c>
      <c r="S3" s="9">
        <f>ROUND(O3,-2)</f>
        <v>5100</v>
      </c>
      <c r="T3" t="s">
        <v>442</v>
      </c>
      <c r="U3" t="s">
        <v>443</v>
      </c>
      <c r="V3" t="str">
        <f t="shared" si="7"/>
        <v>ABB25SEP5100CE</v>
      </c>
      <c r="W3" t="str">
        <f t="shared" si="8"/>
        <v xml:space="preserve">ABB25SEP5100PE </v>
      </c>
    </row>
    <row r="4" spans="1:23" x14ac:dyDescent="0.25">
      <c r="A4" t="s">
        <v>9</v>
      </c>
      <c r="B4">
        <v>281.10000000000002</v>
      </c>
      <c r="C4">
        <v>292.39999999999998</v>
      </c>
      <c r="D4">
        <v>301.17</v>
      </c>
      <c r="E4">
        <v>235</v>
      </c>
      <c r="F4" t="b">
        <v>1</v>
      </c>
      <c r="G4" t="b">
        <v>1</v>
      </c>
      <c r="H4" t="str">
        <f t="shared" si="0"/>
        <v xml:space="preserve"> </v>
      </c>
      <c r="I4" s="1">
        <f t="shared" si="1"/>
        <v>-4.0199217360369813E-2</v>
      </c>
      <c r="J4" s="2">
        <f t="shared" si="2"/>
        <v>0.16399857701885456</v>
      </c>
      <c r="K4" t="b">
        <f t="shared" si="3"/>
        <v>0</v>
      </c>
      <c r="L4" t="b">
        <f t="shared" si="4"/>
        <v>0</v>
      </c>
      <c r="M4" t="s">
        <v>227</v>
      </c>
      <c r="N4" s="3" t="str">
        <f t="shared" si="5"/>
        <v>CHART</v>
      </c>
      <c r="O4" s="7">
        <f t="shared" si="6"/>
        <v>281.10000000000002</v>
      </c>
      <c r="P4">
        <v>25</v>
      </c>
      <c r="Q4" t="s">
        <v>441</v>
      </c>
      <c r="R4">
        <f>ROUND(O4,-1)</f>
        <v>280</v>
      </c>
      <c r="S4">
        <f>ROUND(O4,-1)</f>
        <v>280</v>
      </c>
      <c r="T4" t="s">
        <v>442</v>
      </c>
      <c r="U4" t="s">
        <v>443</v>
      </c>
      <c r="V4" t="str">
        <f t="shared" si="7"/>
        <v>ABCAPITAL25SEP280CE</v>
      </c>
      <c r="W4" t="str">
        <f t="shared" si="8"/>
        <v xml:space="preserve">ABCAPITAL25SEP280PE </v>
      </c>
    </row>
    <row r="5" spans="1:23" x14ac:dyDescent="0.25">
      <c r="A5" t="s">
        <v>10</v>
      </c>
      <c r="B5">
        <v>85.92</v>
      </c>
      <c r="C5">
        <v>86.5</v>
      </c>
      <c r="D5">
        <v>89.09</v>
      </c>
      <c r="E5">
        <v>70.55</v>
      </c>
      <c r="F5" t="b">
        <v>1</v>
      </c>
      <c r="G5" t="b">
        <v>1</v>
      </c>
      <c r="H5" t="str">
        <f t="shared" si="0"/>
        <v xml:space="preserve"> </v>
      </c>
      <c r="I5" s="1">
        <f t="shared" si="1"/>
        <v>-6.7504655493482108E-3</v>
      </c>
      <c r="J5" s="2">
        <f t="shared" si="2"/>
        <v>0.17888733705772816</v>
      </c>
      <c r="K5" t="str">
        <f t="shared" si="3"/>
        <v>S</v>
      </c>
      <c r="L5" t="b">
        <f t="shared" si="4"/>
        <v>0</v>
      </c>
      <c r="M5" t="s">
        <v>228</v>
      </c>
      <c r="N5" s="3" t="str">
        <f t="shared" si="5"/>
        <v>CHART</v>
      </c>
      <c r="O5" s="7">
        <f t="shared" si="6"/>
        <v>85.92</v>
      </c>
      <c r="P5">
        <v>25</v>
      </c>
      <c r="Q5" t="s">
        <v>441</v>
      </c>
      <c r="R5" s="9">
        <f>ROUND(O5,-0.5)</f>
        <v>86</v>
      </c>
      <c r="S5" s="9">
        <f>ROUND(O5,-0.5)</f>
        <v>86</v>
      </c>
      <c r="T5" t="s">
        <v>442</v>
      </c>
      <c r="U5" t="s">
        <v>443</v>
      </c>
      <c r="V5" t="str">
        <f t="shared" si="7"/>
        <v>ABFRL25SEP86CE</v>
      </c>
      <c r="W5" t="str">
        <f t="shared" si="8"/>
        <v xml:space="preserve">ABFRL25SEP86PE </v>
      </c>
    </row>
    <row r="6" spans="1:23" x14ac:dyDescent="0.25">
      <c r="A6" t="s">
        <v>11</v>
      </c>
      <c r="B6">
        <v>755.95</v>
      </c>
      <c r="C6">
        <v>924.35</v>
      </c>
      <c r="D6">
        <v>952.08</v>
      </c>
      <c r="E6">
        <v>744.9</v>
      </c>
      <c r="F6" t="b">
        <v>1</v>
      </c>
      <c r="G6" t="b">
        <v>1</v>
      </c>
      <c r="H6" t="str">
        <f t="shared" si="0"/>
        <v xml:space="preserve"> </v>
      </c>
      <c r="I6" s="1">
        <f t="shared" si="1"/>
        <v>-0.2227660559560817</v>
      </c>
      <c r="J6" s="2">
        <f t="shared" si="2"/>
        <v>1.4617368873602841E-2</v>
      </c>
      <c r="K6" t="b">
        <f t="shared" si="3"/>
        <v>0</v>
      </c>
      <c r="L6" t="b">
        <f t="shared" si="4"/>
        <v>0</v>
      </c>
      <c r="M6" t="s">
        <v>229</v>
      </c>
      <c r="N6" s="3" t="str">
        <f t="shared" si="5"/>
        <v>CHART</v>
      </c>
      <c r="O6" s="7">
        <f t="shared" si="6"/>
        <v>755.95</v>
      </c>
      <c r="P6">
        <v>25</v>
      </c>
      <c r="Q6" t="s">
        <v>441</v>
      </c>
      <c r="R6">
        <f t="shared" ref="R6:R37" si="9">ROUND(O6,-1)</f>
        <v>760</v>
      </c>
      <c r="S6">
        <f t="shared" ref="S6:S37" si="10">ROUND(O6,-1)</f>
        <v>760</v>
      </c>
      <c r="T6" t="s">
        <v>442</v>
      </c>
      <c r="U6" t="s">
        <v>443</v>
      </c>
      <c r="V6" t="str">
        <f t="shared" si="7"/>
        <v>ADANIENSOL25SEP760CE</v>
      </c>
      <c r="W6" t="str">
        <f t="shared" si="8"/>
        <v xml:space="preserve">ADANIENSOL25SEP760PE </v>
      </c>
    </row>
    <row r="7" spans="1:23" x14ac:dyDescent="0.25">
      <c r="A7" t="s">
        <v>12</v>
      </c>
      <c r="B7">
        <v>2281.4</v>
      </c>
      <c r="C7">
        <v>2681.6</v>
      </c>
      <c r="D7">
        <v>2762.05</v>
      </c>
      <c r="E7">
        <v>2164.8000000000002</v>
      </c>
      <c r="F7" t="b">
        <v>1</v>
      </c>
      <c r="G7" t="b">
        <v>1</v>
      </c>
      <c r="H7" t="str">
        <f t="shared" si="0"/>
        <v xml:space="preserve"> </v>
      </c>
      <c r="I7" s="1">
        <f t="shared" si="1"/>
        <v>-0.17541860261243089</v>
      </c>
      <c r="J7" s="2">
        <f t="shared" si="2"/>
        <v>5.1108968177434863E-2</v>
      </c>
      <c r="K7" t="b">
        <f t="shared" si="3"/>
        <v>0</v>
      </c>
      <c r="L7" t="b">
        <f t="shared" si="4"/>
        <v>0</v>
      </c>
      <c r="M7" t="s">
        <v>230</v>
      </c>
      <c r="N7" s="3" t="str">
        <f t="shared" si="5"/>
        <v>CHART</v>
      </c>
      <c r="O7" s="7">
        <f t="shared" si="6"/>
        <v>2281.4</v>
      </c>
      <c r="P7">
        <v>25</v>
      </c>
      <c r="Q7" t="s">
        <v>441</v>
      </c>
      <c r="R7">
        <f t="shared" si="9"/>
        <v>2280</v>
      </c>
      <c r="S7">
        <f t="shared" si="10"/>
        <v>2280</v>
      </c>
      <c r="T7" t="s">
        <v>442</v>
      </c>
      <c r="U7" t="s">
        <v>443</v>
      </c>
      <c r="V7" t="str">
        <f t="shared" si="7"/>
        <v>ADANIENT25SEP2280CE</v>
      </c>
      <c r="W7" t="str">
        <f t="shared" si="8"/>
        <v xml:space="preserve">ADANIENT25SEP2280PE </v>
      </c>
    </row>
    <row r="8" spans="1:23" x14ac:dyDescent="0.25">
      <c r="A8" t="s">
        <v>13</v>
      </c>
      <c r="B8">
        <v>929.35</v>
      </c>
      <c r="C8">
        <v>1077</v>
      </c>
      <c r="D8">
        <v>1109.31</v>
      </c>
      <c r="E8">
        <v>903.5</v>
      </c>
      <c r="F8" t="b">
        <v>1</v>
      </c>
      <c r="G8" t="b">
        <v>1</v>
      </c>
      <c r="H8" t="str">
        <f t="shared" si="0"/>
        <v xml:space="preserve"> </v>
      </c>
      <c r="I8" s="1">
        <f t="shared" si="1"/>
        <v>-0.15887448216495398</v>
      </c>
      <c r="J8" s="2">
        <f t="shared" si="2"/>
        <v>2.7815139613708531E-2</v>
      </c>
      <c r="K8" t="b">
        <f t="shared" si="3"/>
        <v>0</v>
      </c>
      <c r="L8" t="b">
        <f t="shared" si="4"/>
        <v>0</v>
      </c>
      <c r="M8" t="s">
        <v>231</v>
      </c>
      <c r="N8" s="3" t="str">
        <f t="shared" si="5"/>
        <v>CHART</v>
      </c>
      <c r="O8" s="7">
        <f t="shared" si="6"/>
        <v>929.35</v>
      </c>
      <c r="P8">
        <v>25</v>
      </c>
      <c r="Q8" t="s">
        <v>441</v>
      </c>
      <c r="R8">
        <f t="shared" si="9"/>
        <v>930</v>
      </c>
      <c r="S8">
        <f t="shared" si="10"/>
        <v>930</v>
      </c>
      <c r="T8" t="s">
        <v>442</v>
      </c>
      <c r="U8" t="s">
        <v>443</v>
      </c>
      <c r="V8" t="str">
        <f t="shared" si="7"/>
        <v>ADANIGREEN25SEP930CE</v>
      </c>
      <c r="W8" t="str">
        <f t="shared" si="8"/>
        <v xml:space="preserve">ADANIGREEN25SEP930PE </v>
      </c>
    </row>
    <row r="9" spans="1:23" x14ac:dyDescent="0.25">
      <c r="A9" t="s">
        <v>14</v>
      </c>
      <c r="B9">
        <v>1321.8</v>
      </c>
      <c r="C9">
        <v>1486.77</v>
      </c>
      <c r="D9">
        <v>1531.37</v>
      </c>
      <c r="E9">
        <v>1290.5</v>
      </c>
      <c r="F9" t="b">
        <v>1</v>
      </c>
      <c r="G9" t="b">
        <v>1</v>
      </c>
      <c r="H9" t="str">
        <f t="shared" si="0"/>
        <v xml:space="preserve"> </v>
      </c>
      <c r="I9" s="1">
        <f t="shared" si="1"/>
        <v>-0.12480708125283707</v>
      </c>
      <c r="J9" s="2">
        <f t="shared" si="2"/>
        <v>2.3679830534120105E-2</v>
      </c>
      <c r="K9" t="b">
        <f t="shared" si="3"/>
        <v>0</v>
      </c>
      <c r="L9" t="b">
        <f t="shared" si="4"/>
        <v>0</v>
      </c>
      <c r="M9" t="s">
        <v>232</v>
      </c>
      <c r="N9" s="3" t="str">
        <f t="shared" si="5"/>
        <v>CHART</v>
      </c>
      <c r="O9" s="7">
        <f t="shared" si="6"/>
        <v>1321.8</v>
      </c>
      <c r="P9">
        <v>25</v>
      </c>
      <c r="Q9" t="s">
        <v>441</v>
      </c>
      <c r="R9">
        <f t="shared" si="9"/>
        <v>1320</v>
      </c>
      <c r="S9">
        <f t="shared" si="10"/>
        <v>1320</v>
      </c>
      <c r="T9" t="s">
        <v>442</v>
      </c>
      <c r="U9" t="s">
        <v>443</v>
      </c>
      <c r="V9" t="str">
        <f t="shared" si="7"/>
        <v>ADANIPORTS25SEP1320CE</v>
      </c>
      <c r="W9" t="str">
        <f t="shared" si="8"/>
        <v xml:space="preserve">ADANIPORTS25SEP1320PE </v>
      </c>
    </row>
    <row r="10" spans="1:23" x14ac:dyDescent="0.25">
      <c r="A10" t="s">
        <v>15</v>
      </c>
      <c r="B10">
        <v>5333.5</v>
      </c>
      <c r="C10">
        <v>5479</v>
      </c>
      <c r="D10">
        <v>5643.37</v>
      </c>
      <c r="E10">
        <v>4708.46</v>
      </c>
      <c r="F10" t="b">
        <v>1</v>
      </c>
      <c r="G10" t="b">
        <v>1</v>
      </c>
      <c r="H10" t="str">
        <f t="shared" si="0"/>
        <v xml:space="preserve"> </v>
      </c>
      <c r="I10" s="1">
        <f t="shared" si="1"/>
        <v>-2.7280397487578514E-2</v>
      </c>
      <c r="J10" s="2">
        <f t="shared" si="2"/>
        <v>0.11719133777069465</v>
      </c>
      <c r="K10" t="b">
        <f t="shared" si="3"/>
        <v>0</v>
      </c>
      <c r="L10" t="b">
        <f t="shared" si="4"/>
        <v>0</v>
      </c>
      <c r="M10" t="s">
        <v>233</v>
      </c>
      <c r="N10" s="3" t="str">
        <f t="shared" si="5"/>
        <v>CHART</v>
      </c>
      <c r="O10" s="7">
        <f t="shared" si="6"/>
        <v>5333.5</v>
      </c>
      <c r="P10">
        <v>25</v>
      </c>
      <c r="Q10" t="s">
        <v>441</v>
      </c>
      <c r="R10">
        <f t="shared" si="9"/>
        <v>5330</v>
      </c>
      <c r="S10">
        <f t="shared" si="10"/>
        <v>5330</v>
      </c>
      <c r="T10" t="s">
        <v>442</v>
      </c>
      <c r="U10" t="s">
        <v>443</v>
      </c>
      <c r="V10" t="str">
        <f t="shared" si="7"/>
        <v>ALKEM25SEP5330CE</v>
      </c>
      <c r="W10" t="str">
        <f t="shared" si="8"/>
        <v xml:space="preserve">ALKEM25SEP5330PE </v>
      </c>
    </row>
    <row r="11" spans="1:23" x14ac:dyDescent="0.25">
      <c r="A11" t="s">
        <v>16</v>
      </c>
      <c r="B11">
        <v>7793.5</v>
      </c>
      <c r="C11">
        <v>8173.5</v>
      </c>
      <c r="D11">
        <v>8418.7000000000007</v>
      </c>
      <c r="E11">
        <v>6290.5</v>
      </c>
      <c r="F11" t="b">
        <v>1</v>
      </c>
      <c r="G11" t="b">
        <v>1</v>
      </c>
      <c r="H11" t="str">
        <f t="shared" si="0"/>
        <v xml:space="preserve"> </v>
      </c>
      <c r="I11" s="1">
        <f t="shared" si="1"/>
        <v>-4.8758580868672609E-2</v>
      </c>
      <c r="J11" s="2">
        <f t="shared" si="2"/>
        <v>0.19285301854109194</v>
      </c>
      <c r="K11" t="b">
        <f t="shared" si="3"/>
        <v>0</v>
      </c>
      <c r="L11" t="b">
        <f t="shared" si="4"/>
        <v>0</v>
      </c>
      <c r="M11" t="s">
        <v>234</v>
      </c>
      <c r="N11" s="3" t="str">
        <f t="shared" si="5"/>
        <v>CHART</v>
      </c>
      <c r="O11" s="7">
        <f t="shared" si="6"/>
        <v>7793.5</v>
      </c>
      <c r="P11">
        <v>25</v>
      </c>
      <c r="Q11" t="s">
        <v>441</v>
      </c>
      <c r="R11">
        <f t="shared" si="9"/>
        <v>7790</v>
      </c>
      <c r="S11">
        <f t="shared" si="10"/>
        <v>7790</v>
      </c>
      <c r="T11" t="s">
        <v>442</v>
      </c>
      <c r="U11" t="s">
        <v>443</v>
      </c>
      <c r="V11" t="str">
        <f t="shared" si="7"/>
        <v>AMBER25SEP7790CE</v>
      </c>
      <c r="W11" t="str">
        <f t="shared" si="8"/>
        <v xml:space="preserve">AMBER25SEP7790PE </v>
      </c>
    </row>
    <row r="12" spans="1:23" x14ac:dyDescent="0.25">
      <c r="A12" t="s">
        <v>17</v>
      </c>
      <c r="B12">
        <v>566.70000000000005</v>
      </c>
      <c r="C12">
        <v>624.95000000000005</v>
      </c>
      <c r="D12">
        <v>643.70000000000005</v>
      </c>
      <c r="E12">
        <v>528.45000000000005</v>
      </c>
      <c r="F12" t="b">
        <v>1</v>
      </c>
      <c r="G12" t="b">
        <v>1</v>
      </c>
      <c r="H12" t="str">
        <f t="shared" si="0"/>
        <v xml:space="preserve"> </v>
      </c>
      <c r="I12" s="1">
        <f t="shared" si="1"/>
        <v>-0.10278807128992411</v>
      </c>
      <c r="J12" s="2">
        <f t="shared" si="2"/>
        <v>6.7496029645314981E-2</v>
      </c>
      <c r="K12" t="b">
        <f t="shared" si="3"/>
        <v>0</v>
      </c>
      <c r="L12" t="b">
        <f t="shared" si="4"/>
        <v>0</v>
      </c>
      <c r="M12" t="s">
        <v>235</v>
      </c>
      <c r="N12" s="3" t="str">
        <f t="shared" si="5"/>
        <v>CHART</v>
      </c>
      <c r="O12" s="7">
        <f t="shared" si="6"/>
        <v>566.70000000000005</v>
      </c>
      <c r="P12">
        <v>25</v>
      </c>
      <c r="Q12" t="s">
        <v>441</v>
      </c>
      <c r="R12">
        <f t="shared" si="9"/>
        <v>570</v>
      </c>
      <c r="S12">
        <f t="shared" si="10"/>
        <v>570</v>
      </c>
      <c r="T12" t="s">
        <v>442</v>
      </c>
      <c r="U12" t="s">
        <v>443</v>
      </c>
      <c r="V12" t="str">
        <f t="shared" si="7"/>
        <v>AMBUJACEM25SEP570CE</v>
      </c>
      <c r="W12" t="str">
        <f t="shared" si="8"/>
        <v xml:space="preserve">AMBUJACEM25SEP570PE </v>
      </c>
    </row>
    <row r="13" spans="1:23" x14ac:dyDescent="0.25">
      <c r="A13" t="s">
        <v>18</v>
      </c>
      <c r="B13">
        <v>2296.8000000000002</v>
      </c>
      <c r="C13">
        <v>3284</v>
      </c>
      <c r="D13">
        <v>3382.52</v>
      </c>
      <c r="E13">
        <v>2195</v>
      </c>
      <c r="F13" t="b">
        <v>1</v>
      </c>
      <c r="G13" t="b">
        <v>1</v>
      </c>
      <c r="H13" t="str">
        <f t="shared" si="0"/>
        <v xml:space="preserve"> </v>
      </c>
      <c r="I13" s="1">
        <f t="shared" si="1"/>
        <v>-0.42981539533263657</v>
      </c>
      <c r="J13" s="2">
        <f t="shared" si="2"/>
        <v>4.4322535701846119E-2</v>
      </c>
      <c r="K13" t="b">
        <f t="shared" si="3"/>
        <v>0</v>
      </c>
      <c r="L13" t="b">
        <f t="shared" si="4"/>
        <v>0</v>
      </c>
      <c r="M13" t="s">
        <v>236</v>
      </c>
      <c r="N13" s="3" t="str">
        <f t="shared" si="5"/>
        <v>CHART</v>
      </c>
      <c r="O13" s="7">
        <f t="shared" si="6"/>
        <v>2296.8000000000002</v>
      </c>
      <c r="P13">
        <v>25</v>
      </c>
      <c r="Q13" t="s">
        <v>441</v>
      </c>
      <c r="R13">
        <f t="shared" si="9"/>
        <v>2300</v>
      </c>
      <c r="S13">
        <f t="shared" si="10"/>
        <v>2300</v>
      </c>
      <c r="T13" t="s">
        <v>442</v>
      </c>
      <c r="U13" t="s">
        <v>443</v>
      </c>
      <c r="V13" t="str">
        <f t="shared" si="7"/>
        <v>ANGELONE25SEP2300CE</v>
      </c>
      <c r="W13" t="str">
        <f t="shared" si="8"/>
        <v xml:space="preserve">ANGELONE25SEP2300PE </v>
      </c>
    </row>
    <row r="14" spans="1:23" x14ac:dyDescent="0.25">
      <c r="A14" t="s">
        <v>19</v>
      </c>
      <c r="B14">
        <v>1664.7</v>
      </c>
      <c r="C14">
        <v>1929.27</v>
      </c>
      <c r="D14">
        <v>1987.14</v>
      </c>
      <c r="E14">
        <v>1486.81</v>
      </c>
      <c r="F14" t="b">
        <v>1</v>
      </c>
      <c r="G14" t="b">
        <v>1</v>
      </c>
      <c r="H14" t="str">
        <f t="shared" si="0"/>
        <v xml:space="preserve"> </v>
      </c>
      <c r="I14" s="1">
        <f t="shared" si="1"/>
        <v>-0.15892953685348707</v>
      </c>
      <c r="J14" s="2">
        <f t="shared" si="2"/>
        <v>0.10686009491199622</v>
      </c>
      <c r="K14" t="b">
        <f t="shared" si="3"/>
        <v>0</v>
      </c>
      <c r="L14" t="b">
        <f t="shared" si="4"/>
        <v>0</v>
      </c>
      <c r="M14" t="s">
        <v>237</v>
      </c>
      <c r="N14" s="3" t="str">
        <f t="shared" si="5"/>
        <v>CHART</v>
      </c>
      <c r="O14" s="7">
        <f t="shared" si="6"/>
        <v>1664.7</v>
      </c>
      <c r="P14">
        <v>25</v>
      </c>
      <c r="Q14" t="s">
        <v>441</v>
      </c>
      <c r="R14">
        <f t="shared" si="9"/>
        <v>1660</v>
      </c>
      <c r="S14">
        <f t="shared" si="10"/>
        <v>1660</v>
      </c>
      <c r="T14" t="s">
        <v>442</v>
      </c>
      <c r="U14" t="s">
        <v>443</v>
      </c>
      <c r="V14" t="str">
        <f t="shared" si="7"/>
        <v>APLAPOLLO25SEP1660CE</v>
      </c>
      <c r="W14" t="str">
        <f t="shared" si="8"/>
        <v xml:space="preserve">APLAPOLLO25SEP1660PE </v>
      </c>
    </row>
    <row r="15" spans="1:23" x14ac:dyDescent="0.25">
      <c r="A15" t="s">
        <v>20</v>
      </c>
      <c r="B15">
        <v>7804.5</v>
      </c>
      <c r="C15">
        <v>7980</v>
      </c>
      <c r="D15">
        <v>8219.4</v>
      </c>
      <c r="E15">
        <v>6854.23</v>
      </c>
      <c r="F15" t="b">
        <v>1</v>
      </c>
      <c r="G15" t="b">
        <v>1</v>
      </c>
      <c r="H15" t="str">
        <f t="shared" si="0"/>
        <v xml:space="preserve"> </v>
      </c>
      <c r="I15" s="1">
        <f t="shared" si="1"/>
        <v>-2.2487026715356524E-2</v>
      </c>
      <c r="J15" s="2">
        <f t="shared" si="2"/>
        <v>0.12175924146325844</v>
      </c>
      <c r="K15" t="b">
        <f t="shared" si="3"/>
        <v>0</v>
      </c>
      <c r="L15" t="b">
        <f t="shared" si="4"/>
        <v>0</v>
      </c>
      <c r="M15" t="s">
        <v>238</v>
      </c>
      <c r="N15" s="3" t="str">
        <f t="shared" si="5"/>
        <v>CHART</v>
      </c>
      <c r="O15" s="7">
        <f t="shared" si="6"/>
        <v>7804.5</v>
      </c>
      <c r="P15">
        <v>25</v>
      </c>
      <c r="Q15" t="s">
        <v>441</v>
      </c>
      <c r="R15">
        <f t="shared" si="9"/>
        <v>7800</v>
      </c>
      <c r="S15">
        <f t="shared" si="10"/>
        <v>7800</v>
      </c>
      <c r="T15" t="s">
        <v>442</v>
      </c>
      <c r="U15" t="s">
        <v>443</v>
      </c>
      <c r="V15" t="str">
        <f t="shared" si="7"/>
        <v>APOLLOHOSP25SEP7800CE</v>
      </c>
      <c r="W15" t="str">
        <f t="shared" si="8"/>
        <v xml:space="preserve">APOLLOHOSP25SEP7800PE </v>
      </c>
    </row>
    <row r="16" spans="1:23" x14ac:dyDescent="0.25">
      <c r="A16" t="s">
        <v>21</v>
      </c>
      <c r="B16">
        <v>130.77000000000001</v>
      </c>
      <c r="C16">
        <v>134.31</v>
      </c>
      <c r="D16">
        <v>138.34</v>
      </c>
      <c r="E16">
        <v>114.96</v>
      </c>
      <c r="F16" t="b">
        <v>1</v>
      </c>
      <c r="G16" t="b">
        <v>1</v>
      </c>
      <c r="H16" t="str">
        <f t="shared" si="0"/>
        <v xml:space="preserve"> </v>
      </c>
      <c r="I16" s="1">
        <f t="shared" si="1"/>
        <v>-2.7070428997476421E-2</v>
      </c>
      <c r="J16" s="2">
        <f t="shared" si="2"/>
        <v>0.12089928882771289</v>
      </c>
      <c r="K16" t="b">
        <f t="shared" si="3"/>
        <v>0</v>
      </c>
      <c r="L16" t="b">
        <f t="shared" si="4"/>
        <v>0</v>
      </c>
      <c r="M16" t="s">
        <v>239</v>
      </c>
      <c r="N16" s="3" t="str">
        <f t="shared" si="5"/>
        <v>CHART</v>
      </c>
      <c r="O16" s="7">
        <f t="shared" si="6"/>
        <v>130.77000000000001</v>
      </c>
      <c r="P16">
        <v>25</v>
      </c>
      <c r="Q16" t="s">
        <v>441</v>
      </c>
      <c r="R16">
        <f t="shared" si="9"/>
        <v>130</v>
      </c>
      <c r="S16">
        <f t="shared" si="10"/>
        <v>130</v>
      </c>
      <c r="T16" t="s">
        <v>442</v>
      </c>
      <c r="U16" t="s">
        <v>443</v>
      </c>
      <c r="V16" t="str">
        <f t="shared" si="7"/>
        <v>ASHOKLEY25SEP130CE</v>
      </c>
      <c r="W16" t="str">
        <f t="shared" si="8"/>
        <v xml:space="preserve">ASHOKLEY25SEP130PE </v>
      </c>
    </row>
    <row r="17" spans="1:23" x14ac:dyDescent="0.25">
      <c r="A17" t="s">
        <v>22</v>
      </c>
      <c r="B17">
        <v>2579.9</v>
      </c>
      <c r="C17">
        <v>2602</v>
      </c>
      <c r="D17">
        <v>2680.06</v>
      </c>
      <c r="E17">
        <v>2174.8000000000002</v>
      </c>
      <c r="F17" t="b">
        <v>1</v>
      </c>
      <c r="G17" t="b">
        <v>1</v>
      </c>
      <c r="H17" t="str">
        <f t="shared" si="0"/>
        <v xml:space="preserve"> </v>
      </c>
      <c r="I17" s="1">
        <f t="shared" si="1"/>
        <v>-8.5662234970347341E-3</v>
      </c>
      <c r="J17" s="2">
        <f t="shared" si="2"/>
        <v>0.15702158998410787</v>
      </c>
      <c r="K17" t="b">
        <f t="shared" si="3"/>
        <v>0</v>
      </c>
      <c r="L17" t="b">
        <f t="shared" si="4"/>
        <v>0</v>
      </c>
      <c r="M17" t="s">
        <v>240</v>
      </c>
      <c r="N17" s="3" t="str">
        <f t="shared" si="5"/>
        <v>CHART</v>
      </c>
      <c r="O17" s="7">
        <f t="shared" si="6"/>
        <v>2579.9</v>
      </c>
      <c r="P17">
        <v>25</v>
      </c>
      <c r="Q17" t="s">
        <v>441</v>
      </c>
      <c r="R17">
        <f t="shared" si="9"/>
        <v>2580</v>
      </c>
      <c r="S17">
        <f t="shared" si="10"/>
        <v>2580</v>
      </c>
      <c r="T17" t="s">
        <v>442</v>
      </c>
      <c r="U17" t="s">
        <v>443</v>
      </c>
      <c r="V17" t="str">
        <f t="shared" si="7"/>
        <v>ASIANPAINT25SEP2580CE</v>
      </c>
      <c r="W17" t="str">
        <f t="shared" si="8"/>
        <v xml:space="preserve">ASIANPAINT25SEP2580PE </v>
      </c>
    </row>
    <row r="18" spans="1:23" x14ac:dyDescent="0.25">
      <c r="A18" t="s">
        <v>23</v>
      </c>
      <c r="B18">
        <v>1454.9</v>
      </c>
      <c r="C18">
        <v>1588.13</v>
      </c>
      <c r="D18">
        <v>1635.77</v>
      </c>
      <c r="E18">
        <v>1261.5</v>
      </c>
      <c r="F18" t="b">
        <v>1</v>
      </c>
      <c r="G18" t="b">
        <v>1</v>
      </c>
      <c r="H18" t="str">
        <f t="shared" si="0"/>
        <v xml:space="preserve"> </v>
      </c>
      <c r="I18" s="1">
        <f t="shared" si="1"/>
        <v>-9.1573304007148262E-2</v>
      </c>
      <c r="J18" s="2">
        <f t="shared" si="2"/>
        <v>0.13293009828854221</v>
      </c>
      <c r="K18" t="b">
        <f t="shared" si="3"/>
        <v>0</v>
      </c>
      <c r="L18" t="b">
        <f t="shared" si="4"/>
        <v>0</v>
      </c>
      <c r="M18" t="s">
        <v>241</v>
      </c>
      <c r="N18" s="3" t="str">
        <f t="shared" si="5"/>
        <v>CHART</v>
      </c>
      <c r="O18" s="7">
        <f t="shared" si="6"/>
        <v>1454.9</v>
      </c>
      <c r="P18">
        <v>25</v>
      </c>
      <c r="Q18" t="s">
        <v>441</v>
      </c>
      <c r="R18">
        <f t="shared" si="9"/>
        <v>1450</v>
      </c>
      <c r="S18">
        <f t="shared" si="10"/>
        <v>1450</v>
      </c>
      <c r="T18" t="s">
        <v>442</v>
      </c>
      <c r="U18" t="s">
        <v>443</v>
      </c>
      <c r="V18" t="str">
        <f t="shared" si="7"/>
        <v>ASTRAL25SEP1450CE</v>
      </c>
      <c r="W18" t="str">
        <f t="shared" si="8"/>
        <v xml:space="preserve">ASTRAL25SEP1450PE </v>
      </c>
    </row>
    <row r="19" spans="1:23" x14ac:dyDescent="0.25">
      <c r="A19" t="s">
        <v>24</v>
      </c>
      <c r="B19">
        <v>590.4</v>
      </c>
      <c r="C19">
        <v>720.73</v>
      </c>
      <c r="D19">
        <v>742.35</v>
      </c>
      <c r="E19">
        <v>577.1</v>
      </c>
      <c r="F19" t="b">
        <v>1</v>
      </c>
      <c r="G19" t="b">
        <v>1</v>
      </c>
      <c r="H19" t="str">
        <f t="shared" si="0"/>
        <v xml:space="preserve"> </v>
      </c>
      <c r="I19" s="1">
        <f t="shared" si="1"/>
        <v>-0.22074864498644994</v>
      </c>
      <c r="J19" s="2">
        <f t="shared" si="2"/>
        <v>2.2527100271002635E-2</v>
      </c>
      <c r="K19" t="b">
        <f t="shared" si="3"/>
        <v>0</v>
      </c>
      <c r="L19" t="b">
        <f t="shared" si="4"/>
        <v>0</v>
      </c>
      <c r="M19" t="s">
        <v>242</v>
      </c>
      <c r="N19" s="3" t="str">
        <f t="shared" si="5"/>
        <v>CHART</v>
      </c>
      <c r="O19" s="7">
        <f t="shared" si="6"/>
        <v>590.4</v>
      </c>
      <c r="P19">
        <v>25</v>
      </c>
      <c r="Q19" t="s">
        <v>441</v>
      </c>
      <c r="R19">
        <f t="shared" si="9"/>
        <v>590</v>
      </c>
      <c r="S19">
        <f t="shared" si="10"/>
        <v>590</v>
      </c>
      <c r="T19" t="s">
        <v>442</v>
      </c>
      <c r="U19" t="s">
        <v>443</v>
      </c>
      <c r="V19" t="str">
        <f t="shared" si="7"/>
        <v>ATGL25SEP590CE</v>
      </c>
      <c r="W19" t="str">
        <f t="shared" si="8"/>
        <v xml:space="preserve">ATGL25SEP590PE </v>
      </c>
    </row>
    <row r="20" spans="1:23" x14ac:dyDescent="0.25">
      <c r="A20" t="s">
        <v>25</v>
      </c>
      <c r="B20">
        <v>694.3</v>
      </c>
      <c r="C20">
        <v>839.96</v>
      </c>
      <c r="D20">
        <v>865.16</v>
      </c>
      <c r="E20">
        <v>682.15</v>
      </c>
      <c r="F20" t="b">
        <v>1</v>
      </c>
      <c r="G20" t="b">
        <v>1</v>
      </c>
      <c r="H20" t="str">
        <f t="shared" si="0"/>
        <v xml:space="preserve"> </v>
      </c>
      <c r="I20" s="1">
        <f t="shared" si="1"/>
        <v>-0.20979403715972936</v>
      </c>
      <c r="J20" s="2">
        <f t="shared" si="2"/>
        <v>1.749963992510439E-2</v>
      </c>
      <c r="K20" t="b">
        <f t="shared" si="3"/>
        <v>0</v>
      </c>
      <c r="L20" t="b">
        <f t="shared" si="4"/>
        <v>0</v>
      </c>
      <c r="M20" t="s">
        <v>243</v>
      </c>
      <c r="N20" s="3" t="str">
        <f t="shared" si="5"/>
        <v>CHART</v>
      </c>
      <c r="O20" s="7">
        <f t="shared" si="6"/>
        <v>694.3</v>
      </c>
      <c r="P20">
        <v>25</v>
      </c>
      <c r="Q20" t="s">
        <v>441</v>
      </c>
      <c r="R20">
        <f t="shared" si="9"/>
        <v>690</v>
      </c>
      <c r="S20">
        <f t="shared" si="10"/>
        <v>690</v>
      </c>
      <c r="T20" t="s">
        <v>442</v>
      </c>
      <c r="U20" t="s">
        <v>443</v>
      </c>
      <c r="V20" t="str">
        <f t="shared" si="7"/>
        <v>AUBANK25SEP690CE</v>
      </c>
      <c r="W20" t="str">
        <f t="shared" si="8"/>
        <v xml:space="preserve">AUBANK25SEP690PE </v>
      </c>
    </row>
    <row r="21" spans="1:23" x14ac:dyDescent="0.25">
      <c r="A21" t="s">
        <v>26</v>
      </c>
      <c r="B21">
        <v>1044.0999999999999</v>
      </c>
      <c r="C21">
        <v>1192.52</v>
      </c>
      <c r="D21">
        <v>1228.3</v>
      </c>
      <c r="E21">
        <v>1016.1</v>
      </c>
      <c r="F21" t="b">
        <v>1</v>
      </c>
      <c r="G21" t="b">
        <v>1</v>
      </c>
      <c r="H21" t="str">
        <f t="shared" si="0"/>
        <v xml:space="preserve"> </v>
      </c>
      <c r="I21" s="1">
        <f t="shared" si="1"/>
        <v>-0.14215113494875978</v>
      </c>
      <c r="J21" s="2">
        <f t="shared" si="2"/>
        <v>2.6817354659515267E-2</v>
      </c>
      <c r="K21" t="b">
        <f t="shared" si="3"/>
        <v>0</v>
      </c>
      <c r="L21" t="b">
        <f t="shared" si="4"/>
        <v>0</v>
      </c>
      <c r="M21" t="s">
        <v>244</v>
      </c>
      <c r="N21" s="3" t="str">
        <f t="shared" si="5"/>
        <v>CHART</v>
      </c>
      <c r="O21" s="7">
        <f t="shared" si="6"/>
        <v>1044.0999999999999</v>
      </c>
      <c r="P21">
        <v>25</v>
      </c>
      <c r="Q21" t="s">
        <v>441</v>
      </c>
      <c r="R21">
        <f t="shared" si="9"/>
        <v>1040</v>
      </c>
      <c r="S21">
        <f t="shared" si="10"/>
        <v>1040</v>
      </c>
      <c r="T21" t="s">
        <v>442</v>
      </c>
      <c r="U21" t="s">
        <v>443</v>
      </c>
      <c r="V21" t="str">
        <f t="shared" si="7"/>
        <v>AUROPHARMA25SEP1040CE</v>
      </c>
      <c r="W21" t="str">
        <f t="shared" si="8"/>
        <v xml:space="preserve">AUROPHARMA25SEP1040PE </v>
      </c>
    </row>
    <row r="22" spans="1:23" x14ac:dyDescent="0.25">
      <c r="A22" t="s">
        <v>27</v>
      </c>
      <c r="B22">
        <v>1055.9000000000001</v>
      </c>
      <c r="C22">
        <v>1245.94</v>
      </c>
      <c r="D22">
        <v>1283.31</v>
      </c>
      <c r="E22">
        <v>1042.5</v>
      </c>
      <c r="F22" t="b">
        <v>1</v>
      </c>
      <c r="G22" t="b">
        <v>1</v>
      </c>
      <c r="H22" t="str">
        <f t="shared" si="0"/>
        <v xml:space="preserve"> </v>
      </c>
      <c r="I22" s="1">
        <f t="shared" si="1"/>
        <v>-0.17997916469362624</v>
      </c>
      <c r="J22" s="2">
        <f t="shared" si="2"/>
        <v>1.2690595700350497E-2</v>
      </c>
      <c r="K22" t="b">
        <f t="shared" si="3"/>
        <v>0</v>
      </c>
      <c r="L22" t="b">
        <f t="shared" si="4"/>
        <v>0</v>
      </c>
      <c r="M22" t="s">
        <v>245</v>
      </c>
      <c r="N22" s="3" t="str">
        <f t="shared" si="5"/>
        <v>CHART</v>
      </c>
      <c r="O22" s="7">
        <f t="shared" si="6"/>
        <v>1055.9000000000001</v>
      </c>
      <c r="P22">
        <v>25</v>
      </c>
      <c r="Q22" t="s">
        <v>441</v>
      </c>
      <c r="R22">
        <f t="shared" si="9"/>
        <v>1060</v>
      </c>
      <c r="S22">
        <f t="shared" si="10"/>
        <v>1060</v>
      </c>
      <c r="T22" t="s">
        <v>442</v>
      </c>
      <c r="U22" t="s">
        <v>443</v>
      </c>
      <c r="V22" t="str">
        <f t="shared" si="7"/>
        <v>AXISBANK25SEP1060CE</v>
      </c>
      <c r="W22" t="str">
        <f t="shared" si="8"/>
        <v xml:space="preserve">AXISBANK25SEP1060PE </v>
      </c>
    </row>
    <row r="23" spans="1:23" x14ac:dyDescent="0.25">
      <c r="A23" t="s">
        <v>28</v>
      </c>
      <c r="B23">
        <v>9084.5</v>
      </c>
      <c r="C23">
        <v>9353.5</v>
      </c>
      <c r="D23">
        <v>9634.1</v>
      </c>
      <c r="E23">
        <v>7858.5</v>
      </c>
      <c r="F23" t="b">
        <v>1</v>
      </c>
      <c r="G23" t="b">
        <v>1</v>
      </c>
      <c r="H23" t="str">
        <f t="shared" si="0"/>
        <v xml:space="preserve"> </v>
      </c>
      <c r="I23" s="1">
        <f t="shared" si="1"/>
        <v>-2.9610875667345479E-2</v>
      </c>
      <c r="J23" s="2">
        <f t="shared" si="2"/>
        <v>0.13495514337608014</v>
      </c>
      <c r="K23" t="b">
        <f t="shared" si="3"/>
        <v>0</v>
      </c>
      <c r="L23" t="b">
        <f t="shared" si="4"/>
        <v>0</v>
      </c>
      <c r="M23" t="s">
        <v>246</v>
      </c>
      <c r="N23" s="3" t="str">
        <f t="shared" si="5"/>
        <v>CHART</v>
      </c>
      <c r="O23" s="7">
        <f t="shared" si="6"/>
        <v>9084.5</v>
      </c>
      <c r="P23">
        <v>25</v>
      </c>
      <c r="Q23" t="s">
        <v>441</v>
      </c>
      <c r="R23">
        <f t="shared" si="9"/>
        <v>9080</v>
      </c>
      <c r="S23">
        <f t="shared" si="10"/>
        <v>9080</v>
      </c>
      <c r="T23" t="s">
        <v>442</v>
      </c>
      <c r="U23" t="s">
        <v>443</v>
      </c>
      <c r="V23" t="str">
        <f t="shared" si="7"/>
        <v>BAJAJ-AUTO25SEP9080CE</v>
      </c>
      <c r="W23" t="str">
        <f t="shared" si="8"/>
        <v xml:space="preserve">BAJAJ-AUTO25SEP9080PE </v>
      </c>
    </row>
    <row r="24" spans="1:23" x14ac:dyDescent="0.25">
      <c r="A24" t="s">
        <v>29</v>
      </c>
      <c r="B24">
        <v>2014.4</v>
      </c>
      <c r="C24">
        <v>2068.5</v>
      </c>
      <c r="D24">
        <v>2130.5500000000002</v>
      </c>
      <c r="E24">
        <v>1890.6</v>
      </c>
      <c r="F24" t="b">
        <v>1</v>
      </c>
      <c r="G24" t="b">
        <v>1</v>
      </c>
      <c r="H24" t="str">
        <f t="shared" si="0"/>
        <v xml:space="preserve"> </v>
      </c>
      <c r="I24" s="1">
        <f t="shared" si="1"/>
        <v>-2.685663224781568E-2</v>
      </c>
      <c r="J24" s="2">
        <f t="shared" si="2"/>
        <v>6.1457505957108902E-2</v>
      </c>
      <c r="K24" t="b">
        <f t="shared" si="3"/>
        <v>0</v>
      </c>
      <c r="L24" t="b">
        <f t="shared" si="4"/>
        <v>0</v>
      </c>
      <c r="M24" t="s">
        <v>247</v>
      </c>
      <c r="N24" s="3" t="str">
        <f t="shared" si="5"/>
        <v>CHART</v>
      </c>
      <c r="O24" s="7">
        <f t="shared" si="6"/>
        <v>2014.4</v>
      </c>
      <c r="P24">
        <v>25</v>
      </c>
      <c r="Q24" t="s">
        <v>441</v>
      </c>
      <c r="R24">
        <f t="shared" si="9"/>
        <v>2010</v>
      </c>
      <c r="S24">
        <f t="shared" si="10"/>
        <v>2010</v>
      </c>
      <c r="T24" t="s">
        <v>442</v>
      </c>
      <c r="U24" t="s">
        <v>443</v>
      </c>
      <c r="V24" t="str">
        <f t="shared" si="7"/>
        <v>BAJAJFINSV25SEP2010CE</v>
      </c>
      <c r="W24" t="str">
        <f t="shared" si="8"/>
        <v xml:space="preserve">BAJAJFINSV25SEP2010PE </v>
      </c>
    </row>
    <row r="25" spans="1:23" x14ac:dyDescent="0.25">
      <c r="A25" t="s">
        <v>30</v>
      </c>
      <c r="B25">
        <v>937.6</v>
      </c>
      <c r="C25">
        <v>978.8</v>
      </c>
      <c r="D25">
        <v>1008.16</v>
      </c>
      <c r="E25">
        <v>849</v>
      </c>
      <c r="F25" t="b">
        <v>1</v>
      </c>
      <c r="G25" t="b">
        <v>1</v>
      </c>
      <c r="H25" t="str">
        <f t="shared" si="0"/>
        <v xml:space="preserve"> </v>
      </c>
      <c r="I25" s="1">
        <f t="shared" si="1"/>
        <v>-4.3941979522184225E-2</v>
      </c>
      <c r="J25" s="2">
        <f t="shared" si="2"/>
        <v>9.4496587030716742E-2</v>
      </c>
      <c r="K25" t="b">
        <f t="shared" si="3"/>
        <v>0</v>
      </c>
      <c r="L25" t="b">
        <f t="shared" si="4"/>
        <v>0</v>
      </c>
      <c r="M25" t="s">
        <v>248</v>
      </c>
      <c r="N25" s="3" t="str">
        <f t="shared" si="5"/>
        <v>CHART</v>
      </c>
      <c r="O25" s="7">
        <f t="shared" si="6"/>
        <v>937.6</v>
      </c>
      <c r="P25">
        <v>25</v>
      </c>
      <c r="Q25" t="s">
        <v>441</v>
      </c>
      <c r="R25">
        <f t="shared" si="9"/>
        <v>940</v>
      </c>
      <c r="S25">
        <f t="shared" si="10"/>
        <v>940</v>
      </c>
      <c r="T25" t="s">
        <v>442</v>
      </c>
      <c r="U25" t="s">
        <v>443</v>
      </c>
      <c r="V25" t="str">
        <f t="shared" si="7"/>
        <v>BAJFINANCE25SEP940CE</v>
      </c>
      <c r="W25" t="str">
        <f t="shared" si="8"/>
        <v xml:space="preserve">BAJFINANCE25SEP940PE </v>
      </c>
    </row>
    <row r="26" spans="1:23" x14ac:dyDescent="0.25">
      <c r="A26" t="s">
        <v>31</v>
      </c>
      <c r="B26">
        <v>163.34</v>
      </c>
      <c r="C26">
        <v>190.74</v>
      </c>
      <c r="D26">
        <v>196.46</v>
      </c>
      <c r="E26">
        <v>159.53</v>
      </c>
      <c r="F26" t="b">
        <v>1</v>
      </c>
      <c r="G26" t="b">
        <v>1</v>
      </c>
      <c r="H26" t="str">
        <f t="shared" si="0"/>
        <v xml:space="preserve"> </v>
      </c>
      <c r="I26" s="1">
        <f t="shared" si="1"/>
        <v>-0.16774825517325825</v>
      </c>
      <c r="J26" s="2">
        <f t="shared" si="2"/>
        <v>2.3325578547814387E-2</v>
      </c>
      <c r="K26" t="b">
        <f t="shared" si="3"/>
        <v>0</v>
      </c>
      <c r="L26" t="b">
        <f t="shared" si="4"/>
        <v>0</v>
      </c>
      <c r="M26" t="s">
        <v>249</v>
      </c>
      <c r="N26" s="3" t="str">
        <f t="shared" si="5"/>
        <v>CHART</v>
      </c>
      <c r="O26" s="7">
        <f t="shared" si="6"/>
        <v>163.34</v>
      </c>
      <c r="P26">
        <v>25</v>
      </c>
      <c r="Q26" t="s">
        <v>441</v>
      </c>
      <c r="R26">
        <f t="shared" si="9"/>
        <v>160</v>
      </c>
      <c r="S26">
        <f t="shared" si="10"/>
        <v>160</v>
      </c>
      <c r="T26" t="s">
        <v>442</v>
      </c>
      <c r="U26" t="s">
        <v>443</v>
      </c>
      <c r="V26" t="str">
        <f t="shared" si="7"/>
        <v>BANDHANBNK25SEP160CE</v>
      </c>
      <c r="W26" t="str">
        <f t="shared" si="8"/>
        <v xml:space="preserve">BANDHANBNK25SEP160PE </v>
      </c>
    </row>
    <row r="27" spans="1:23" x14ac:dyDescent="0.25">
      <c r="A27" t="s">
        <v>32</v>
      </c>
      <c r="B27">
        <v>234.26</v>
      </c>
      <c r="C27">
        <v>250.57</v>
      </c>
      <c r="D27">
        <v>258.08999999999997</v>
      </c>
      <c r="E27">
        <v>230.52</v>
      </c>
      <c r="F27" t="b">
        <v>1</v>
      </c>
      <c r="G27" t="b">
        <v>1</v>
      </c>
      <c r="H27" t="str">
        <f t="shared" si="0"/>
        <v xml:space="preserve"> </v>
      </c>
      <c r="I27" s="1">
        <f t="shared" si="1"/>
        <v>-6.9623495261675078E-2</v>
      </c>
      <c r="J27" s="2">
        <f t="shared" si="2"/>
        <v>1.5965166908563054E-2</v>
      </c>
      <c r="K27" t="b">
        <f t="shared" si="3"/>
        <v>0</v>
      </c>
      <c r="L27" t="b">
        <f t="shared" si="4"/>
        <v>0</v>
      </c>
      <c r="M27" t="s">
        <v>250</v>
      </c>
      <c r="N27" s="3" t="str">
        <f t="shared" si="5"/>
        <v>CHART</v>
      </c>
      <c r="O27" s="7">
        <f t="shared" si="6"/>
        <v>234.26</v>
      </c>
      <c r="P27">
        <v>25</v>
      </c>
      <c r="Q27" t="s">
        <v>441</v>
      </c>
      <c r="R27">
        <f t="shared" si="9"/>
        <v>230</v>
      </c>
      <c r="S27">
        <f t="shared" si="10"/>
        <v>230</v>
      </c>
      <c r="T27" t="s">
        <v>442</v>
      </c>
      <c r="U27" t="s">
        <v>443</v>
      </c>
      <c r="V27" t="str">
        <f t="shared" si="7"/>
        <v>BANKBARODA25SEP230CE</v>
      </c>
      <c r="W27" t="str">
        <f t="shared" si="8"/>
        <v xml:space="preserve">BANKBARODA25SEP230PE </v>
      </c>
    </row>
    <row r="28" spans="1:23" x14ac:dyDescent="0.25">
      <c r="A28" t="s">
        <v>33</v>
      </c>
      <c r="B28">
        <v>112.57</v>
      </c>
      <c r="C28">
        <v>125.68</v>
      </c>
      <c r="D28">
        <v>129.44999999999999</v>
      </c>
      <c r="E28">
        <v>108.81</v>
      </c>
      <c r="F28" t="b">
        <v>1</v>
      </c>
      <c r="G28" t="b">
        <v>1</v>
      </c>
      <c r="H28" t="str">
        <f t="shared" si="0"/>
        <v xml:space="preserve"> </v>
      </c>
      <c r="I28" s="1">
        <f t="shared" si="1"/>
        <v>-0.1164608687927513</v>
      </c>
      <c r="J28" s="2">
        <f t="shared" si="2"/>
        <v>3.3401439104557083E-2</v>
      </c>
      <c r="K28" t="b">
        <f t="shared" si="3"/>
        <v>0</v>
      </c>
      <c r="L28" t="b">
        <f t="shared" si="4"/>
        <v>0</v>
      </c>
      <c r="M28" t="s">
        <v>251</v>
      </c>
      <c r="N28" s="3" t="str">
        <f t="shared" si="5"/>
        <v>CHART</v>
      </c>
      <c r="O28" s="7">
        <f t="shared" si="6"/>
        <v>112.57</v>
      </c>
      <c r="P28">
        <v>25</v>
      </c>
      <c r="Q28" t="s">
        <v>441</v>
      </c>
      <c r="R28">
        <f t="shared" si="9"/>
        <v>110</v>
      </c>
      <c r="S28">
        <f t="shared" si="10"/>
        <v>110</v>
      </c>
      <c r="T28" t="s">
        <v>442</v>
      </c>
      <c r="U28" t="s">
        <v>443</v>
      </c>
      <c r="V28" t="str">
        <f t="shared" si="7"/>
        <v>BANKINDIA25SEP110CE</v>
      </c>
      <c r="W28" t="str">
        <f t="shared" si="8"/>
        <v xml:space="preserve">BANKINDIA25SEP110PE </v>
      </c>
    </row>
    <row r="29" spans="1:23" x14ac:dyDescent="0.25">
      <c r="A29" t="s">
        <v>34</v>
      </c>
      <c r="B29">
        <v>1443.4</v>
      </c>
      <c r="C29">
        <v>2013.5</v>
      </c>
      <c r="D29">
        <v>2073.91</v>
      </c>
      <c r="E29">
        <v>1413.6</v>
      </c>
      <c r="F29" t="b">
        <v>1</v>
      </c>
      <c r="G29" t="b">
        <v>1</v>
      </c>
      <c r="H29" t="str">
        <f t="shared" si="0"/>
        <v xml:space="preserve"> </v>
      </c>
      <c r="I29" s="1">
        <f t="shared" si="1"/>
        <v>-0.39497020922821108</v>
      </c>
      <c r="J29" s="2">
        <f t="shared" si="2"/>
        <v>2.06456976583069E-2</v>
      </c>
      <c r="K29" t="b">
        <f t="shared" si="3"/>
        <v>0</v>
      </c>
      <c r="L29" t="b">
        <f t="shared" si="4"/>
        <v>0</v>
      </c>
      <c r="M29" t="s">
        <v>252</v>
      </c>
      <c r="N29" s="3" t="str">
        <f t="shared" si="5"/>
        <v>CHART</v>
      </c>
      <c r="O29" s="7">
        <f t="shared" si="6"/>
        <v>1443.4</v>
      </c>
      <c r="P29">
        <v>25</v>
      </c>
      <c r="Q29" t="s">
        <v>441</v>
      </c>
      <c r="R29">
        <f t="shared" si="9"/>
        <v>1440</v>
      </c>
      <c r="S29">
        <f t="shared" si="10"/>
        <v>1440</v>
      </c>
      <c r="T29" t="s">
        <v>442</v>
      </c>
      <c r="U29" t="s">
        <v>443</v>
      </c>
      <c r="V29" t="str">
        <f t="shared" si="7"/>
        <v>BDL25SEP1440CE</v>
      </c>
      <c r="W29" t="str">
        <f t="shared" si="8"/>
        <v xml:space="preserve">BDL25SEP1440PE </v>
      </c>
    </row>
    <row r="30" spans="1:23" x14ac:dyDescent="0.25">
      <c r="A30" t="s">
        <v>35</v>
      </c>
      <c r="B30">
        <v>370.8</v>
      </c>
      <c r="C30">
        <v>434.99</v>
      </c>
      <c r="D30">
        <v>448.04</v>
      </c>
      <c r="E30">
        <v>361.2</v>
      </c>
      <c r="F30" t="b">
        <v>1</v>
      </c>
      <c r="G30" t="b">
        <v>1</v>
      </c>
      <c r="H30" t="str">
        <f t="shared" si="0"/>
        <v xml:space="preserve"> </v>
      </c>
      <c r="I30" s="1">
        <f t="shared" si="1"/>
        <v>-0.17311218985976268</v>
      </c>
      <c r="J30" s="2">
        <f t="shared" si="2"/>
        <v>2.5889967637540513E-2</v>
      </c>
      <c r="K30" t="b">
        <f t="shared" si="3"/>
        <v>0</v>
      </c>
      <c r="L30" t="b">
        <f t="shared" si="4"/>
        <v>0</v>
      </c>
      <c r="M30" t="s">
        <v>253</v>
      </c>
      <c r="N30" s="3" t="str">
        <f t="shared" si="5"/>
        <v>CHART</v>
      </c>
      <c r="O30" s="7">
        <f t="shared" si="6"/>
        <v>370.8</v>
      </c>
      <c r="P30">
        <v>25</v>
      </c>
      <c r="Q30" t="s">
        <v>441</v>
      </c>
      <c r="R30">
        <f t="shared" si="9"/>
        <v>370</v>
      </c>
      <c r="S30">
        <f t="shared" si="10"/>
        <v>370</v>
      </c>
      <c r="T30" t="s">
        <v>442</v>
      </c>
      <c r="U30" t="s">
        <v>443</v>
      </c>
      <c r="V30" t="str">
        <f t="shared" si="7"/>
        <v>BEL25SEP370CE</v>
      </c>
      <c r="W30" t="str">
        <f t="shared" si="8"/>
        <v xml:space="preserve">BEL25SEP370PE </v>
      </c>
    </row>
    <row r="31" spans="1:23" x14ac:dyDescent="0.25">
      <c r="A31" t="s">
        <v>36</v>
      </c>
      <c r="B31">
        <v>1136.7</v>
      </c>
      <c r="C31">
        <v>1355.81</v>
      </c>
      <c r="D31">
        <v>1396.48</v>
      </c>
      <c r="E31">
        <v>1100.5</v>
      </c>
      <c r="F31" t="b">
        <v>1</v>
      </c>
      <c r="G31" t="b">
        <v>1</v>
      </c>
      <c r="H31" t="str">
        <f t="shared" si="0"/>
        <v xml:space="preserve"> </v>
      </c>
      <c r="I31" s="1">
        <f t="shared" si="1"/>
        <v>-0.19275974311603755</v>
      </c>
      <c r="J31" s="2">
        <f t="shared" si="2"/>
        <v>3.1846573414269413E-2</v>
      </c>
      <c r="K31" t="b">
        <f t="shared" si="3"/>
        <v>0</v>
      </c>
      <c r="L31" t="b">
        <f t="shared" si="4"/>
        <v>0</v>
      </c>
      <c r="M31" t="s">
        <v>254</v>
      </c>
      <c r="N31" s="3" t="str">
        <f t="shared" si="5"/>
        <v>CHART</v>
      </c>
      <c r="O31" s="7">
        <f t="shared" si="6"/>
        <v>1136.7</v>
      </c>
      <c r="P31">
        <v>25</v>
      </c>
      <c r="Q31" t="s">
        <v>441</v>
      </c>
      <c r="R31">
        <f t="shared" si="9"/>
        <v>1140</v>
      </c>
      <c r="S31">
        <f t="shared" si="10"/>
        <v>1140</v>
      </c>
      <c r="T31" t="s">
        <v>442</v>
      </c>
      <c r="U31" t="s">
        <v>443</v>
      </c>
      <c r="V31" t="str">
        <f t="shared" si="7"/>
        <v>BHARATFORG25SEP1140CE</v>
      </c>
      <c r="W31" t="str">
        <f t="shared" si="8"/>
        <v xml:space="preserve">BHARATFORG25SEP1140PE </v>
      </c>
    </row>
    <row r="32" spans="1:23" x14ac:dyDescent="0.25">
      <c r="A32" t="s">
        <v>37</v>
      </c>
      <c r="B32">
        <v>1895.3</v>
      </c>
      <c r="C32">
        <v>2028.84</v>
      </c>
      <c r="D32">
        <v>2089.6999999999998</v>
      </c>
      <c r="E32">
        <v>1799.95</v>
      </c>
      <c r="F32" t="b">
        <v>1</v>
      </c>
      <c r="G32" t="b">
        <v>1</v>
      </c>
      <c r="H32" t="str">
        <f t="shared" si="0"/>
        <v xml:space="preserve"> </v>
      </c>
      <c r="I32" s="1">
        <f t="shared" si="1"/>
        <v>-7.045850261172372E-2</v>
      </c>
      <c r="J32" s="2">
        <f t="shared" si="2"/>
        <v>5.0308658259906033E-2</v>
      </c>
      <c r="K32" t="b">
        <f t="shared" si="3"/>
        <v>0</v>
      </c>
      <c r="L32" t="b">
        <f t="shared" si="4"/>
        <v>0</v>
      </c>
      <c r="M32" t="s">
        <v>255</v>
      </c>
      <c r="N32" s="3" t="str">
        <f t="shared" si="5"/>
        <v>CHART</v>
      </c>
      <c r="O32" s="7">
        <f t="shared" si="6"/>
        <v>1895.3</v>
      </c>
      <c r="P32">
        <v>25</v>
      </c>
      <c r="Q32" t="s">
        <v>441</v>
      </c>
      <c r="R32">
        <f t="shared" si="9"/>
        <v>1900</v>
      </c>
      <c r="S32">
        <f t="shared" si="10"/>
        <v>1900</v>
      </c>
      <c r="T32" t="s">
        <v>442</v>
      </c>
      <c r="U32" t="s">
        <v>443</v>
      </c>
      <c r="V32" t="str">
        <f t="shared" si="7"/>
        <v>BHARTIARTL25SEP1900CE</v>
      </c>
      <c r="W32" t="str">
        <f t="shared" si="8"/>
        <v xml:space="preserve">BHARTIARTL25SEP1900PE </v>
      </c>
    </row>
    <row r="33" spans="1:23" x14ac:dyDescent="0.25">
      <c r="A33" t="s">
        <v>38</v>
      </c>
      <c r="B33">
        <v>212.36</v>
      </c>
      <c r="C33">
        <v>271.52999999999997</v>
      </c>
      <c r="D33">
        <v>279.68</v>
      </c>
      <c r="E33">
        <v>205.12</v>
      </c>
      <c r="F33" t="b">
        <v>1</v>
      </c>
      <c r="G33" t="b">
        <v>1</v>
      </c>
      <c r="H33" t="str">
        <f t="shared" si="0"/>
        <v xml:space="preserve"> </v>
      </c>
      <c r="I33" s="1">
        <f t="shared" si="1"/>
        <v>-0.27863062723676757</v>
      </c>
      <c r="J33" s="2">
        <f t="shared" si="2"/>
        <v>3.4093049538519535E-2</v>
      </c>
      <c r="K33" t="b">
        <f t="shared" si="3"/>
        <v>0</v>
      </c>
      <c r="L33" t="b">
        <f t="shared" si="4"/>
        <v>0</v>
      </c>
      <c r="M33" t="s">
        <v>256</v>
      </c>
      <c r="N33" s="3" t="str">
        <f t="shared" si="5"/>
        <v>CHART</v>
      </c>
      <c r="O33" s="7">
        <f t="shared" si="6"/>
        <v>212.36</v>
      </c>
      <c r="P33">
        <v>25</v>
      </c>
      <c r="Q33" t="s">
        <v>441</v>
      </c>
      <c r="R33">
        <f t="shared" si="9"/>
        <v>210</v>
      </c>
      <c r="S33">
        <f t="shared" si="10"/>
        <v>210</v>
      </c>
      <c r="T33" t="s">
        <v>442</v>
      </c>
      <c r="U33" t="s">
        <v>443</v>
      </c>
      <c r="V33" t="str">
        <f t="shared" si="7"/>
        <v>BHEL25SEP210CE</v>
      </c>
      <c r="W33" t="str">
        <f t="shared" si="8"/>
        <v xml:space="preserve">BHEL25SEP210PE </v>
      </c>
    </row>
    <row r="34" spans="1:23" x14ac:dyDescent="0.25">
      <c r="A34" t="s">
        <v>39</v>
      </c>
      <c r="B34">
        <v>363.7</v>
      </c>
      <c r="C34">
        <v>406</v>
      </c>
      <c r="D34">
        <v>418.18</v>
      </c>
      <c r="E34">
        <v>330.46</v>
      </c>
      <c r="F34" t="b">
        <v>1</v>
      </c>
      <c r="G34" t="b">
        <v>1</v>
      </c>
      <c r="H34" t="str">
        <f t="shared" si="0"/>
        <v xml:space="preserve"> </v>
      </c>
      <c r="I34" s="1">
        <f t="shared" si="1"/>
        <v>-0.11630464668682984</v>
      </c>
      <c r="J34" s="2">
        <f t="shared" si="2"/>
        <v>9.1394006048941462E-2</v>
      </c>
      <c r="K34" t="b">
        <f t="shared" si="3"/>
        <v>0</v>
      </c>
      <c r="L34" t="b">
        <f t="shared" si="4"/>
        <v>0</v>
      </c>
      <c r="M34" t="s">
        <v>257</v>
      </c>
      <c r="N34" s="3" t="str">
        <f t="shared" si="5"/>
        <v>CHART</v>
      </c>
      <c r="O34" s="7">
        <f t="shared" si="6"/>
        <v>363.7</v>
      </c>
      <c r="P34">
        <v>25</v>
      </c>
      <c r="Q34" t="s">
        <v>441</v>
      </c>
      <c r="R34">
        <f t="shared" si="9"/>
        <v>360</v>
      </c>
      <c r="S34">
        <f t="shared" si="10"/>
        <v>360</v>
      </c>
      <c r="T34" t="s">
        <v>442</v>
      </c>
      <c r="U34" t="s">
        <v>443</v>
      </c>
      <c r="V34" t="str">
        <f t="shared" si="7"/>
        <v>BIOCON25SEP360CE</v>
      </c>
      <c r="W34" t="str">
        <f t="shared" si="8"/>
        <v xml:space="preserve">BIOCON25SEP360PE </v>
      </c>
    </row>
    <row r="35" spans="1:23" x14ac:dyDescent="0.25">
      <c r="A35" t="s">
        <v>40</v>
      </c>
      <c r="B35">
        <v>1943.5</v>
      </c>
      <c r="C35">
        <v>2040</v>
      </c>
      <c r="D35">
        <v>2101.1999999999998</v>
      </c>
      <c r="E35">
        <v>1553.14</v>
      </c>
      <c r="F35" t="b">
        <v>1</v>
      </c>
      <c r="G35" t="b">
        <v>1</v>
      </c>
      <c r="H35" t="str">
        <f t="shared" si="0"/>
        <v xml:space="preserve"> </v>
      </c>
      <c r="I35" s="1">
        <f t="shared" si="1"/>
        <v>-4.965268844867507E-2</v>
      </c>
      <c r="J35" s="2">
        <f t="shared" si="2"/>
        <v>0.20085412914844347</v>
      </c>
      <c r="K35" t="b">
        <f t="shared" si="3"/>
        <v>0</v>
      </c>
      <c r="L35" t="b">
        <f t="shared" si="4"/>
        <v>0</v>
      </c>
      <c r="M35" t="s">
        <v>258</v>
      </c>
      <c r="N35" s="3" t="str">
        <f t="shared" si="5"/>
        <v>CHART</v>
      </c>
      <c r="O35" s="7">
        <f t="shared" si="6"/>
        <v>1943.5</v>
      </c>
      <c r="P35">
        <v>25</v>
      </c>
      <c r="Q35" t="s">
        <v>441</v>
      </c>
      <c r="R35">
        <f t="shared" si="9"/>
        <v>1940</v>
      </c>
      <c r="S35">
        <f t="shared" si="10"/>
        <v>1940</v>
      </c>
      <c r="T35" t="s">
        <v>442</v>
      </c>
      <c r="U35" t="s">
        <v>443</v>
      </c>
      <c r="V35" t="str">
        <f t="shared" si="7"/>
        <v>BLUESTARCO25SEP1940CE</v>
      </c>
      <c r="W35" t="str">
        <f t="shared" si="8"/>
        <v xml:space="preserve">BLUESTARCO25SEP1940PE </v>
      </c>
    </row>
    <row r="36" spans="1:23" x14ac:dyDescent="0.25">
      <c r="A36" t="s">
        <v>41</v>
      </c>
      <c r="B36">
        <v>40910</v>
      </c>
      <c r="C36">
        <v>41835</v>
      </c>
      <c r="D36">
        <v>43090.05</v>
      </c>
      <c r="E36">
        <v>30530.62</v>
      </c>
      <c r="F36" t="b">
        <v>1</v>
      </c>
      <c r="G36" t="b">
        <v>1</v>
      </c>
      <c r="H36" t="str">
        <f t="shared" si="0"/>
        <v xml:space="preserve"> </v>
      </c>
      <c r="I36" s="1">
        <f t="shared" si="1"/>
        <v>-2.2610608653141042E-2</v>
      </c>
      <c r="J36" s="2">
        <f t="shared" si="2"/>
        <v>0.25371253972133956</v>
      </c>
      <c r="K36" t="b">
        <f t="shared" si="3"/>
        <v>0</v>
      </c>
      <c r="L36" t="b">
        <f t="shared" si="4"/>
        <v>0</v>
      </c>
      <c r="M36" t="s">
        <v>259</v>
      </c>
      <c r="N36" s="3" t="str">
        <f t="shared" si="5"/>
        <v>CHART</v>
      </c>
      <c r="O36" s="7">
        <f t="shared" si="6"/>
        <v>40910</v>
      </c>
      <c r="P36">
        <v>25</v>
      </c>
      <c r="Q36" t="s">
        <v>441</v>
      </c>
      <c r="R36">
        <f t="shared" si="9"/>
        <v>40910</v>
      </c>
      <c r="S36">
        <f t="shared" si="10"/>
        <v>40910</v>
      </c>
      <c r="T36" t="s">
        <v>442</v>
      </c>
      <c r="U36" t="s">
        <v>443</v>
      </c>
      <c r="V36" t="str">
        <f t="shared" si="7"/>
        <v>BOSCHLTD25SEP40910CE</v>
      </c>
      <c r="W36" t="str">
        <f t="shared" si="8"/>
        <v xml:space="preserve">BOSCHLTD25SEP40910PE </v>
      </c>
    </row>
    <row r="37" spans="1:23" x14ac:dyDescent="0.25">
      <c r="A37" t="s">
        <v>42</v>
      </c>
      <c r="B37">
        <v>312.5</v>
      </c>
      <c r="C37">
        <v>353.33</v>
      </c>
      <c r="D37">
        <v>363.93</v>
      </c>
      <c r="E37">
        <v>294.86</v>
      </c>
      <c r="F37" t="b">
        <v>1</v>
      </c>
      <c r="G37" t="b">
        <v>1</v>
      </c>
      <c r="H37" t="str">
        <f t="shared" si="0"/>
        <v xml:space="preserve"> </v>
      </c>
      <c r="I37" s="1">
        <f t="shared" si="1"/>
        <v>-0.13065599999999994</v>
      </c>
      <c r="J37" s="2">
        <f t="shared" si="2"/>
        <v>5.6447999999999957E-2</v>
      </c>
      <c r="K37" t="b">
        <f t="shared" si="3"/>
        <v>0</v>
      </c>
      <c r="L37" t="b">
        <f t="shared" si="4"/>
        <v>0</v>
      </c>
      <c r="M37" t="s">
        <v>260</v>
      </c>
      <c r="N37" s="3" t="str">
        <f t="shared" si="5"/>
        <v>CHART</v>
      </c>
      <c r="O37" s="7">
        <f t="shared" si="6"/>
        <v>312.5</v>
      </c>
      <c r="P37">
        <v>25</v>
      </c>
      <c r="Q37" t="s">
        <v>441</v>
      </c>
      <c r="R37">
        <f t="shared" si="9"/>
        <v>310</v>
      </c>
      <c r="S37">
        <f t="shared" si="10"/>
        <v>310</v>
      </c>
      <c r="T37" t="s">
        <v>442</v>
      </c>
      <c r="U37" t="s">
        <v>443</v>
      </c>
      <c r="V37" t="str">
        <f t="shared" si="7"/>
        <v>BPCL25SEP310CE</v>
      </c>
      <c r="W37" t="str">
        <f t="shared" si="8"/>
        <v xml:space="preserve">BPCL25SEP310PE </v>
      </c>
    </row>
    <row r="38" spans="1:23" x14ac:dyDescent="0.25">
      <c r="A38" t="s">
        <v>43</v>
      </c>
      <c r="B38">
        <v>6076</v>
      </c>
      <c r="C38">
        <v>6336</v>
      </c>
      <c r="D38">
        <v>6526.08</v>
      </c>
      <c r="E38">
        <v>5298</v>
      </c>
      <c r="F38" t="b">
        <v>1</v>
      </c>
      <c r="G38" t="b">
        <v>1</v>
      </c>
      <c r="H38" t="str">
        <f t="shared" si="0"/>
        <v xml:space="preserve"> </v>
      </c>
      <c r="I38" s="1">
        <f t="shared" si="1"/>
        <v>-4.2791310072416065E-2</v>
      </c>
      <c r="J38" s="2">
        <f t="shared" si="2"/>
        <v>0.12804476629361422</v>
      </c>
      <c r="K38" t="b">
        <f t="shared" si="3"/>
        <v>0</v>
      </c>
      <c r="L38" t="b">
        <f t="shared" si="4"/>
        <v>0</v>
      </c>
      <c r="M38" t="s">
        <v>261</v>
      </c>
      <c r="N38" s="3" t="str">
        <f t="shared" si="5"/>
        <v>CHART</v>
      </c>
      <c r="O38" s="7">
        <f t="shared" si="6"/>
        <v>6076</v>
      </c>
      <c r="P38">
        <v>25</v>
      </c>
      <c r="Q38" t="s">
        <v>441</v>
      </c>
      <c r="R38">
        <f t="shared" ref="R38:R69" si="11">ROUND(O38,-1)</f>
        <v>6080</v>
      </c>
      <c r="S38">
        <f t="shared" ref="S38:S69" si="12">ROUND(O38,-1)</f>
        <v>6080</v>
      </c>
      <c r="T38" t="s">
        <v>442</v>
      </c>
      <c r="U38" t="s">
        <v>443</v>
      </c>
      <c r="V38" t="str">
        <f t="shared" si="7"/>
        <v>BRITANNIA25SEP6080CE</v>
      </c>
      <c r="W38" t="str">
        <f t="shared" si="8"/>
        <v xml:space="preserve">BRITANNIA25SEP6080PE </v>
      </c>
    </row>
    <row r="39" spans="1:23" x14ac:dyDescent="0.25">
      <c r="A39" t="s">
        <v>44</v>
      </c>
      <c r="B39">
        <v>2319.6</v>
      </c>
      <c r="C39">
        <v>3030</v>
      </c>
      <c r="D39">
        <v>3120.9</v>
      </c>
      <c r="E39">
        <v>2090</v>
      </c>
      <c r="F39" t="b">
        <v>1</v>
      </c>
      <c r="G39" t="b">
        <v>1</v>
      </c>
      <c r="H39" t="str">
        <f t="shared" si="0"/>
        <v xml:space="preserve"> </v>
      </c>
      <c r="I39" s="1">
        <f t="shared" si="1"/>
        <v>-0.30625969994826702</v>
      </c>
      <c r="J39" s="2">
        <f t="shared" si="2"/>
        <v>9.8982583204000649E-2</v>
      </c>
      <c r="K39" t="b">
        <f t="shared" si="3"/>
        <v>0</v>
      </c>
      <c r="L39" t="b">
        <f t="shared" si="4"/>
        <v>0</v>
      </c>
      <c r="M39" t="s">
        <v>262</v>
      </c>
      <c r="N39" s="3" t="str">
        <f t="shared" si="5"/>
        <v>CHART</v>
      </c>
      <c r="O39" s="7">
        <f t="shared" si="6"/>
        <v>2319.6</v>
      </c>
      <c r="P39">
        <v>25</v>
      </c>
      <c r="Q39" t="s">
        <v>441</v>
      </c>
      <c r="R39">
        <f t="shared" si="11"/>
        <v>2320</v>
      </c>
      <c r="S39">
        <f t="shared" si="12"/>
        <v>2320</v>
      </c>
      <c r="T39" t="s">
        <v>442</v>
      </c>
      <c r="U39" t="s">
        <v>443</v>
      </c>
      <c r="V39" t="str">
        <f t="shared" si="7"/>
        <v>BSE25SEP2320CE</v>
      </c>
      <c r="W39" t="str">
        <f t="shared" si="8"/>
        <v xml:space="preserve">BSE25SEP2320PE </v>
      </c>
    </row>
    <row r="40" spans="1:23" x14ac:dyDescent="0.25">
      <c r="A40" t="s">
        <v>45</v>
      </c>
      <c r="B40">
        <v>3832.4</v>
      </c>
      <c r="C40">
        <v>4342.32</v>
      </c>
      <c r="D40">
        <v>4472.59</v>
      </c>
      <c r="E40">
        <v>3621.94</v>
      </c>
      <c r="F40" t="b">
        <v>1</v>
      </c>
      <c r="G40" t="b">
        <v>1</v>
      </c>
      <c r="H40" t="str">
        <f t="shared" si="0"/>
        <v xml:space="preserve"> </v>
      </c>
      <c r="I40" s="1">
        <f t="shared" si="1"/>
        <v>-0.13305500469679563</v>
      </c>
      <c r="J40" s="2">
        <f t="shared" si="2"/>
        <v>5.4915979542845224E-2</v>
      </c>
      <c r="K40" t="b">
        <f t="shared" si="3"/>
        <v>0</v>
      </c>
      <c r="L40" t="b">
        <f t="shared" si="4"/>
        <v>0</v>
      </c>
      <c r="M40" t="s">
        <v>263</v>
      </c>
      <c r="N40" s="3" t="str">
        <f t="shared" si="5"/>
        <v>CHART</v>
      </c>
      <c r="O40" s="7">
        <f t="shared" si="6"/>
        <v>3832.4</v>
      </c>
      <c r="P40">
        <v>25</v>
      </c>
      <c r="Q40" t="s">
        <v>441</v>
      </c>
      <c r="R40">
        <f t="shared" si="11"/>
        <v>3830</v>
      </c>
      <c r="S40">
        <f t="shared" si="12"/>
        <v>3830</v>
      </c>
      <c r="T40" t="s">
        <v>442</v>
      </c>
      <c r="U40" t="s">
        <v>443</v>
      </c>
      <c r="V40" t="str">
        <f t="shared" si="7"/>
        <v>CAMS25SEP3830CE</v>
      </c>
      <c r="W40" t="str">
        <f t="shared" si="8"/>
        <v xml:space="preserve">CAMS25SEP3830PE </v>
      </c>
    </row>
    <row r="41" spans="1:23" x14ac:dyDescent="0.25">
      <c r="A41" t="s">
        <v>46</v>
      </c>
      <c r="B41">
        <v>107.14</v>
      </c>
      <c r="C41">
        <v>117.5</v>
      </c>
      <c r="D41">
        <v>121.03</v>
      </c>
      <c r="E41">
        <v>103.55</v>
      </c>
      <c r="F41" t="b">
        <v>1</v>
      </c>
      <c r="G41" t="b">
        <v>1</v>
      </c>
      <c r="H41" t="str">
        <f t="shared" si="0"/>
        <v xml:space="preserve"> </v>
      </c>
      <c r="I41" s="1">
        <f t="shared" si="1"/>
        <v>-9.6695911890983754E-2</v>
      </c>
      <c r="J41" s="2">
        <f t="shared" si="2"/>
        <v>3.3507560201605405E-2</v>
      </c>
      <c r="K41" t="b">
        <f t="shared" si="3"/>
        <v>0</v>
      </c>
      <c r="L41" t="b">
        <f t="shared" si="4"/>
        <v>0</v>
      </c>
      <c r="M41" t="s">
        <v>264</v>
      </c>
      <c r="N41" s="3" t="str">
        <f t="shared" si="5"/>
        <v>CHART</v>
      </c>
      <c r="O41" s="7">
        <f t="shared" si="6"/>
        <v>107.14</v>
      </c>
      <c r="P41">
        <v>25</v>
      </c>
      <c r="Q41" t="s">
        <v>441</v>
      </c>
      <c r="R41">
        <f t="shared" si="11"/>
        <v>110</v>
      </c>
      <c r="S41">
        <f t="shared" si="12"/>
        <v>110</v>
      </c>
      <c r="T41" t="s">
        <v>442</v>
      </c>
      <c r="U41" t="s">
        <v>443</v>
      </c>
      <c r="V41" t="str">
        <f t="shared" si="7"/>
        <v>CANBK25SEP110CE</v>
      </c>
      <c r="W41" t="str">
        <f t="shared" si="8"/>
        <v xml:space="preserve">CANBK25SEP110PE </v>
      </c>
    </row>
    <row r="42" spans="1:23" x14ac:dyDescent="0.25">
      <c r="A42" t="s">
        <v>47</v>
      </c>
      <c r="B42">
        <v>1523.4</v>
      </c>
      <c r="C42">
        <v>1814.11</v>
      </c>
      <c r="D42">
        <v>1868.53</v>
      </c>
      <c r="E42">
        <v>1421</v>
      </c>
      <c r="F42" t="b">
        <v>1</v>
      </c>
      <c r="G42" t="b">
        <v>1</v>
      </c>
      <c r="H42" t="str">
        <f t="shared" si="0"/>
        <v xml:space="preserve"> </v>
      </c>
      <c r="I42" s="1">
        <f t="shared" si="1"/>
        <v>-0.1908297229880529</v>
      </c>
      <c r="J42" s="2">
        <f t="shared" si="2"/>
        <v>6.7218064854929815E-2</v>
      </c>
      <c r="K42" t="b">
        <f t="shared" si="3"/>
        <v>0</v>
      </c>
      <c r="L42" t="b">
        <f t="shared" si="4"/>
        <v>0</v>
      </c>
      <c r="M42" t="s">
        <v>265</v>
      </c>
      <c r="N42" s="3" t="str">
        <f t="shared" si="5"/>
        <v>CHART</v>
      </c>
      <c r="O42" s="7">
        <f t="shared" si="6"/>
        <v>1523.4</v>
      </c>
      <c r="P42">
        <v>25</v>
      </c>
      <c r="Q42" t="s">
        <v>441</v>
      </c>
      <c r="R42">
        <f t="shared" si="11"/>
        <v>1520</v>
      </c>
      <c r="S42">
        <f t="shared" si="12"/>
        <v>1520</v>
      </c>
      <c r="T42" t="s">
        <v>442</v>
      </c>
      <c r="U42" t="s">
        <v>443</v>
      </c>
      <c r="V42" t="str">
        <f t="shared" si="7"/>
        <v>CDSL25SEP1520CE</v>
      </c>
      <c r="W42" t="str">
        <f t="shared" si="8"/>
        <v xml:space="preserve">CDSL25SEP1520PE </v>
      </c>
    </row>
    <row r="43" spans="1:23" x14ac:dyDescent="0.25">
      <c r="A43" t="s">
        <v>48</v>
      </c>
      <c r="B43">
        <v>153.49</v>
      </c>
      <c r="C43">
        <v>183</v>
      </c>
      <c r="D43">
        <v>188.49</v>
      </c>
      <c r="E43">
        <v>152.01</v>
      </c>
      <c r="F43" t="b">
        <v>1</v>
      </c>
      <c r="G43" t="b">
        <v>1</v>
      </c>
      <c r="H43" t="str">
        <f t="shared" si="0"/>
        <v xml:space="preserve"> </v>
      </c>
      <c r="I43" s="1">
        <f t="shared" si="1"/>
        <v>-0.19226008209003836</v>
      </c>
      <c r="J43" s="2">
        <f t="shared" si="2"/>
        <v>9.6423219753731058E-3</v>
      </c>
      <c r="K43" t="b">
        <f t="shared" si="3"/>
        <v>0</v>
      </c>
      <c r="L43" t="b">
        <f t="shared" si="4"/>
        <v>0</v>
      </c>
      <c r="M43" t="s">
        <v>266</v>
      </c>
      <c r="N43" s="3" t="str">
        <f t="shared" si="5"/>
        <v>CHART</v>
      </c>
      <c r="O43" s="7">
        <f t="shared" si="6"/>
        <v>153.49</v>
      </c>
      <c r="P43">
        <v>25</v>
      </c>
      <c r="Q43" t="s">
        <v>441</v>
      </c>
      <c r="R43">
        <f t="shared" si="11"/>
        <v>150</v>
      </c>
      <c r="S43">
        <f t="shared" si="12"/>
        <v>150</v>
      </c>
      <c r="T43" t="s">
        <v>442</v>
      </c>
      <c r="U43" t="s">
        <v>443</v>
      </c>
      <c r="V43" t="str">
        <f t="shared" si="7"/>
        <v>CESC25SEP150CE</v>
      </c>
      <c r="W43" t="str">
        <f t="shared" si="8"/>
        <v xml:space="preserve">CESC25SEP150PE </v>
      </c>
    </row>
    <row r="44" spans="1:23" x14ac:dyDescent="0.25">
      <c r="A44" t="s">
        <v>49</v>
      </c>
      <c r="B44">
        <v>736.3</v>
      </c>
      <c r="C44">
        <v>756.95</v>
      </c>
      <c r="D44">
        <v>779.66</v>
      </c>
      <c r="E44">
        <v>645.5</v>
      </c>
      <c r="F44" t="b">
        <v>1</v>
      </c>
      <c r="G44" t="b">
        <v>1</v>
      </c>
      <c r="H44" t="str">
        <f t="shared" si="0"/>
        <v xml:space="preserve"> </v>
      </c>
      <c r="I44" s="1">
        <f t="shared" si="1"/>
        <v>-2.8045633573271889E-2</v>
      </c>
      <c r="J44" s="2">
        <f t="shared" si="2"/>
        <v>0.12331929919869614</v>
      </c>
      <c r="K44" t="b">
        <f t="shared" si="3"/>
        <v>0</v>
      </c>
      <c r="L44" t="b">
        <f t="shared" si="4"/>
        <v>0</v>
      </c>
      <c r="M44" t="s">
        <v>267</v>
      </c>
      <c r="N44" s="3" t="str">
        <f t="shared" si="5"/>
        <v>CHART</v>
      </c>
      <c r="O44" s="7">
        <f t="shared" si="6"/>
        <v>736.3</v>
      </c>
      <c r="P44">
        <v>25</v>
      </c>
      <c r="Q44" t="s">
        <v>441</v>
      </c>
      <c r="R44">
        <f t="shared" si="11"/>
        <v>740</v>
      </c>
      <c r="S44">
        <f t="shared" si="12"/>
        <v>740</v>
      </c>
      <c r="T44" t="s">
        <v>442</v>
      </c>
      <c r="U44" t="s">
        <v>443</v>
      </c>
      <c r="V44" t="str">
        <f t="shared" si="7"/>
        <v>CGPOWER25SEP740CE</v>
      </c>
      <c r="W44" t="str">
        <f t="shared" si="8"/>
        <v xml:space="preserve">CGPOWER25SEP740PE </v>
      </c>
    </row>
    <row r="45" spans="1:23" x14ac:dyDescent="0.25">
      <c r="A45" t="s">
        <v>50</v>
      </c>
      <c r="B45">
        <v>1490.9</v>
      </c>
      <c r="C45">
        <v>1665.85</v>
      </c>
      <c r="D45">
        <v>1715.83</v>
      </c>
      <c r="E45">
        <v>1404</v>
      </c>
      <c r="F45" t="b">
        <v>1</v>
      </c>
      <c r="G45" t="b">
        <v>1</v>
      </c>
      <c r="H45" t="str">
        <f t="shared" si="0"/>
        <v xml:space="preserve"> </v>
      </c>
      <c r="I45" s="1">
        <f t="shared" si="1"/>
        <v>-0.117345227714803</v>
      </c>
      <c r="J45" s="2">
        <f t="shared" si="2"/>
        <v>5.828694077402917E-2</v>
      </c>
      <c r="K45" t="b">
        <f t="shared" si="3"/>
        <v>0</v>
      </c>
      <c r="L45" t="b">
        <f t="shared" si="4"/>
        <v>0</v>
      </c>
      <c r="M45" t="s">
        <v>268</v>
      </c>
      <c r="N45" s="3" t="str">
        <f t="shared" si="5"/>
        <v>CHART</v>
      </c>
      <c r="O45" s="7">
        <f t="shared" si="6"/>
        <v>1490.9</v>
      </c>
      <c r="P45">
        <v>25</v>
      </c>
      <c r="Q45" t="s">
        <v>441</v>
      </c>
      <c r="R45">
        <f t="shared" si="11"/>
        <v>1490</v>
      </c>
      <c r="S45">
        <f t="shared" si="12"/>
        <v>1490</v>
      </c>
      <c r="T45" t="s">
        <v>442</v>
      </c>
      <c r="U45" t="s">
        <v>443</v>
      </c>
      <c r="V45" t="str">
        <f t="shared" si="7"/>
        <v>CHOLAFIN25SEP1490CE</v>
      </c>
      <c r="W45" t="str">
        <f t="shared" si="8"/>
        <v xml:space="preserve">CHOLAFIN25SEP1490PE </v>
      </c>
    </row>
    <row r="46" spans="1:23" x14ac:dyDescent="0.25">
      <c r="A46" t="s">
        <v>51</v>
      </c>
      <c r="B46">
        <v>1553.4</v>
      </c>
      <c r="C46">
        <v>1607.8</v>
      </c>
      <c r="D46">
        <v>1656.03</v>
      </c>
      <c r="E46">
        <v>1454.5</v>
      </c>
      <c r="F46" t="b">
        <v>1</v>
      </c>
      <c r="G46" t="b">
        <v>1</v>
      </c>
      <c r="H46" t="str">
        <f t="shared" si="0"/>
        <v xml:space="preserve"> </v>
      </c>
      <c r="I46" s="1">
        <f t="shared" si="1"/>
        <v>-3.5019956225054626E-2</v>
      </c>
      <c r="J46" s="2">
        <f t="shared" si="2"/>
        <v>6.3666795416505786E-2</v>
      </c>
      <c r="K46" t="b">
        <f t="shared" si="3"/>
        <v>0</v>
      </c>
      <c r="L46" t="b">
        <f t="shared" si="4"/>
        <v>0</v>
      </c>
      <c r="M46" t="s">
        <v>269</v>
      </c>
      <c r="N46" s="3" t="str">
        <f t="shared" si="5"/>
        <v>CHART</v>
      </c>
      <c r="O46" s="7">
        <f t="shared" si="6"/>
        <v>1553.4</v>
      </c>
      <c r="P46">
        <v>25</v>
      </c>
      <c r="Q46" t="s">
        <v>441</v>
      </c>
      <c r="R46">
        <f t="shared" si="11"/>
        <v>1550</v>
      </c>
      <c r="S46">
        <f t="shared" si="12"/>
        <v>1550</v>
      </c>
      <c r="T46" t="s">
        <v>442</v>
      </c>
      <c r="U46" t="s">
        <v>443</v>
      </c>
      <c r="V46" t="str">
        <f t="shared" si="7"/>
        <v>CIPLA25SEP1550CE</v>
      </c>
      <c r="W46" t="str">
        <f t="shared" si="8"/>
        <v xml:space="preserve">CIPLA25SEP1550PE </v>
      </c>
    </row>
    <row r="47" spans="1:23" x14ac:dyDescent="0.25">
      <c r="A47" t="s">
        <v>52</v>
      </c>
      <c r="B47">
        <v>392.65</v>
      </c>
      <c r="C47">
        <v>398.16</v>
      </c>
      <c r="D47">
        <v>410.11</v>
      </c>
      <c r="E47">
        <v>359.95</v>
      </c>
      <c r="F47" t="b">
        <v>1</v>
      </c>
      <c r="G47" t="b">
        <v>1</v>
      </c>
      <c r="H47" t="str">
        <f t="shared" si="0"/>
        <v xml:space="preserve"> </v>
      </c>
      <c r="I47" s="1">
        <f t="shared" si="1"/>
        <v>-1.4032853686489362E-2</v>
      </c>
      <c r="J47" s="2">
        <f t="shared" si="2"/>
        <v>8.3280275054119418E-2</v>
      </c>
      <c r="K47" t="b">
        <f t="shared" si="3"/>
        <v>0</v>
      </c>
      <c r="L47" t="b">
        <f t="shared" si="4"/>
        <v>0</v>
      </c>
      <c r="M47" t="s">
        <v>270</v>
      </c>
      <c r="N47" s="3" t="str">
        <f t="shared" si="5"/>
        <v>CHART</v>
      </c>
      <c r="O47" s="7">
        <f t="shared" si="6"/>
        <v>392.65</v>
      </c>
      <c r="P47">
        <v>25</v>
      </c>
      <c r="Q47" t="s">
        <v>441</v>
      </c>
      <c r="R47">
        <f t="shared" si="11"/>
        <v>390</v>
      </c>
      <c r="S47">
        <f t="shared" si="12"/>
        <v>390</v>
      </c>
      <c r="T47" t="s">
        <v>442</v>
      </c>
      <c r="U47" t="s">
        <v>443</v>
      </c>
      <c r="V47" t="str">
        <f t="shared" si="7"/>
        <v>COALINDIA25SEP390CE</v>
      </c>
      <c r="W47" t="str">
        <f t="shared" si="8"/>
        <v xml:space="preserve">COALINDIA25SEP390PE </v>
      </c>
    </row>
    <row r="48" spans="1:23" x14ac:dyDescent="0.25">
      <c r="A48" t="s">
        <v>53</v>
      </c>
      <c r="B48">
        <v>1658.3</v>
      </c>
      <c r="C48">
        <v>1989.44</v>
      </c>
      <c r="D48">
        <v>2049.12</v>
      </c>
      <c r="E48">
        <v>1584.3</v>
      </c>
      <c r="F48" t="b">
        <v>1</v>
      </c>
      <c r="G48" t="b">
        <v>1</v>
      </c>
      <c r="H48" t="str">
        <f t="shared" si="0"/>
        <v xml:space="preserve"> </v>
      </c>
      <c r="I48" s="1">
        <f t="shared" si="1"/>
        <v>-0.19968642585780624</v>
      </c>
      <c r="J48" s="2">
        <f t="shared" si="2"/>
        <v>4.4624012542965691E-2</v>
      </c>
      <c r="K48" t="b">
        <f t="shared" si="3"/>
        <v>0</v>
      </c>
      <c r="L48" t="b">
        <f t="shared" si="4"/>
        <v>0</v>
      </c>
      <c r="M48" t="s">
        <v>271</v>
      </c>
      <c r="N48" s="3" t="str">
        <f t="shared" si="5"/>
        <v>CHART</v>
      </c>
      <c r="O48" s="7">
        <f t="shared" si="6"/>
        <v>1658.3</v>
      </c>
      <c r="P48">
        <v>25</v>
      </c>
      <c r="Q48" t="s">
        <v>441</v>
      </c>
      <c r="R48">
        <f t="shared" si="11"/>
        <v>1660</v>
      </c>
      <c r="S48">
        <f t="shared" si="12"/>
        <v>1660</v>
      </c>
      <c r="T48" t="s">
        <v>442</v>
      </c>
      <c r="U48" t="s">
        <v>443</v>
      </c>
      <c r="V48" t="str">
        <f t="shared" si="7"/>
        <v>COFORGE25SEP1660CE</v>
      </c>
      <c r="W48" t="str">
        <f t="shared" si="8"/>
        <v xml:space="preserve">COFORGE25SEP1660PE </v>
      </c>
    </row>
    <row r="49" spans="1:23" x14ac:dyDescent="0.25">
      <c r="A49" t="s">
        <v>54</v>
      </c>
      <c r="B49">
        <v>2423.3000000000002</v>
      </c>
      <c r="C49">
        <v>2504</v>
      </c>
      <c r="D49">
        <v>2579.12</v>
      </c>
      <c r="E49">
        <v>2151</v>
      </c>
      <c r="F49" t="b">
        <v>1</v>
      </c>
      <c r="G49" t="b">
        <v>1</v>
      </c>
      <c r="H49" t="str">
        <f t="shared" si="0"/>
        <v xml:space="preserve"> </v>
      </c>
      <c r="I49" s="1">
        <f t="shared" si="1"/>
        <v>-3.3301696034333271E-2</v>
      </c>
      <c r="J49" s="2">
        <f t="shared" si="2"/>
        <v>0.11236743283951643</v>
      </c>
      <c r="K49" t="b">
        <f t="shared" si="3"/>
        <v>0</v>
      </c>
      <c r="L49" t="b">
        <f t="shared" si="4"/>
        <v>0</v>
      </c>
      <c r="M49" t="s">
        <v>272</v>
      </c>
      <c r="N49" s="3" t="str">
        <f t="shared" si="5"/>
        <v>CHART</v>
      </c>
      <c r="O49" s="7">
        <f t="shared" si="6"/>
        <v>2423.3000000000002</v>
      </c>
      <c r="P49">
        <v>25</v>
      </c>
      <c r="Q49" t="s">
        <v>441</v>
      </c>
      <c r="R49">
        <f t="shared" si="11"/>
        <v>2420</v>
      </c>
      <c r="S49">
        <f t="shared" si="12"/>
        <v>2420</v>
      </c>
      <c r="T49" t="s">
        <v>442</v>
      </c>
      <c r="U49" t="s">
        <v>443</v>
      </c>
      <c r="V49" t="str">
        <f t="shared" si="7"/>
        <v>COLPAL25SEP2420CE</v>
      </c>
      <c r="W49" t="str">
        <f t="shared" si="8"/>
        <v xml:space="preserve">COLPAL25SEP2420PE </v>
      </c>
    </row>
    <row r="50" spans="1:23" x14ac:dyDescent="0.25">
      <c r="A50" t="s">
        <v>55</v>
      </c>
      <c r="B50">
        <v>542.25</v>
      </c>
      <c r="C50">
        <v>648.79999999999995</v>
      </c>
      <c r="D50">
        <v>668.26</v>
      </c>
      <c r="E50">
        <v>521.70000000000005</v>
      </c>
      <c r="F50" t="b">
        <v>1</v>
      </c>
      <c r="G50" t="b">
        <v>1</v>
      </c>
      <c r="H50" t="str">
        <f t="shared" si="0"/>
        <v xml:space="preserve"> </v>
      </c>
      <c r="I50" s="1">
        <f t="shared" si="1"/>
        <v>-0.19649608114338396</v>
      </c>
      <c r="J50" s="2">
        <f t="shared" si="2"/>
        <v>3.7897648686030343E-2</v>
      </c>
      <c r="K50" t="b">
        <f t="shared" si="3"/>
        <v>0</v>
      </c>
      <c r="L50" t="b">
        <f t="shared" si="4"/>
        <v>0</v>
      </c>
      <c r="M50" t="s">
        <v>273</v>
      </c>
      <c r="N50" s="3" t="str">
        <f t="shared" si="5"/>
        <v>CHART</v>
      </c>
      <c r="O50" s="7">
        <f t="shared" si="6"/>
        <v>542.25</v>
      </c>
      <c r="P50">
        <v>25</v>
      </c>
      <c r="Q50" t="s">
        <v>441</v>
      </c>
      <c r="R50">
        <f t="shared" si="11"/>
        <v>540</v>
      </c>
      <c r="S50">
        <f t="shared" si="12"/>
        <v>540</v>
      </c>
      <c r="T50" t="s">
        <v>442</v>
      </c>
      <c r="U50" t="s">
        <v>443</v>
      </c>
      <c r="V50" t="str">
        <f t="shared" si="7"/>
        <v>CONCOR25SEP540CE</v>
      </c>
      <c r="W50" t="str">
        <f t="shared" si="8"/>
        <v xml:space="preserve">CONCOR25SEP540PE </v>
      </c>
    </row>
    <row r="51" spans="1:23" x14ac:dyDescent="0.25">
      <c r="A51" t="s">
        <v>56</v>
      </c>
      <c r="B51">
        <v>327.60000000000002</v>
      </c>
      <c r="C51">
        <v>358.81</v>
      </c>
      <c r="D51">
        <v>369.57</v>
      </c>
      <c r="E51">
        <v>314</v>
      </c>
      <c r="F51" t="b">
        <v>1</v>
      </c>
      <c r="G51" t="b">
        <v>1</v>
      </c>
      <c r="H51" t="str">
        <f t="shared" si="0"/>
        <v xml:space="preserve"> </v>
      </c>
      <c r="I51" s="1">
        <f t="shared" si="1"/>
        <v>-9.5268620268620194E-2</v>
      </c>
      <c r="J51" s="2">
        <f t="shared" si="2"/>
        <v>4.1514041514041582E-2</v>
      </c>
      <c r="K51" t="b">
        <f t="shared" si="3"/>
        <v>0</v>
      </c>
      <c r="L51" t="b">
        <f t="shared" si="4"/>
        <v>0</v>
      </c>
      <c r="M51" t="s">
        <v>274</v>
      </c>
      <c r="N51" s="3" t="str">
        <f t="shared" si="5"/>
        <v>CHART</v>
      </c>
      <c r="O51" s="7">
        <f t="shared" si="6"/>
        <v>327.60000000000002</v>
      </c>
      <c r="P51">
        <v>25</v>
      </c>
      <c r="Q51" t="s">
        <v>441</v>
      </c>
      <c r="R51">
        <f t="shared" si="11"/>
        <v>330</v>
      </c>
      <c r="S51">
        <f t="shared" si="12"/>
        <v>330</v>
      </c>
      <c r="T51" t="s">
        <v>442</v>
      </c>
      <c r="U51" t="s">
        <v>443</v>
      </c>
      <c r="V51" t="str">
        <f t="shared" si="7"/>
        <v>CROMPTON25SEP330CE</v>
      </c>
      <c r="W51" t="str">
        <f t="shared" si="8"/>
        <v xml:space="preserve">CROMPTON25SEP330PE </v>
      </c>
    </row>
    <row r="52" spans="1:23" x14ac:dyDescent="0.25">
      <c r="A52" t="s">
        <v>57</v>
      </c>
      <c r="B52">
        <v>3936.8</v>
      </c>
      <c r="C52">
        <v>3974.4</v>
      </c>
      <c r="D52">
        <v>4093.63</v>
      </c>
      <c r="E52">
        <v>3182.18</v>
      </c>
      <c r="F52" t="b">
        <v>1</v>
      </c>
      <c r="G52" t="b">
        <v>1</v>
      </c>
      <c r="H52" t="str">
        <f t="shared" si="0"/>
        <v xml:space="preserve"> </v>
      </c>
      <c r="I52" s="1">
        <f t="shared" si="1"/>
        <v>-9.5509042877463691E-3</v>
      </c>
      <c r="J52" s="2">
        <f t="shared" si="2"/>
        <v>0.19168360089412728</v>
      </c>
      <c r="K52" t="b">
        <f t="shared" si="3"/>
        <v>0</v>
      </c>
      <c r="L52" t="b">
        <f t="shared" si="4"/>
        <v>0</v>
      </c>
      <c r="M52" t="s">
        <v>275</v>
      </c>
      <c r="N52" s="3" t="str">
        <f t="shared" si="5"/>
        <v>CHART</v>
      </c>
      <c r="O52" s="7">
        <f t="shared" si="6"/>
        <v>3936.8</v>
      </c>
      <c r="P52">
        <v>25</v>
      </c>
      <c r="Q52" t="s">
        <v>441</v>
      </c>
      <c r="R52">
        <f t="shared" si="11"/>
        <v>3940</v>
      </c>
      <c r="S52">
        <f t="shared" si="12"/>
        <v>3940</v>
      </c>
      <c r="T52" t="s">
        <v>442</v>
      </c>
      <c r="U52" t="s">
        <v>443</v>
      </c>
      <c r="V52" t="str">
        <f t="shared" si="7"/>
        <v>CUMMINSIND25SEP3940CE</v>
      </c>
      <c r="W52" t="str">
        <f t="shared" si="8"/>
        <v xml:space="preserve">CUMMINSIND25SEP3940PE </v>
      </c>
    </row>
    <row r="53" spans="1:23" x14ac:dyDescent="0.25">
      <c r="A53" t="s">
        <v>58</v>
      </c>
      <c r="B53">
        <v>1165.5</v>
      </c>
      <c r="C53">
        <v>1353.83</v>
      </c>
      <c r="D53">
        <v>1394.45</v>
      </c>
      <c r="E53">
        <v>1154</v>
      </c>
      <c r="F53" t="b">
        <v>1</v>
      </c>
      <c r="G53" t="b">
        <v>1</v>
      </c>
      <c r="H53" t="str">
        <f t="shared" si="0"/>
        <v xml:space="preserve"> </v>
      </c>
      <c r="I53" s="1">
        <f t="shared" si="1"/>
        <v>-0.16158730158730153</v>
      </c>
      <c r="J53" s="2">
        <f t="shared" si="2"/>
        <v>9.8670098670098662E-3</v>
      </c>
      <c r="K53" t="b">
        <f t="shared" si="3"/>
        <v>0</v>
      </c>
      <c r="L53" t="b">
        <f t="shared" si="4"/>
        <v>0</v>
      </c>
      <c r="M53" t="s">
        <v>276</v>
      </c>
      <c r="N53" s="3" t="str">
        <f t="shared" si="5"/>
        <v>CHART</v>
      </c>
      <c r="O53" s="7">
        <f t="shared" si="6"/>
        <v>1165.5</v>
      </c>
      <c r="P53">
        <v>25</v>
      </c>
      <c r="Q53" t="s">
        <v>441</v>
      </c>
      <c r="R53">
        <f t="shared" si="11"/>
        <v>1170</v>
      </c>
      <c r="S53">
        <f t="shared" si="12"/>
        <v>1170</v>
      </c>
      <c r="T53" t="s">
        <v>442</v>
      </c>
      <c r="U53" t="s">
        <v>443</v>
      </c>
      <c r="V53" t="str">
        <f t="shared" si="7"/>
        <v>CYIENT25SEP1170CE</v>
      </c>
      <c r="W53" t="str">
        <f t="shared" si="8"/>
        <v xml:space="preserve">CYIENT25SEP1170PE </v>
      </c>
    </row>
    <row r="54" spans="1:23" x14ac:dyDescent="0.25">
      <c r="A54" t="s">
        <v>59</v>
      </c>
      <c r="B54">
        <v>546.70000000000005</v>
      </c>
      <c r="C54">
        <v>577</v>
      </c>
      <c r="D54">
        <v>594.30999999999995</v>
      </c>
      <c r="E54">
        <v>458.5</v>
      </c>
      <c r="F54" t="b">
        <v>1</v>
      </c>
      <c r="G54" t="b">
        <v>1</v>
      </c>
      <c r="H54" t="str">
        <f t="shared" si="0"/>
        <v xml:space="preserve"> </v>
      </c>
      <c r="I54" s="1">
        <f t="shared" si="1"/>
        <v>-5.5423449789646882E-2</v>
      </c>
      <c r="J54" s="2">
        <f t="shared" si="2"/>
        <v>0.16133162612035859</v>
      </c>
      <c r="K54" t="b">
        <f t="shared" si="3"/>
        <v>0</v>
      </c>
      <c r="L54" t="b">
        <f t="shared" si="4"/>
        <v>0</v>
      </c>
      <c r="M54" t="s">
        <v>277</v>
      </c>
      <c r="N54" s="3" t="str">
        <f t="shared" si="5"/>
        <v>CHART</v>
      </c>
      <c r="O54" s="7">
        <f t="shared" si="6"/>
        <v>546.70000000000005</v>
      </c>
      <c r="P54">
        <v>25</v>
      </c>
      <c r="Q54" t="s">
        <v>441</v>
      </c>
      <c r="R54">
        <f t="shared" si="11"/>
        <v>550</v>
      </c>
      <c r="S54">
        <f t="shared" si="12"/>
        <v>550</v>
      </c>
      <c r="T54" t="s">
        <v>442</v>
      </c>
      <c r="U54" t="s">
        <v>443</v>
      </c>
      <c r="V54" t="str">
        <f t="shared" si="7"/>
        <v>DABUR25SEP550CE</v>
      </c>
      <c r="W54" t="str">
        <f t="shared" si="8"/>
        <v xml:space="preserve">DABUR25SEP550PE </v>
      </c>
    </row>
    <row r="55" spans="1:23" x14ac:dyDescent="0.25">
      <c r="A55" t="s">
        <v>60</v>
      </c>
      <c r="B55">
        <v>2410.3000000000002</v>
      </c>
      <c r="C55">
        <v>2430</v>
      </c>
      <c r="D55">
        <v>2502.9</v>
      </c>
      <c r="E55">
        <v>2020.44</v>
      </c>
      <c r="F55" t="b">
        <v>1</v>
      </c>
      <c r="G55" t="b">
        <v>1</v>
      </c>
      <c r="H55" t="str">
        <f t="shared" si="0"/>
        <v xml:space="preserve"> </v>
      </c>
      <c r="I55" s="1">
        <f t="shared" si="1"/>
        <v>-8.1732564411068406E-3</v>
      </c>
      <c r="J55" s="2">
        <f t="shared" si="2"/>
        <v>0.16174750031116464</v>
      </c>
      <c r="K55" t="b">
        <f t="shared" si="3"/>
        <v>0</v>
      </c>
      <c r="L55" t="b">
        <f t="shared" si="4"/>
        <v>0</v>
      </c>
      <c r="M55" t="s">
        <v>278</v>
      </c>
      <c r="N55" s="3" t="str">
        <f t="shared" si="5"/>
        <v>CHART</v>
      </c>
      <c r="O55" s="7">
        <f t="shared" si="6"/>
        <v>2410.3000000000002</v>
      </c>
      <c r="P55">
        <v>25</v>
      </c>
      <c r="Q55" t="s">
        <v>441</v>
      </c>
      <c r="R55">
        <f t="shared" si="11"/>
        <v>2410</v>
      </c>
      <c r="S55">
        <f t="shared" si="12"/>
        <v>2410</v>
      </c>
      <c r="T55" t="s">
        <v>442</v>
      </c>
      <c r="U55" t="s">
        <v>443</v>
      </c>
      <c r="V55" t="str">
        <f t="shared" si="7"/>
        <v>DALBHARAT25SEP2410CE</v>
      </c>
      <c r="W55" t="str">
        <f t="shared" si="8"/>
        <v xml:space="preserve">DALBHARAT25SEP2410PE </v>
      </c>
    </row>
    <row r="56" spans="1:23" x14ac:dyDescent="0.25">
      <c r="A56" t="s">
        <v>61</v>
      </c>
      <c r="B56">
        <v>468.75</v>
      </c>
      <c r="C56">
        <v>485.7</v>
      </c>
      <c r="D56">
        <v>500.27</v>
      </c>
      <c r="E56">
        <v>342.85</v>
      </c>
      <c r="F56" t="b">
        <v>1</v>
      </c>
      <c r="G56" t="b">
        <v>1</v>
      </c>
      <c r="H56" t="str">
        <f t="shared" si="0"/>
        <v xml:space="preserve"> </v>
      </c>
      <c r="I56" s="1">
        <f t="shared" si="1"/>
        <v>-3.6159999999999977E-2</v>
      </c>
      <c r="J56" s="2">
        <f t="shared" si="2"/>
        <v>0.26858666666666664</v>
      </c>
      <c r="K56" t="b">
        <f t="shared" si="3"/>
        <v>0</v>
      </c>
      <c r="L56" t="b">
        <f t="shared" si="4"/>
        <v>0</v>
      </c>
      <c r="M56" t="s">
        <v>279</v>
      </c>
      <c r="N56" s="3" t="str">
        <f t="shared" si="5"/>
        <v>CHART</v>
      </c>
      <c r="O56" s="7">
        <f t="shared" si="6"/>
        <v>468.75</v>
      </c>
      <c r="P56">
        <v>25</v>
      </c>
      <c r="Q56" t="s">
        <v>441</v>
      </c>
      <c r="R56">
        <f t="shared" si="11"/>
        <v>470</v>
      </c>
      <c r="S56">
        <f t="shared" si="12"/>
        <v>470</v>
      </c>
      <c r="T56" t="s">
        <v>442</v>
      </c>
      <c r="U56" t="s">
        <v>443</v>
      </c>
      <c r="V56" t="str">
        <f t="shared" si="7"/>
        <v>DELHIVERY25SEP470CE</v>
      </c>
      <c r="W56" t="str">
        <f t="shared" si="8"/>
        <v xml:space="preserve">DELHIVERY25SEP470PE </v>
      </c>
    </row>
    <row r="57" spans="1:23" x14ac:dyDescent="0.25">
      <c r="A57" t="s">
        <v>62</v>
      </c>
      <c r="B57">
        <v>6009</v>
      </c>
      <c r="C57">
        <v>7039.45</v>
      </c>
      <c r="D57">
        <v>7250.63</v>
      </c>
      <c r="E57">
        <v>5856.5</v>
      </c>
      <c r="F57" t="b">
        <v>1</v>
      </c>
      <c r="G57" t="b">
        <v>1</v>
      </c>
      <c r="H57" t="str">
        <f t="shared" si="0"/>
        <v xml:space="preserve"> </v>
      </c>
      <c r="I57" s="1">
        <f t="shared" si="1"/>
        <v>-0.17148444000665666</v>
      </c>
      <c r="J57" s="2">
        <f t="shared" si="2"/>
        <v>2.5378598768513897E-2</v>
      </c>
      <c r="K57" t="b">
        <f t="shared" si="3"/>
        <v>0</v>
      </c>
      <c r="L57" t="b">
        <f t="shared" si="4"/>
        <v>0</v>
      </c>
      <c r="M57" t="s">
        <v>280</v>
      </c>
      <c r="N57" s="3" t="str">
        <f t="shared" si="5"/>
        <v>CHART</v>
      </c>
      <c r="O57" s="7">
        <f t="shared" si="6"/>
        <v>6009</v>
      </c>
      <c r="P57">
        <v>25</v>
      </c>
      <c r="Q57" t="s">
        <v>441</v>
      </c>
      <c r="R57">
        <f t="shared" si="11"/>
        <v>6010</v>
      </c>
      <c r="S57">
        <f t="shared" si="12"/>
        <v>6010</v>
      </c>
      <c r="T57" t="s">
        <v>442</v>
      </c>
      <c r="U57" t="s">
        <v>443</v>
      </c>
      <c r="V57" t="str">
        <f t="shared" si="7"/>
        <v>DIVISLAB25SEP6010CE</v>
      </c>
      <c r="W57" t="str">
        <f t="shared" si="8"/>
        <v xml:space="preserve">DIVISLAB25SEP6010PE </v>
      </c>
    </row>
    <row r="58" spans="1:23" x14ac:dyDescent="0.25">
      <c r="A58" t="s">
        <v>63</v>
      </c>
      <c r="B58">
        <v>17855</v>
      </c>
      <c r="C58">
        <v>18041</v>
      </c>
      <c r="D58">
        <v>18582.23</v>
      </c>
      <c r="E58">
        <v>13280</v>
      </c>
      <c r="F58" t="b">
        <v>1</v>
      </c>
      <c r="G58" t="b">
        <v>1</v>
      </c>
      <c r="H58" t="str">
        <f t="shared" si="0"/>
        <v xml:space="preserve"> </v>
      </c>
      <c r="I58" s="1">
        <f t="shared" si="1"/>
        <v>-1.0417250070008401E-2</v>
      </c>
      <c r="J58" s="2">
        <f t="shared" si="2"/>
        <v>0.25623074768972276</v>
      </c>
      <c r="K58" t="b">
        <f t="shared" si="3"/>
        <v>0</v>
      </c>
      <c r="L58" t="b">
        <f t="shared" si="4"/>
        <v>0</v>
      </c>
      <c r="M58" t="s">
        <v>281</v>
      </c>
      <c r="N58" s="3" t="str">
        <f t="shared" si="5"/>
        <v>CHART</v>
      </c>
      <c r="O58" s="7">
        <f t="shared" si="6"/>
        <v>17855</v>
      </c>
      <c r="P58">
        <v>25</v>
      </c>
      <c r="Q58" t="s">
        <v>441</v>
      </c>
      <c r="R58">
        <f t="shared" si="11"/>
        <v>17860</v>
      </c>
      <c r="S58">
        <f t="shared" si="12"/>
        <v>17860</v>
      </c>
      <c r="T58" t="s">
        <v>442</v>
      </c>
      <c r="U58" t="s">
        <v>443</v>
      </c>
      <c r="V58" t="str">
        <f t="shared" si="7"/>
        <v>DIXON25SEP17860CE</v>
      </c>
      <c r="W58" t="str">
        <f t="shared" si="8"/>
        <v xml:space="preserve">DIXON25SEP17860PE </v>
      </c>
    </row>
    <row r="59" spans="1:23" x14ac:dyDescent="0.25">
      <c r="A59" t="s">
        <v>64</v>
      </c>
      <c r="B59">
        <v>755.55</v>
      </c>
      <c r="C59">
        <v>880.36</v>
      </c>
      <c r="D59">
        <v>906.77</v>
      </c>
      <c r="E59">
        <v>737</v>
      </c>
      <c r="F59" t="b">
        <v>1</v>
      </c>
      <c r="G59" t="b">
        <v>1</v>
      </c>
      <c r="H59" t="str">
        <f t="shared" si="0"/>
        <v xml:space="preserve"> </v>
      </c>
      <c r="I59" s="1">
        <f t="shared" si="1"/>
        <v>-0.16519092052147452</v>
      </c>
      <c r="J59" s="2">
        <f t="shared" si="2"/>
        <v>2.4551651115081671E-2</v>
      </c>
      <c r="K59" t="b">
        <f t="shared" si="3"/>
        <v>0</v>
      </c>
      <c r="L59" t="b">
        <f t="shared" si="4"/>
        <v>0</v>
      </c>
      <c r="M59" t="s">
        <v>282</v>
      </c>
      <c r="N59" s="3" t="str">
        <f t="shared" si="5"/>
        <v>CHART</v>
      </c>
      <c r="O59" s="7">
        <f t="shared" si="6"/>
        <v>755.55</v>
      </c>
      <c r="P59">
        <v>25</v>
      </c>
      <c r="Q59" t="s">
        <v>441</v>
      </c>
      <c r="R59">
        <f t="shared" si="11"/>
        <v>760</v>
      </c>
      <c r="S59">
        <f t="shared" si="12"/>
        <v>760</v>
      </c>
      <c r="T59" t="s">
        <v>442</v>
      </c>
      <c r="U59" t="s">
        <v>443</v>
      </c>
      <c r="V59" t="str">
        <f t="shared" si="7"/>
        <v>DLF25SEP760CE</v>
      </c>
      <c r="W59" t="str">
        <f t="shared" si="8"/>
        <v xml:space="preserve">DLF25SEP760PE </v>
      </c>
    </row>
    <row r="60" spans="1:23" x14ac:dyDescent="0.25">
      <c r="A60" t="s">
        <v>65</v>
      </c>
      <c r="B60">
        <v>4793.3</v>
      </c>
      <c r="C60">
        <v>4949.5</v>
      </c>
      <c r="D60">
        <v>5097.99</v>
      </c>
      <c r="E60">
        <v>3928.9</v>
      </c>
      <c r="F60" t="b">
        <v>1</v>
      </c>
      <c r="G60" t="b">
        <v>1</v>
      </c>
      <c r="H60" t="str">
        <f t="shared" si="0"/>
        <v xml:space="preserve"> </v>
      </c>
      <c r="I60" s="1">
        <f t="shared" si="1"/>
        <v>-3.258715290092417E-2</v>
      </c>
      <c r="J60" s="2">
        <f t="shared" si="2"/>
        <v>0.18033505100869965</v>
      </c>
      <c r="K60" t="b">
        <f t="shared" si="3"/>
        <v>0</v>
      </c>
      <c r="L60" t="b">
        <f t="shared" si="4"/>
        <v>0</v>
      </c>
      <c r="M60" t="s">
        <v>283</v>
      </c>
      <c r="N60" s="3" t="str">
        <f t="shared" si="5"/>
        <v>CHART</v>
      </c>
      <c r="O60" s="7">
        <f t="shared" si="6"/>
        <v>4793.3</v>
      </c>
      <c r="P60">
        <v>25</v>
      </c>
      <c r="Q60" t="s">
        <v>441</v>
      </c>
      <c r="R60">
        <f t="shared" si="11"/>
        <v>4790</v>
      </c>
      <c r="S60">
        <f t="shared" si="12"/>
        <v>4790</v>
      </c>
      <c r="T60" t="s">
        <v>442</v>
      </c>
      <c r="U60" t="s">
        <v>443</v>
      </c>
      <c r="V60" t="str">
        <f t="shared" si="7"/>
        <v>DMART25SEP4790CE</v>
      </c>
      <c r="W60" t="str">
        <f t="shared" si="8"/>
        <v xml:space="preserve">DMART25SEP4790PE </v>
      </c>
    </row>
    <row r="61" spans="1:23" x14ac:dyDescent="0.25">
      <c r="A61" t="s">
        <v>66</v>
      </c>
      <c r="B61">
        <v>1268.0999999999999</v>
      </c>
      <c r="C61">
        <v>1371</v>
      </c>
      <c r="D61">
        <v>1412.13</v>
      </c>
      <c r="E61">
        <v>1183.4000000000001</v>
      </c>
      <c r="F61" t="b">
        <v>1</v>
      </c>
      <c r="G61" t="b">
        <v>1</v>
      </c>
      <c r="H61" t="str">
        <f t="shared" si="0"/>
        <v xml:space="preserve"> </v>
      </c>
      <c r="I61" s="1">
        <f t="shared" si="1"/>
        <v>-8.1145020108824309E-2</v>
      </c>
      <c r="J61" s="2">
        <f t="shared" si="2"/>
        <v>6.6792839681413002E-2</v>
      </c>
      <c r="K61" t="b">
        <f t="shared" si="3"/>
        <v>0</v>
      </c>
      <c r="L61" t="b">
        <f t="shared" si="4"/>
        <v>0</v>
      </c>
      <c r="M61" t="s">
        <v>284</v>
      </c>
      <c r="N61" s="3" t="str">
        <f t="shared" si="5"/>
        <v>CHART</v>
      </c>
      <c r="O61" s="7">
        <f t="shared" si="6"/>
        <v>1268.0999999999999</v>
      </c>
      <c r="P61">
        <v>25</v>
      </c>
      <c r="Q61" t="s">
        <v>441</v>
      </c>
      <c r="R61">
        <f t="shared" si="11"/>
        <v>1270</v>
      </c>
      <c r="S61">
        <f t="shared" si="12"/>
        <v>1270</v>
      </c>
      <c r="T61" t="s">
        <v>442</v>
      </c>
      <c r="U61" t="s">
        <v>443</v>
      </c>
      <c r="V61" t="str">
        <f t="shared" si="7"/>
        <v>DRREDDY25SEP1270CE</v>
      </c>
      <c r="W61" t="str">
        <f t="shared" si="8"/>
        <v xml:space="preserve">DRREDDY25SEP1270PE </v>
      </c>
    </row>
    <row r="62" spans="1:23" x14ac:dyDescent="0.25">
      <c r="A62" t="s">
        <v>67</v>
      </c>
      <c r="B62">
        <v>6580.5</v>
      </c>
      <c r="C62">
        <v>6713</v>
      </c>
      <c r="D62">
        <v>6914.39</v>
      </c>
      <c r="E62">
        <v>5152.6899999999996</v>
      </c>
      <c r="F62" t="b">
        <v>1</v>
      </c>
      <c r="G62" t="b">
        <v>1</v>
      </c>
      <c r="H62" t="str">
        <f t="shared" si="0"/>
        <v xml:space="preserve"> </v>
      </c>
      <c r="I62" s="1">
        <f t="shared" si="1"/>
        <v>-2.0135248081452777E-2</v>
      </c>
      <c r="J62" s="2">
        <f t="shared" si="2"/>
        <v>0.21697591368437055</v>
      </c>
      <c r="K62" t="b">
        <f t="shared" si="3"/>
        <v>0</v>
      </c>
      <c r="L62" t="b">
        <f t="shared" si="4"/>
        <v>0</v>
      </c>
      <c r="M62" t="s">
        <v>285</v>
      </c>
      <c r="N62" s="3" t="str">
        <f t="shared" si="5"/>
        <v>CHART</v>
      </c>
      <c r="O62" s="7">
        <f t="shared" si="6"/>
        <v>6580.5</v>
      </c>
      <c r="P62">
        <v>25</v>
      </c>
      <c r="Q62" t="s">
        <v>441</v>
      </c>
      <c r="R62">
        <f t="shared" si="11"/>
        <v>6580</v>
      </c>
      <c r="S62">
        <f t="shared" si="12"/>
        <v>6580</v>
      </c>
      <c r="T62" t="s">
        <v>442</v>
      </c>
      <c r="U62" t="s">
        <v>443</v>
      </c>
      <c r="V62" t="str">
        <f t="shared" si="7"/>
        <v>EICHERMOT25SEP6580CE</v>
      </c>
      <c r="W62" t="str">
        <f t="shared" si="8"/>
        <v xml:space="preserve">EICHERMOT25SEP6580PE </v>
      </c>
    </row>
    <row r="63" spans="1:23" x14ac:dyDescent="0.25">
      <c r="A63" t="s">
        <v>68</v>
      </c>
      <c r="B63">
        <v>329.15</v>
      </c>
      <c r="C63">
        <v>334.4</v>
      </c>
      <c r="D63">
        <v>344.43</v>
      </c>
      <c r="E63">
        <v>243.26</v>
      </c>
      <c r="F63" t="b">
        <v>1</v>
      </c>
      <c r="G63" t="b">
        <v>1</v>
      </c>
      <c r="H63" t="str">
        <f t="shared" si="0"/>
        <v xml:space="preserve"> </v>
      </c>
      <c r="I63" s="1">
        <f t="shared" si="1"/>
        <v>-1.595017469238949E-2</v>
      </c>
      <c r="J63" s="2">
        <f t="shared" si="2"/>
        <v>0.26094485796749201</v>
      </c>
      <c r="K63" t="b">
        <f t="shared" si="3"/>
        <v>0</v>
      </c>
      <c r="L63" t="b">
        <f t="shared" si="4"/>
        <v>0</v>
      </c>
      <c r="M63" t="s">
        <v>286</v>
      </c>
      <c r="N63" s="3" t="str">
        <f t="shared" si="5"/>
        <v>CHART</v>
      </c>
      <c r="O63" s="7">
        <f t="shared" si="6"/>
        <v>329.15</v>
      </c>
      <c r="P63">
        <v>25</v>
      </c>
      <c r="Q63" t="s">
        <v>441</v>
      </c>
      <c r="R63">
        <f t="shared" si="11"/>
        <v>330</v>
      </c>
      <c r="S63">
        <f t="shared" si="12"/>
        <v>330</v>
      </c>
      <c r="T63" t="s">
        <v>442</v>
      </c>
      <c r="U63" t="s">
        <v>443</v>
      </c>
      <c r="V63" t="str">
        <f t="shared" si="7"/>
        <v>ETERNAL25SEP330CE</v>
      </c>
      <c r="W63" t="str">
        <f t="shared" si="8"/>
        <v xml:space="preserve">ETERNAL25SEP330PE </v>
      </c>
    </row>
    <row r="64" spans="1:23" x14ac:dyDescent="0.25">
      <c r="A64" t="s">
        <v>69</v>
      </c>
      <c r="B64">
        <v>412.75</v>
      </c>
      <c r="C64">
        <v>423.2</v>
      </c>
      <c r="D64">
        <v>435.9</v>
      </c>
      <c r="E64">
        <v>368.17</v>
      </c>
      <c r="F64" t="b">
        <v>1</v>
      </c>
      <c r="G64" t="b">
        <v>1</v>
      </c>
      <c r="H64" t="str">
        <f t="shared" si="0"/>
        <v xml:space="preserve"> </v>
      </c>
      <c r="I64" s="1">
        <f t="shared" si="1"/>
        <v>-2.5317989097516629E-2</v>
      </c>
      <c r="J64" s="2">
        <f t="shared" si="2"/>
        <v>0.10800726832222891</v>
      </c>
      <c r="K64" t="b">
        <f t="shared" si="3"/>
        <v>0</v>
      </c>
      <c r="L64" t="b">
        <f t="shared" si="4"/>
        <v>0</v>
      </c>
      <c r="M64" t="s">
        <v>287</v>
      </c>
      <c r="N64" s="3" t="str">
        <f t="shared" si="5"/>
        <v>CHART</v>
      </c>
      <c r="O64" s="7">
        <f t="shared" si="6"/>
        <v>412.75</v>
      </c>
      <c r="P64">
        <v>25</v>
      </c>
      <c r="Q64" t="s">
        <v>441</v>
      </c>
      <c r="R64">
        <f t="shared" si="11"/>
        <v>410</v>
      </c>
      <c r="S64">
        <f t="shared" si="12"/>
        <v>410</v>
      </c>
      <c r="T64" t="s">
        <v>442</v>
      </c>
      <c r="U64" t="s">
        <v>443</v>
      </c>
      <c r="V64" t="str">
        <f t="shared" si="7"/>
        <v>EXIDEIND25SEP410CE</v>
      </c>
      <c r="W64" t="str">
        <f t="shared" si="8"/>
        <v xml:space="preserve">EXIDEIND25SEP410PE </v>
      </c>
    </row>
    <row r="65" spans="1:23" x14ac:dyDescent="0.25">
      <c r="A65" t="s">
        <v>70</v>
      </c>
      <c r="B65">
        <v>190.52</v>
      </c>
      <c r="C65">
        <v>218.68</v>
      </c>
      <c r="D65">
        <v>225.24</v>
      </c>
      <c r="E65">
        <v>184</v>
      </c>
      <c r="F65" t="b">
        <v>1</v>
      </c>
      <c r="G65" t="b">
        <v>1</v>
      </c>
      <c r="H65" t="str">
        <f t="shared" si="0"/>
        <v xml:space="preserve"> </v>
      </c>
      <c r="I65" s="1">
        <f t="shared" si="1"/>
        <v>-0.14780600461893761</v>
      </c>
      <c r="J65" s="2">
        <f t="shared" si="2"/>
        <v>3.4222128910350674E-2</v>
      </c>
      <c r="K65" t="b">
        <f t="shared" si="3"/>
        <v>0</v>
      </c>
      <c r="L65" t="b">
        <f t="shared" si="4"/>
        <v>0</v>
      </c>
      <c r="M65" t="s">
        <v>288</v>
      </c>
      <c r="N65" s="3" t="str">
        <f t="shared" si="5"/>
        <v>CHART</v>
      </c>
      <c r="O65" s="7">
        <f t="shared" si="6"/>
        <v>190.52</v>
      </c>
      <c r="P65">
        <v>25</v>
      </c>
      <c r="Q65" t="s">
        <v>441</v>
      </c>
      <c r="R65">
        <f t="shared" si="11"/>
        <v>190</v>
      </c>
      <c r="S65">
        <f t="shared" si="12"/>
        <v>190</v>
      </c>
      <c r="T65" t="s">
        <v>442</v>
      </c>
      <c r="U65" t="s">
        <v>443</v>
      </c>
      <c r="V65" t="str">
        <f t="shared" si="7"/>
        <v>FEDERALBNK25SEP190CE</v>
      </c>
      <c r="W65" t="str">
        <f t="shared" si="8"/>
        <v xml:space="preserve">FEDERALBNK25SEP190PE </v>
      </c>
    </row>
    <row r="66" spans="1:23" x14ac:dyDescent="0.25">
      <c r="A66" t="s">
        <v>71</v>
      </c>
      <c r="B66">
        <v>947.85</v>
      </c>
      <c r="C66">
        <v>971</v>
      </c>
      <c r="D66">
        <v>1000.13</v>
      </c>
      <c r="E66">
        <v>741.32</v>
      </c>
      <c r="F66" t="b">
        <v>1</v>
      </c>
      <c r="G66" t="b">
        <v>1</v>
      </c>
      <c r="H66" t="str">
        <f t="shared" ref="H66:H129" si="13">IFERROR(_xlfn.IFS(C66=B66,"SELL",E66=B66,"BUY")," ")</f>
        <v xml:space="preserve"> </v>
      </c>
      <c r="I66" s="1">
        <f t="shared" ref="I66:I129" si="14">(B66-C66)/B66</f>
        <v>-2.4423695732447091E-2</v>
      </c>
      <c r="J66" s="2">
        <f t="shared" ref="J66:J129" si="15">(B66-E66)/B66</f>
        <v>0.2178931265495595</v>
      </c>
      <c r="K66" t="b">
        <f t="shared" ref="K66:K129" si="16">IF(I66&gt;-0.7%,"S")</f>
        <v>0</v>
      </c>
      <c r="L66" t="b">
        <f t="shared" ref="L66:L129" si="17">IF(J66&lt;0.7%,"B")</f>
        <v>0</v>
      </c>
      <c r="M66" t="s">
        <v>289</v>
      </c>
      <c r="N66" s="3" t="str">
        <f t="shared" ref="N66:N129" si="18">IFERROR(IF(M66="","",HYPERLINK("https://in.tradingview.com/chart/?symbol="&amp;M66,"CHART")),"")</f>
        <v>CHART</v>
      </c>
      <c r="O66" s="7">
        <f t="shared" ref="O66:O129" si="19">B66</f>
        <v>947.85</v>
      </c>
      <c r="P66">
        <v>25</v>
      </c>
      <c r="Q66" t="s">
        <v>441</v>
      </c>
      <c r="R66">
        <f t="shared" si="11"/>
        <v>950</v>
      </c>
      <c r="S66">
        <f t="shared" si="12"/>
        <v>950</v>
      </c>
      <c r="T66" t="s">
        <v>442</v>
      </c>
      <c r="U66" t="s">
        <v>443</v>
      </c>
      <c r="V66" t="str">
        <f t="shared" ref="V66:V129" si="20">CONCATENATE(M66,P66,Q66,R66,T66)</f>
        <v>FORTIS25SEP950CE</v>
      </c>
      <c r="W66" t="str">
        <f t="shared" ref="W66:W129" si="21">CONCATENATE(M66,P66,Q66,R66,U66)</f>
        <v xml:space="preserve">FORTIS25SEP950PE </v>
      </c>
    </row>
    <row r="67" spans="1:23" x14ac:dyDescent="0.25">
      <c r="A67" t="s">
        <v>72</v>
      </c>
      <c r="B67">
        <v>173.97</v>
      </c>
      <c r="C67">
        <v>201.63</v>
      </c>
      <c r="D67">
        <v>207.68</v>
      </c>
      <c r="E67">
        <v>167.25</v>
      </c>
      <c r="F67" t="b">
        <v>1</v>
      </c>
      <c r="G67" t="b">
        <v>1</v>
      </c>
      <c r="H67" t="str">
        <f t="shared" si="13"/>
        <v xml:space="preserve"> </v>
      </c>
      <c r="I67" s="1">
        <f t="shared" si="14"/>
        <v>-0.15899292981548541</v>
      </c>
      <c r="J67" s="2">
        <f t="shared" si="15"/>
        <v>3.8627349543024651E-2</v>
      </c>
      <c r="K67" t="b">
        <f t="shared" si="16"/>
        <v>0</v>
      </c>
      <c r="L67" t="b">
        <f t="shared" si="17"/>
        <v>0</v>
      </c>
      <c r="M67" t="s">
        <v>290</v>
      </c>
      <c r="N67" s="3" t="str">
        <f t="shared" si="18"/>
        <v>CHART</v>
      </c>
      <c r="O67" s="7">
        <f t="shared" si="19"/>
        <v>173.97</v>
      </c>
      <c r="P67">
        <v>25</v>
      </c>
      <c r="Q67" t="s">
        <v>441</v>
      </c>
      <c r="R67">
        <f t="shared" si="11"/>
        <v>170</v>
      </c>
      <c r="S67">
        <f t="shared" si="12"/>
        <v>170</v>
      </c>
      <c r="T67" t="s">
        <v>442</v>
      </c>
      <c r="U67" t="s">
        <v>443</v>
      </c>
      <c r="V67" t="str">
        <f t="shared" si="20"/>
        <v>GAIL25SEP170CE</v>
      </c>
      <c r="W67" t="str">
        <f t="shared" si="21"/>
        <v xml:space="preserve">GAIL25SEP170PE </v>
      </c>
    </row>
    <row r="68" spans="1:23" x14ac:dyDescent="0.25">
      <c r="A68" t="s">
        <v>73</v>
      </c>
      <c r="B68">
        <v>2051.9</v>
      </c>
      <c r="C68">
        <v>2284.8000000000002</v>
      </c>
      <c r="D68">
        <v>2353.34</v>
      </c>
      <c r="E68">
        <v>1589</v>
      </c>
      <c r="F68" t="b">
        <v>1</v>
      </c>
      <c r="G68" t="b">
        <v>1</v>
      </c>
      <c r="H68" t="str">
        <f t="shared" si="13"/>
        <v xml:space="preserve"> </v>
      </c>
      <c r="I68" s="1">
        <f t="shared" si="14"/>
        <v>-0.11350455675227841</v>
      </c>
      <c r="J68" s="2">
        <f t="shared" si="15"/>
        <v>0.22559578926848289</v>
      </c>
      <c r="K68" t="b">
        <f t="shared" si="16"/>
        <v>0</v>
      </c>
      <c r="L68" t="b">
        <f t="shared" si="17"/>
        <v>0</v>
      </c>
      <c r="M68" t="s">
        <v>291</v>
      </c>
      <c r="N68" s="3" t="str">
        <f t="shared" si="18"/>
        <v>CHART</v>
      </c>
      <c r="O68" s="7">
        <f t="shared" si="19"/>
        <v>2051.9</v>
      </c>
      <c r="P68">
        <v>25</v>
      </c>
      <c r="Q68" t="s">
        <v>441</v>
      </c>
      <c r="R68">
        <f t="shared" si="11"/>
        <v>2050</v>
      </c>
      <c r="S68">
        <f t="shared" si="12"/>
        <v>2050</v>
      </c>
      <c r="T68" t="s">
        <v>442</v>
      </c>
      <c r="U68" t="s">
        <v>443</v>
      </c>
      <c r="V68" t="str">
        <f t="shared" si="20"/>
        <v>GLENMARK25SEP2050CE</v>
      </c>
      <c r="W68" t="str">
        <f t="shared" si="21"/>
        <v xml:space="preserve">GLENMARK25SEP2050PE </v>
      </c>
    </row>
    <row r="69" spans="1:23" x14ac:dyDescent="0.25">
      <c r="A69" t="s">
        <v>74</v>
      </c>
      <c r="B69">
        <v>85.95</v>
      </c>
      <c r="C69">
        <v>97</v>
      </c>
      <c r="D69">
        <v>99.91</v>
      </c>
      <c r="E69">
        <v>79.92</v>
      </c>
      <c r="F69" t="b">
        <v>1</v>
      </c>
      <c r="G69" t="b">
        <v>1</v>
      </c>
      <c r="H69" t="str">
        <f t="shared" si="13"/>
        <v xml:space="preserve"> </v>
      </c>
      <c r="I69" s="1">
        <f t="shared" si="14"/>
        <v>-0.12856311809191387</v>
      </c>
      <c r="J69" s="2">
        <f t="shared" si="15"/>
        <v>7.0157068062827233E-2</v>
      </c>
      <c r="K69" t="b">
        <f t="shared" si="16"/>
        <v>0</v>
      </c>
      <c r="L69" t="b">
        <f t="shared" si="17"/>
        <v>0</v>
      </c>
      <c r="M69" t="s">
        <v>292</v>
      </c>
      <c r="N69" s="3" t="str">
        <f t="shared" si="18"/>
        <v>CHART</v>
      </c>
      <c r="O69" s="7">
        <f t="shared" si="19"/>
        <v>85.95</v>
      </c>
      <c r="P69">
        <v>25</v>
      </c>
      <c r="Q69" t="s">
        <v>441</v>
      </c>
      <c r="R69">
        <f t="shared" si="11"/>
        <v>90</v>
      </c>
      <c r="S69">
        <f t="shared" si="12"/>
        <v>90</v>
      </c>
      <c r="T69" t="s">
        <v>442</v>
      </c>
      <c r="U69" t="s">
        <v>443</v>
      </c>
      <c r="V69" t="str">
        <f t="shared" si="20"/>
        <v>GMRAIRPORT25SEP90CE</v>
      </c>
      <c r="W69" t="str">
        <f t="shared" si="21"/>
        <v xml:space="preserve">GMRAIRPORT25SEP90PE </v>
      </c>
    </row>
    <row r="70" spans="1:23" x14ac:dyDescent="0.25">
      <c r="A70" t="s">
        <v>75</v>
      </c>
      <c r="B70">
        <v>1231.5</v>
      </c>
      <c r="C70">
        <v>1309</v>
      </c>
      <c r="D70">
        <v>1348.27</v>
      </c>
      <c r="E70">
        <v>1154.77</v>
      </c>
      <c r="F70" t="b">
        <v>1</v>
      </c>
      <c r="G70" t="b">
        <v>1</v>
      </c>
      <c r="H70" t="str">
        <f t="shared" si="13"/>
        <v xml:space="preserve"> </v>
      </c>
      <c r="I70" s="1">
        <f t="shared" si="14"/>
        <v>-6.2931384490458792E-2</v>
      </c>
      <c r="J70" s="2">
        <f t="shared" si="15"/>
        <v>6.2306130734876182E-2</v>
      </c>
      <c r="K70" t="b">
        <f t="shared" si="16"/>
        <v>0</v>
      </c>
      <c r="L70" t="b">
        <f t="shared" si="17"/>
        <v>0</v>
      </c>
      <c r="M70" t="s">
        <v>293</v>
      </c>
      <c r="N70" s="3" t="str">
        <f t="shared" si="18"/>
        <v>CHART</v>
      </c>
      <c r="O70" s="7">
        <f t="shared" si="19"/>
        <v>1231.5</v>
      </c>
      <c r="P70">
        <v>25</v>
      </c>
      <c r="Q70" t="s">
        <v>441</v>
      </c>
      <c r="R70">
        <f t="shared" ref="R70:R102" si="22">ROUND(O70,-1)</f>
        <v>1230</v>
      </c>
      <c r="S70">
        <f t="shared" ref="S70:S102" si="23">ROUND(O70,-1)</f>
        <v>1230</v>
      </c>
      <c r="T70" t="s">
        <v>442</v>
      </c>
      <c r="U70" t="s">
        <v>443</v>
      </c>
      <c r="V70" t="str">
        <f t="shared" si="20"/>
        <v>GODREJCP25SEP1230CE</v>
      </c>
      <c r="W70" t="str">
        <f t="shared" si="21"/>
        <v xml:space="preserve">GODREJCP25SEP1230PE </v>
      </c>
    </row>
    <row r="71" spans="1:23" x14ac:dyDescent="0.25">
      <c r="A71" t="s">
        <v>76</v>
      </c>
      <c r="B71">
        <v>1961.8</v>
      </c>
      <c r="C71">
        <v>2506.5</v>
      </c>
      <c r="D71">
        <v>2581.6999999999998</v>
      </c>
      <c r="E71">
        <v>1934.8</v>
      </c>
      <c r="F71" t="b">
        <v>1</v>
      </c>
      <c r="G71" t="b">
        <v>1</v>
      </c>
      <c r="H71" t="str">
        <f t="shared" si="13"/>
        <v xml:space="preserve"> </v>
      </c>
      <c r="I71" s="1">
        <f t="shared" si="14"/>
        <v>-0.27765317565501074</v>
      </c>
      <c r="J71" s="2">
        <f t="shared" si="15"/>
        <v>1.3762870832908553E-2</v>
      </c>
      <c r="K71" t="b">
        <f t="shared" si="16"/>
        <v>0</v>
      </c>
      <c r="L71" t="b">
        <f t="shared" si="17"/>
        <v>0</v>
      </c>
      <c r="M71" t="s">
        <v>294</v>
      </c>
      <c r="N71" s="3" t="str">
        <f t="shared" si="18"/>
        <v>CHART</v>
      </c>
      <c r="O71" s="7">
        <f t="shared" si="19"/>
        <v>1961.8</v>
      </c>
      <c r="P71">
        <v>25</v>
      </c>
      <c r="Q71" t="s">
        <v>441</v>
      </c>
      <c r="R71">
        <f t="shared" si="22"/>
        <v>1960</v>
      </c>
      <c r="S71">
        <f t="shared" si="23"/>
        <v>1960</v>
      </c>
      <c r="T71" t="s">
        <v>442</v>
      </c>
      <c r="U71" t="s">
        <v>443</v>
      </c>
      <c r="V71" t="str">
        <f t="shared" si="20"/>
        <v>GODREJPROP25SEP1960CE</v>
      </c>
      <c r="W71" t="str">
        <f t="shared" si="21"/>
        <v xml:space="preserve">GODREJPROP25SEP1960PE </v>
      </c>
    </row>
    <row r="72" spans="1:23" x14ac:dyDescent="0.25">
      <c r="A72" t="s">
        <v>77</v>
      </c>
      <c r="B72">
        <v>511.4</v>
      </c>
      <c r="C72">
        <v>545.42999999999995</v>
      </c>
      <c r="D72">
        <v>561.79999999999995</v>
      </c>
      <c r="E72">
        <v>432.6</v>
      </c>
      <c r="F72" t="b">
        <v>1</v>
      </c>
      <c r="G72" t="b">
        <v>1</v>
      </c>
      <c r="H72" t="str">
        <f t="shared" si="13"/>
        <v xml:space="preserve"> </v>
      </c>
      <c r="I72" s="1">
        <f t="shared" si="14"/>
        <v>-6.654282362143131E-2</v>
      </c>
      <c r="J72" s="2">
        <f t="shared" si="15"/>
        <v>0.15408682049276487</v>
      </c>
      <c r="K72" t="b">
        <f t="shared" si="16"/>
        <v>0</v>
      </c>
      <c r="L72" t="b">
        <f t="shared" si="17"/>
        <v>0</v>
      </c>
      <c r="M72" t="s">
        <v>295</v>
      </c>
      <c r="N72" s="3" t="str">
        <f t="shared" si="18"/>
        <v>CHART</v>
      </c>
      <c r="O72" s="7">
        <f t="shared" si="19"/>
        <v>511.4</v>
      </c>
      <c r="P72">
        <v>25</v>
      </c>
      <c r="Q72" t="s">
        <v>441</v>
      </c>
      <c r="R72">
        <f t="shared" si="22"/>
        <v>510</v>
      </c>
      <c r="S72">
        <f t="shared" si="23"/>
        <v>510</v>
      </c>
      <c r="T72" t="s">
        <v>442</v>
      </c>
      <c r="U72" t="s">
        <v>443</v>
      </c>
      <c r="V72" t="str">
        <f t="shared" si="20"/>
        <v>GRANULES25SEP510CE</v>
      </c>
      <c r="W72" t="str">
        <f t="shared" si="21"/>
        <v xml:space="preserve">GRANULES25SEP510PE </v>
      </c>
    </row>
    <row r="73" spans="1:23" x14ac:dyDescent="0.25">
      <c r="A73" t="s">
        <v>78</v>
      </c>
      <c r="B73">
        <v>2804</v>
      </c>
      <c r="C73">
        <v>2898.4</v>
      </c>
      <c r="D73">
        <v>2985.35</v>
      </c>
      <c r="E73">
        <v>2565.37</v>
      </c>
      <c r="F73" t="b">
        <v>1</v>
      </c>
      <c r="G73" t="b">
        <v>1</v>
      </c>
      <c r="H73" t="str">
        <f t="shared" si="13"/>
        <v xml:space="preserve"> </v>
      </c>
      <c r="I73" s="1">
        <f t="shared" si="14"/>
        <v>-3.3666191155492187E-2</v>
      </c>
      <c r="J73" s="2">
        <f t="shared" si="15"/>
        <v>8.5103423680456536E-2</v>
      </c>
      <c r="K73" t="b">
        <f t="shared" si="16"/>
        <v>0</v>
      </c>
      <c r="L73" t="b">
        <f t="shared" si="17"/>
        <v>0</v>
      </c>
      <c r="M73" t="s">
        <v>296</v>
      </c>
      <c r="N73" s="3" t="str">
        <f t="shared" si="18"/>
        <v>CHART</v>
      </c>
      <c r="O73" s="7">
        <f t="shared" si="19"/>
        <v>2804</v>
      </c>
      <c r="P73">
        <v>25</v>
      </c>
      <c r="Q73" t="s">
        <v>441</v>
      </c>
      <c r="R73">
        <f t="shared" si="22"/>
        <v>2800</v>
      </c>
      <c r="S73">
        <f t="shared" si="23"/>
        <v>2800</v>
      </c>
      <c r="T73" t="s">
        <v>442</v>
      </c>
      <c r="U73" t="s">
        <v>443</v>
      </c>
      <c r="V73" t="str">
        <f t="shared" si="20"/>
        <v>GRASIM25SEP2800CE</v>
      </c>
      <c r="W73" t="str">
        <f t="shared" si="21"/>
        <v xml:space="preserve">GRASIM25SEP2800PE </v>
      </c>
    </row>
    <row r="74" spans="1:23" x14ac:dyDescent="0.25">
      <c r="A74" t="s">
        <v>79</v>
      </c>
      <c r="B74">
        <v>4404.8</v>
      </c>
      <c r="C74">
        <v>5129.72</v>
      </c>
      <c r="D74">
        <v>5283.61</v>
      </c>
      <c r="E74">
        <v>4310.4799999999996</v>
      </c>
      <c r="F74" t="b">
        <v>1</v>
      </c>
      <c r="G74" t="b">
        <v>1</v>
      </c>
      <c r="H74" t="str">
        <f t="shared" si="13"/>
        <v xml:space="preserve"> </v>
      </c>
      <c r="I74" s="1">
        <f t="shared" si="14"/>
        <v>-0.16457500908100256</v>
      </c>
      <c r="J74" s="2">
        <f t="shared" si="15"/>
        <v>2.1413003995641257E-2</v>
      </c>
      <c r="K74" t="b">
        <f t="shared" si="16"/>
        <v>0</v>
      </c>
      <c r="L74" t="b">
        <f t="shared" si="17"/>
        <v>0</v>
      </c>
      <c r="M74" t="s">
        <v>297</v>
      </c>
      <c r="N74" s="3" t="str">
        <f t="shared" si="18"/>
        <v>CHART</v>
      </c>
      <c r="O74" s="7">
        <f t="shared" si="19"/>
        <v>4404.8</v>
      </c>
      <c r="P74">
        <v>25</v>
      </c>
      <c r="Q74" t="s">
        <v>441</v>
      </c>
      <c r="R74">
        <f t="shared" si="22"/>
        <v>4400</v>
      </c>
      <c r="S74">
        <f t="shared" si="23"/>
        <v>4400</v>
      </c>
      <c r="T74" t="s">
        <v>442</v>
      </c>
      <c r="U74" t="s">
        <v>443</v>
      </c>
      <c r="V74" t="str">
        <f t="shared" si="20"/>
        <v>HAL25SEP4400CE</v>
      </c>
      <c r="W74" t="str">
        <f t="shared" si="21"/>
        <v xml:space="preserve">HAL25SEP4400PE </v>
      </c>
    </row>
    <row r="75" spans="1:23" x14ac:dyDescent="0.25">
      <c r="A75" t="s">
        <v>80</v>
      </c>
      <c r="B75">
        <v>1582.5</v>
      </c>
      <c r="C75">
        <v>1605</v>
      </c>
      <c r="D75">
        <v>1653.15</v>
      </c>
      <c r="E75">
        <v>1451.4</v>
      </c>
      <c r="F75" t="b">
        <v>1</v>
      </c>
      <c r="G75" t="b">
        <v>1</v>
      </c>
      <c r="H75" t="str">
        <f t="shared" si="13"/>
        <v xml:space="preserve"> </v>
      </c>
      <c r="I75" s="1">
        <f t="shared" si="14"/>
        <v>-1.4218009478672985E-2</v>
      </c>
      <c r="J75" s="2">
        <f t="shared" si="15"/>
        <v>8.2843601895734545E-2</v>
      </c>
      <c r="K75" t="b">
        <f t="shared" si="16"/>
        <v>0</v>
      </c>
      <c r="L75" t="b">
        <f t="shared" si="17"/>
        <v>0</v>
      </c>
      <c r="M75" t="s">
        <v>298</v>
      </c>
      <c r="N75" s="3" t="str">
        <f t="shared" si="18"/>
        <v>CHART</v>
      </c>
      <c r="O75" s="7">
        <f t="shared" si="19"/>
        <v>1582.5</v>
      </c>
      <c r="P75">
        <v>25</v>
      </c>
      <c r="Q75" t="s">
        <v>441</v>
      </c>
      <c r="R75">
        <f t="shared" si="22"/>
        <v>1580</v>
      </c>
      <c r="S75">
        <f t="shared" si="23"/>
        <v>1580</v>
      </c>
      <c r="T75" t="s">
        <v>442</v>
      </c>
      <c r="U75" t="s">
        <v>443</v>
      </c>
      <c r="V75" t="str">
        <f t="shared" si="20"/>
        <v>HAVELLS25SEP1580CE</v>
      </c>
      <c r="W75" t="str">
        <f t="shared" si="21"/>
        <v xml:space="preserve">HAVELLS25SEP1580PE </v>
      </c>
    </row>
    <row r="76" spans="1:23" x14ac:dyDescent="0.25">
      <c r="A76" t="s">
        <v>81</v>
      </c>
      <c r="B76">
        <v>1419</v>
      </c>
      <c r="C76">
        <v>1738.88</v>
      </c>
      <c r="D76">
        <v>1791.04</v>
      </c>
      <c r="E76">
        <v>1402.8</v>
      </c>
      <c r="F76" t="b">
        <v>1</v>
      </c>
      <c r="G76" t="b">
        <v>1</v>
      </c>
      <c r="H76" t="str">
        <f t="shared" si="13"/>
        <v xml:space="preserve"> </v>
      </c>
      <c r="I76" s="1">
        <f t="shared" si="14"/>
        <v>-0.22542635658914736</v>
      </c>
      <c r="J76" s="2">
        <f t="shared" si="15"/>
        <v>1.1416490486257961E-2</v>
      </c>
      <c r="K76" t="b">
        <f t="shared" si="16"/>
        <v>0</v>
      </c>
      <c r="L76" t="b">
        <f t="shared" si="17"/>
        <v>0</v>
      </c>
      <c r="M76" t="s">
        <v>299</v>
      </c>
      <c r="N76" s="3" t="str">
        <f t="shared" si="18"/>
        <v>CHART</v>
      </c>
      <c r="O76" s="7">
        <f t="shared" si="19"/>
        <v>1419</v>
      </c>
      <c r="P76">
        <v>25</v>
      </c>
      <c r="Q76" t="s">
        <v>441</v>
      </c>
      <c r="R76">
        <f t="shared" si="22"/>
        <v>1420</v>
      </c>
      <c r="S76">
        <f t="shared" si="23"/>
        <v>1420</v>
      </c>
      <c r="T76" t="s">
        <v>442</v>
      </c>
      <c r="U76" t="s">
        <v>443</v>
      </c>
      <c r="V76" t="str">
        <f t="shared" si="20"/>
        <v>HCLTECH25SEP1420CE</v>
      </c>
      <c r="W76" t="str">
        <f t="shared" si="21"/>
        <v xml:space="preserve">HCLTECH25SEP1420PE </v>
      </c>
    </row>
    <row r="77" spans="1:23" x14ac:dyDescent="0.25">
      <c r="A77" t="s">
        <v>82</v>
      </c>
      <c r="B77">
        <v>5572.5</v>
      </c>
      <c r="C77">
        <v>5927.5</v>
      </c>
      <c r="D77">
        <v>6105.32</v>
      </c>
      <c r="E77">
        <v>4700</v>
      </c>
      <c r="F77" t="b">
        <v>1</v>
      </c>
      <c r="G77" t="b">
        <v>1</v>
      </c>
      <c r="H77" t="str">
        <f t="shared" si="13"/>
        <v xml:space="preserve"> </v>
      </c>
      <c r="I77" s="1">
        <f t="shared" si="14"/>
        <v>-6.370569762225213E-2</v>
      </c>
      <c r="J77" s="2">
        <f t="shared" si="15"/>
        <v>0.15657245401525346</v>
      </c>
      <c r="K77" t="b">
        <f t="shared" si="16"/>
        <v>0</v>
      </c>
      <c r="L77" t="b">
        <f t="shared" si="17"/>
        <v>0</v>
      </c>
      <c r="M77" t="s">
        <v>300</v>
      </c>
      <c r="N77" s="3" t="str">
        <f t="shared" si="18"/>
        <v>CHART</v>
      </c>
      <c r="O77" s="7">
        <f t="shared" si="19"/>
        <v>5572.5</v>
      </c>
      <c r="P77">
        <v>25</v>
      </c>
      <c r="Q77" t="s">
        <v>441</v>
      </c>
      <c r="R77">
        <f t="shared" si="22"/>
        <v>5570</v>
      </c>
      <c r="S77">
        <f t="shared" si="23"/>
        <v>5570</v>
      </c>
      <c r="T77" t="s">
        <v>442</v>
      </c>
      <c r="U77" t="s">
        <v>443</v>
      </c>
      <c r="V77" t="str">
        <f t="shared" si="20"/>
        <v>HDFCAMC25SEP5570CE</v>
      </c>
      <c r="W77" t="str">
        <f t="shared" si="21"/>
        <v xml:space="preserve">HDFCAMC25SEP5570PE </v>
      </c>
    </row>
    <row r="78" spans="1:23" x14ac:dyDescent="0.25">
      <c r="A78" t="s">
        <v>83</v>
      </c>
      <c r="B78">
        <v>963.4</v>
      </c>
      <c r="C78">
        <v>1018.85</v>
      </c>
      <c r="D78">
        <v>1049.42</v>
      </c>
      <c r="E78">
        <v>940</v>
      </c>
      <c r="F78" t="b">
        <v>1</v>
      </c>
      <c r="G78" t="b">
        <v>1</v>
      </c>
      <c r="H78" t="str">
        <f t="shared" si="13"/>
        <v xml:space="preserve"> </v>
      </c>
      <c r="I78" s="1">
        <f t="shared" si="14"/>
        <v>-5.7556570479551636E-2</v>
      </c>
      <c r="J78" s="2">
        <f t="shared" si="15"/>
        <v>2.4288976541415794E-2</v>
      </c>
      <c r="K78" t="b">
        <f t="shared" si="16"/>
        <v>0</v>
      </c>
      <c r="L78" t="b">
        <f t="shared" si="17"/>
        <v>0</v>
      </c>
      <c r="M78" t="s">
        <v>301</v>
      </c>
      <c r="N78" s="3" t="str">
        <f t="shared" si="18"/>
        <v>CHART</v>
      </c>
      <c r="O78" s="7">
        <f t="shared" si="19"/>
        <v>963.4</v>
      </c>
      <c r="P78">
        <v>25</v>
      </c>
      <c r="Q78" t="s">
        <v>441</v>
      </c>
      <c r="R78">
        <f t="shared" si="22"/>
        <v>960</v>
      </c>
      <c r="S78">
        <f t="shared" si="23"/>
        <v>960</v>
      </c>
      <c r="T78" t="s">
        <v>442</v>
      </c>
      <c r="U78" t="s">
        <v>443</v>
      </c>
      <c r="V78" t="str">
        <f t="shared" si="20"/>
        <v>HDFCBANK25SEP960CE</v>
      </c>
      <c r="W78" t="str">
        <f t="shared" si="21"/>
        <v xml:space="preserve">HDFCBANK25SEP960PE </v>
      </c>
    </row>
    <row r="79" spans="1:23" x14ac:dyDescent="0.25">
      <c r="A79" t="s">
        <v>84</v>
      </c>
      <c r="B79">
        <v>759.55</v>
      </c>
      <c r="C79">
        <v>820.75</v>
      </c>
      <c r="D79">
        <v>845.37</v>
      </c>
      <c r="E79">
        <v>731.65</v>
      </c>
      <c r="F79" t="b">
        <v>1</v>
      </c>
      <c r="G79" t="b">
        <v>1</v>
      </c>
      <c r="H79" t="str">
        <f t="shared" si="13"/>
        <v xml:space="preserve"> </v>
      </c>
      <c r="I79" s="1">
        <f t="shared" si="14"/>
        <v>-8.0574024093213154E-2</v>
      </c>
      <c r="J79" s="2">
        <f t="shared" si="15"/>
        <v>3.6732275689553E-2</v>
      </c>
      <c r="K79" t="b">
        <f t="shared" si="16"/>
        <v>0</v>
      </c>
      <c r="L79" t="b">
        <f t="shared" si="17"/>
        <v>0</v>
      </c>
      <c r="M79" t="s">
        <v>302</v>
      </c>
      <c r="N79" s="3" t="str">
        <f t="shared" si="18"/>
        <v>CHART</v>
      </c>
      <c r="O79" s="7">
        <f t="shared" si="19"/>
        <v>759.55</v>
      </c>
      <c r="P79">
        <v>25</v>
      </c>
      <c r="Q79" t="s">
        <v>441</v>
      </c>
      <c r="R79">
        <f t="shared" si="22"/>
        <v>760</v>
      </c>
      <c r="S79">
        <f t="shared" si="23"/>
        <v>760</v>
      </c>
      <c r="T79" t="s">
        <v>442</v>
      </c>
      <c r="U79" t="s">
        <v>443</v>
      </c>
      <c r="V79" t="str">
        <f t="shared" si="20"/>
        <v>HDFCLIFE25SEP760CE</v>
      </c>
      <c r="W79" t="str">
        <f t="shared" si="21"/>
        <v xml:space="preserve">HDFCLIFE25SEP760PE </v>
      </c>
    </row>
    <row r="80" spans="1:23" x14ac:dyDescent="0.25">
      <c r="A80" t="s">
        <v>85</v>
      </c>
      <c r="B80">
        <v>5363</v>
      </c>
      <c r="C80">
        <v>5519</v>
      </c>
      <c r="D80">
        <v>5684.57</v>
      </c>
      <c r="E80">
        <v>4127.59</v>
      </c>
      <c r="F80" t="b">
        <v>1</v>
      </c>
      <c r="G80" t="b">
        <v>1</v>
      </c>
      <c r="H80" t="str">
        <f t="shared" si="13"/>
        <v xml:space="preserve"> </v>
      </c>
      <c r="I80" s="1">
        <f t="shared" si="14"/>
        <v>-2.9088196904717509E-2</v>
      </c>
      <c r="J80" s="2">
        <f t="shared" si="15"/>
        <v>0.2303580085772888</v>
      </c>
      <c r="K80" t="b">
        <f t="shared" si="16"/>
        <v>0</v>
      </c>
      <c r="L80" t="b">
        <f t="shared" si="17"/>
        <v>0</v>
      </c>
      <c r="M80" t="s">
        <v>303</v>
      </c>
      <c r="N80" s="3" t="str">
        <f t="shared" si="18"/>
        <v>CHART</v>
      </c>
      <c r="O80" s="7">
        <f t="shared" si="19"/>
        <v>5363</v>
      </c>
      <c r="P80">
        <v>25</v>
      </c>
      <c r="Q80" t="s">
        <v>441</v>
      </c>
      <c r="R80">
        <f t="shared" si="22"/>
        <v>5360</v>
      </c>
      <c r="S80">
        <f t="shared" si="23"/>
        <v>5360</v>
      </c>
      <c r="T80" t="s">
        <v>442</v>
      </c>
      <c r="U80" t="s">
        <v>443</v>
      </c>
      <c r="V80" t="str">
        <f t="shared" si="20"/>
        <v>HEROMOTOCO25SEP5360CE</v>
      </c>
      <c r="W80" t="str">
        <f t="shared" si="21"/>
        <v xml:space="preserve">HEROMOTOCO25SEP5360PE </v>
      </c>
    </row>
    <row r="81" spans="1:23" x14ac:dyDescent="0.25">
      <c r="A81" t="s">
        <v>86</v>
      </c>
      <c r="B81">
        <v>69.84</v>
      </c>
      <c r="C81">
        <v>93.96</v>
      </c>
      <c r="D81">
        <v>96.78</v>
      </c>
      <c r="E81">
        <v>68.56</v>
      </c>
      <c r="F81" t="b">
        <v>1</v>
      </c>
      <c r="G81" t="b">
        <v>1</v>
      </c>
      <c r="H81" t="str">
        <f t="shared" si="13"/>
        <v xml:space="preserve"> </v>
      </c>
      <c r="I81" s="1">
        <f t="shared" si="14"/>
        <v>-0.34536082474226787</v>
      </c>
      <c r="J81" s="2">
        <f t="shared" si="15"/>
        <v>1.8327605956471951E-2</v>
      </c>
      <c r="K81" t="b">
        <f t="shared" si="16"/>
        <v>0</v>
      </c>
      <c r="L81" t="b">
        <f t="shared" si="17"/>
        <v>0</v>
      </c>
      <c r="M81" t="s">
        <v>304</v>
      </c>
      <c r="N81" s="3" t="str">
        <f t="shared" si="18"/>
        <v>CHART</v>
      </c>
      <c r="O81" s="7">
        <f t="shared" si="19"/>
        <v>69.84</v>
      </c>
      <c r="P81">
        <v>25</v>
      </c>
      <c r="Q81" t="s">
        <v>441</v>
      </c>
      <c r="R81">
        <f t="shared" si="22"/>
        <v>70</v>
      </c>
      <c r="S81">
        <f t="shared" si="23"/>
        <v>70</v>
      </c>
      <c r="T81" t="s">
        <v>442</v>
      </c>
      <c r="U81" t="s">
        <v>443</v>
      </c>
      <c r="V81" t="str">
        <f t="shared" si="20"/>
        <v>HFCL25SEP70CE</v>
      </c>
      <c r="W81" t="str">
        <f t="shared" si="21"/>
        <v xml:space="preserve">HFCL25SEP70PE </v>
      </c>
    </row>
    <row r="82" spans="1:23" x14ac:dyDescent="0.25">
      <c r="A82" t="s">
        <v>87</v>
      </c>
      <c r="B82">
        <v>743.8</v>
      </c>
      <c r="C82">
        <v>746.65</v>
      </c>
      <c r="D82">
        <v>769.05</v>
      </c>
      <c r="E82">
        <v>630.38</v>
      </c>
      <c r="F82" t="b">
        <v>1</v>
      </c>
      <c r="G82" t="b">
        <v>1</v>
      </c>
      <c r="H82" t="str">
        <f t="shared" si="13"/>
        <v xml:space="preserve"> </v>
      </c>
      <c r="I82" s="1">
        <f t="shared" si="14"/>
        <v>-3.8316751815004341E-3</v>
      </c>
      <c r="J82" s="2">
        <f t="shared" si="15"/>
        <v>0.15248722774939497</v>
      </c>
      <c r="K82" t="str">
        <f t="shared" si="16"/>
        <v>S</v>
      </c>
      <c r="L82" t="b">
        <f t="shared" si="17"/>
        <v>0</v>
      </c>
      <c r="M82" t="s">
        <v>305</v>
      </c>
      <c r="N82" s="3" t="str">
        <f t="shared" si="18"/>
        <v>CHART</v>
      </c>
      <c r="O82" s="7">
        <f t="shared" si="19"/>
        <v>743.8</v>
      </c>
      <c r="P82">
        <v>25</v>
      </c>
      <c r="Q82" t="s">
        <v>441</v>
      </c>
      <c r="R82">
        <f t="shared" si="22"/>
        <v>740</v>
      </c>
      <c r="S82">
        <f t="shared" si="23"/>
        <v>740</v>
      </c>
      <c r="T82" t="s">
        <v>442</v>
      </c>
      <c r="U82" t="s">
        <v>443</v>
      </c>
      <c r="V82" t="str">
        <f t="shared" si="20"/>
        <v>HINDALCO25SEP740CE</v>
      </c>
      <c r="W82" t="str">
        <f t="shared" si="21"/>
        <v xml:space="preserve">HINDALCO25SEP740PE </v>
      </c>
    </row>
    <row r="83" spans="1:23" x14ac:dyDescent="0.25">
      <c r="A83" t="s">
        <v>88</v>
      </c>
      <c r="B83">
        <v>383.6</v>
      </c>
      <c r="C83">
        <v>443.57</v>
      </c>
      <c r="D83">
        <v>456.88</v>
      </c>
      <c r="E83">
        <v>360.7</v>
      </c>
      <c r="F83" t="b">
        <v>1</v>
      </c>
      <c r="G83" t="b">
        <v>1</v>
      </c>
      <c r="H83" t="str">
        <f t="shared" si="13"/>
        <v xml:space="preserve"> </v>
      </c>
      <c r="I83" s="1">
        <f t="shared" si="14"/>
        <v>-0.15633472367049001</v>
      </c>
      <c r="J83" s="2">
        <f t="shared" si="15"/>
        <v>5.9697601668404675E-2</v>
      </c>
      <c r="K83" t="b">
        <f t="shared" si="16"/>
        <v>0</v>
      </c>
      <c r="L83" t="b">
        <f t="shared" si="17"/>
        <v>0</v>
      </c>
      <c r="M83" t="s">
        <v>306</v>
      </c>
      <c r="N83" s="3" t="str">
        <f t="shared" si="18"/>
        <v>CHART</v>
      </c>
      <c r="O83" s="7">
        <f t="shared" si="19"/>
        <v>383.6</v>
      </c>
      <c r="P83">
        <v>25</v>
      </c>
      <c r="Q83" t="s">
        <v>441</v>
      </c>
      <c r="R83">
        <f t="shared" si="22"/>
        <v>380</v>
      </c>
      <c r="S83">
        <f t="shared" si="23"/>
        <v>380</v>
      </c>
      <c r="T83" t="s">
        <v>442</v>
      </c>
      <c r="U83" t="s">
        <v>443</v>
      </c>
      <c r="V83" t="str">
        <f t="shared" si="20"/>
        <v>HINDPETRO25SEP380CE</v>
      </c>
      <c r="W83" t="str">
        <f t="shared" si="21"/>
        <v xml:space="preserve">HINDPETRO25SEP380PE </v>
      </c>
    </row>
    <row r="84" spans="1:23" x14ac:dyDescent="0.25">
      <c r="A84" t="s">
        <v>89</v>
      </c>
      <c r="B84">
        <v>2633.4</v>
      </c>
      <c r="C84">
        <v>2750</v>
      </c>
      <c r="D84">
        <v>2832.5</v>
      </c>
      <c r="E84">
        <v>2258.6999999999998</v>
      </c>
      <c r="F84" t="b">
        <v>1</v>
      </c>
      <c r="G84" t="b">
        <v>1</v>
      </c>
      <c r="H84" t="str">
        <f t="shared" si="13"/>
        <v xml:space="preserve"> </v>
      </c>
      <c r="I84" s="1">
        <f t="shared" si="14"/>
        <v>-4.4277360066833714E-2</v>
      </c>
      <c r="J84" s="2">
        <f t="shared" si="15"/>
        <v>0.14228753702437924</v>
      </c>
      <c r="K84" t="b">
        <f t="shared" si="16"/>
        <v>0</v>
      </c>
      <c r="L84" t="b">
        <f t="shared" si="17"/>
        <v>0</v>
      </c>
      <c r="M84" t="s">
        <v>307</v>
      </c>
      <c r="N84" s="3" t="str">
        <f t="shared" si="18"/>
        <v>CHART</v>
      </c>
      <c r="O84" s="7">
        <f t="shared" si="19"/>
        <v>2633.4</v>
      </c>
      <c r="P84">
        <v>25</v>
      </c>
      <c r="Q84" t="s">
        <v>441</v>
      </c>
      <c r="R84">
        <f t="shared" si="22"/>
        <v>2630</v>
      </c>
      <c r="S84">
        <f t="shared" si="23"/>
        <v>2630</v>
      </c>
      <c r="T84" t="s">
        <v>442</v>
      </c>
      <c r="U84" t="s">
        <v>443</v>
      </c>
      <c r="V84" t="str">
        <f t="shared" si="20"/>
        <v>HINDUNILVR25SEP2630CE</v>
      </c>
      <c r="W84" t="str">
        <f t="shared" si="21"/>
        <v xml:space="preserve">HINDUNILVR25SEP2630PE </v>
      </c>
    </row>
    <row r="85" spans="1:23" x14ac:dyDescent="0.25">
      <c r="A85" t="s">
        <v>90</v>
      </c>
      <c r="B85">
        <v>440.1</v>
      </c>
      <c r="C85">
        <v>536.14</v>
      </c>
      <c r="D85">
        <v>552.22</v>
      </c>
      <c r="E85">
        <v>413.5</v>
      </c>
      <c r="F85" t="b">
        <v>1</v>
      </c>
      <c r="G85" t="b">
        <v>1</v>
      </c>
      <c r="H85" t="str">
        <f t="shared" si="13"/>
        <v xml:space="preserve"> </v>
      </c>
      <c r="I85" s="1">
        <f t="shared" si="14"/>
        <v>-0.2182231311065666</v>
      </c>
      <c r="J85" s="2">
        <f t="shared" si="15"/>
        <v>6.0440808907066622E-2</v>
      </c>
      <c r="K85" t="b">
        <f t="shared" si="16"/>
        <v>0</v>
      </c>
      <c r="L85" t="b">
        <f t="shared" si="17"/>
        <v>0</v>
      </c>
      <c r="M85" t="s">
        <v>308</v>
      </c>
      <c r="N85" s="3" t="str">
        <f t="shared" si="18"/>
        <v>CHART</v>
      </c>
      <c r="O85" s="7">
        <f t="shared" si="19"/>
        <v>440.1</v>
      </c>
      <c r="P85">
        <v>25</v>
      </c>
      <c r="Q85" t="s">
        <v>441</v>
      </c>
      <c r="R85">
        <f t="shared" si="22"/>
        <v>440</v>
      </c>
      <c r="S85">
        <f t="shared" si="23"/>
        <v>440</v>
      </c>
      <c r="T85" t="s">
        <v>442</v>
      </c>
      <c r="U85" t="s">
        <v>443</v>
      </c>
      <c r="V85" t="str">
        <f t="shared" si="20"/>
        <v>HINDZINC25SEP440CE</v>
      </c>
      <c r="W85" t="str">
        <f t="shared" si="21"/>
        <v xml:space="preserve">HINDZINC25SEP440PE </v>
      </c>
    </row>
    <row r="86" spans="1:23" x14ac:dyDescent="0.25">
      <c r="A86" t="s">
        <v>91</v>
      </c>
      <c r="B86">
        <v>215.39</v>
      </c>
      <c r="C86">
        <v>250.13</v>
      </c>
      <c r="D86">
        <v>257.64</v>
      </c>
      <c r="E86">
        <v>202.56</v>
      </c>
      <c r="F86" t="b">
        <v>1</v>
      </c>
      <c r="G86" t="b">
        <v>1</v>
      </c>
      <c r="H86" t="str">
        <f t="shared" si="13"/>
        <v xml:space="preserve"> </v>
      </c>
      <c r="I86" s="1">
        <f t="shared" si="14"/>
        <v>-0.16128882492223415</v>
      </c>
      <c r="J86" s="2">
        <f t="shared" si="15"/>
        <v>5.9566367983657484E-2</v>
      </c>
      <c r="K86" t="b">
        <f t="shared" si="16"/>
        <v>0</v>
      </c>
      <c r="L86" t="b">
        <f t="shared" si="17"/>
        <v>0</v>
      </c>
      <c r="M86" t="s">
        <v>309</v>
      </c>
      <c r="N86" s="3" t="str">
        <f t="shared" si="18"/>
        <v>CHART</v>
      </c>
      <c r="O86" s="7">
        <f t="shared" si="19"/>
        <v>215.39</v>
      </c>
      <c r="P86">
        <v>25</v>
      </c>
      <c r="Q86" t="s">
        <v>441</v>
      </c>
      <c r="R86">
        <f t="shared" si="22"/>
        <v>220</v>
      </c>
      <c r="S86">
        <f t="shared" si="23"/>
        <v>220</v>
      </c>
      <c r="T86" t="s">
        <v>442</v>
      </c>
      <c r="U86" t="s">
        <v>443</v>
      </c>
      <c r="V86" t="str">
        <f t="shared" si="20"/>
        <v>HUDCO25SEP220CE</v>
      </c>
      <c r="W86" t="str">
        <f t="shared" si="21"/>
        <v xml:space="preserve">HUDCO25SEP220PE </v>
      </c>
    </row>
    <row r="87" spans="1:23" x14ac:dyDescent="0.25">
      <c r="A87" t="s">
        <v>92</v>
      </c>
      <c r="B87">
        <v>1402.8</v>
      </c>
      <c r="C87">
        <v>1488.51</v>
      </c>
      <c r="D87">
        <v>1533.17</v>
      </c>
      <c r="E87">
        <v>1384.2</v>
      </c>
      <c r="F87" t="b">
        <v>1</v>
      </c>
      <c r="G87" t="b">
        <v>1</v>
      </c>
      <c r="H87" t="str">
        <f t="shared" si="13"/>
        <v xml:space="preserve"> </v>
      </c>
      <c r="I87" s="1">
        <f t="shared" si="14"/>
        <v>-6.1099230111206188E-2</v>
      </c>
      <c r="J87" s="2">
        <f t="shared" si="15"/>
        <v>1.3259195893926368E-2</v>
      </c>
      <c r="K87" t="b">
        <f t="shared" si="16"/>
        <v>0</v>
      </c>
      <c r="L87" t="b">
        <f t="shared" si="17"/>
        <v>0</v>
      </c>
      <c r="M87" t="s">
        <v>310</v>
      </c>
      <c r="N87" s="3" t="str">
        <f t="shared" si="18"/>
        <v>CHART</v>
      </c>
      <c r="O87" s="7">
        <f t="shared" si="19"/>
        <v>1402.8</v>
      </c>
      <c r="P87">
        <v>25</v>
      </c>
      <c r="Q87" t="s">
        <v>441</v>
      </c>
      <c r="R87">
        <f t="shared" si="22"/>
        <v>1400</v>
      </c>
      <c r="S87">
        <f t="shared" si="23"/>
        <v>1400</v>
      </c>
      <c r="T87" t="s">
        <v>442</v>
      </c>
      <c r="U87" t="s">
        <v>443</v>
      </c>
      <c r="V87" t="str">
        <f t="shared" si="20"/>
        <v>ICICIBANK25SEP1400CE</v>
      </c>
      <c r="W87" t="str">
        <f t="shared" si="21"/>
        <v xml:space="preserve">ICICIBANK25SEP1400PE </v>
      </c>
    </row>
    <row r="88" spans="1:23" x14ac:dyDescent="0.25">
      <c r="A88" t="s">
        <v>93</v>
      </c>
      <c r="B88">
        <v>1840.4</v>
      </c>
      <c r="C88">
        <v>2068.6999999999998</v>
      </c>
      <c r="D88">
        <v>2130.7600000000002</v>
      </c>
      <c r="E88">
        <v>1805.6</v>
      </c>
      <c r="F88" t="b">
        <v>1</v>
      </c>
      <c r="G88" t="b">
        <v>1</v>
      </c>
      <c r="H88" t="str">
        <f t="shared" si="13"/>
        <v xml:space="preserve"> </v>
      </c>
      <c r="I88" s="1">
        <f t="shared" si="14"/>
        <v>-0.1240491197565745</v>
      </c>
      <c r="J88" s="2">
        <f t="shared" si="15"/>
        <v>1.8908932840686905E-2</v>
      </c>
      <c r="K88" t="b">
        <f t="shared" si="16"/>
        <v>0</v>
      </c>
      <c r="L88" t="b">
        <f t="shared" si="17"/>
        <v>0</v>
      </c>
      <c r="M88" t="s">
        <v>311</v>
      </c>
      <c r="N88" s="3" t="str">
        <f t="shared" si="18"/>
        <v>CHART</v>
      </c>
      <c r="O88" s="7">
        <f t="shared" si="19"/>
        <v>1840.4</v>
      </c>
      <c r="P88">
        <v>25</v>
      </c>
      <c r="Q88" t="s">
        <v>441</v>
      </c>
      <c r="R88">
        <f t="shared" si="22"/>
        <v>1840</v>
      </c>
      <c r="S88">
        <f t="shared" si="23"/>
        <v>1840</v>
      </c>
      <c r="T88" t="s">
        <v>442</v>
      </c>
      <c r="U88" t="s">
        <v>443</v>
      </c>
      <c r="V88" t="str">
        <f t="shared" si="20"/>
        <v>ICICIGI25SEP1840CE</v>
      </c>
      <c r="W88" t="str">
        <f t="shared" si="21"/>
        <v xml:space="preserve">ICICIGI25SEP1840PE </v>
      </c>
    </row>
    <row r="89" spans="1:23" x14ac:dyDescent="0.25">
      <c r="A89" t="s">
        <v>94</v>
      </c>
      <c r="B89">
        <v>596.75</v>
      </c>
      <c r="C89">
        <v>693.5</v>
      </c>
      <c r="D89">
        <v>714.31</v>
      </c>
      <c r="E89">
        <v>592.35</v>
      </c>
      <c r="F89" t="b">
        <v>1</v>
      </c>
      <c r="G89" t="b">
        <v>1</v>
      </c>
      <c r="H89" t="str">
        <f t="shared" si="13"/>
        <v xml:space="preserve"> </v>
      </c>
      <c r="I89" s="1">
        <f t="shared" si="14"/>
        <v>-0.16212819438625889</v>
      </c>
      <c r="J89" s="2">
        <f t="shared" si="15"/>
        <v>7.3732718894008835E-3</v>
      </c>
      <c r="K89" t="b">
        <f t="shared" si="16"/>
        <v>0</v>
      </c>
      <c r="L89" t="b">
        <f t="shared" si="17"/>
        <v>0</v>
      </c>
      <c r="M89" t="s">
        <v>312</v>
      </c>
      <c r="N89" s="3" t="str">
        <f t="shared" si="18"/>
        <v>CHART</v>
      </c>
      <c r="O89" s="7">
        <f t="shared" si="19"/>
        <v>596.75</v>
      </c>
      <c r="P89">
        <v>25</v>
      </c>
      <c r="Q89" t="s">
        <v>441</v>
      </c>
      <c r="R89">
        <f t="shared" si="22"/>
        <v>600</v>
      </c>
      <c r="S89">
        <f t="shared" si="23"/>
        <v>600</v>
      </c>
      <c r="T89" t="s">
        <v>442</v>
      </c>
      <c r="U89" t="s">
        <v>443</v>
      </c>
      <c r="V89" t="str">
        <f t="shared" si="20"/>
        <v>ICICIPRULI25SEP600CE</v>
      </c>
      <c r="W89" t="str">
        <f t="shared" si="21"/>
        <v xml:space="preserve">ICICIPRULI25SEP600PE </v>
      </c>
    </row>
    <row r="90" spans="1:23" x14ac:dyDescent="0.25">
      <c r="A90" t="s">
        <v>95</v>
      </c>
      <c r="B90">
        <v>7.23</v>
      </c>
      <c r="C90">
        <v>7.94</v>
      </c>
      <c r="D90">
        <v>8.18</v>
      </c>
      <c r="E90">
        <v>6.12</v>
      </c>
      <c r="F90" t="b">
        <v>1</v>
      </c>
      <c r="G90" t="b">
        <v>1</v>
      </c>
      <c r="H90" t="str">
        <f t="shared" si="13"/>
        <v xml:space="preserve"> </v>
      </c>
      <c r="I90" s="1">
        <f t="shared" si="14"/>
        <v>-9.8201936376210219E-2</v>
      </c>
      <c r="J90" s="2">
        <f t="shared" si="15"/>
        <v>0.15352697095435688</v>
      </c>
      <c r="K90" t="b">
        <f t="shared" si="16"/>
        <v>0</v>
      </c>
      <c r="L90" t="b">
        <f t="shared" si="17"/>
        <v>0</v>
      </c>
      <c r="M90" t="s">
        <v>313</v>
      </c>
      <c r="N90" s="3" t="str">
        <f t="shared" si="18"/>
        <v>CHART</v>
      </c>
      <c r="O90" s="7">
        <f t="shared" si="19"/>
        <v>7.23</v>
      </c>
      <c r="P90">
        <v>25</v>
      </c>
      <c r="Q90" t="s">
        <v>441</v>
      </c>
      <c r="R90">
        <f t="shared" si="22"/>
        <v>10</v>
      </c>
      <c r="S90">
        <f t="shared" si="23"/>
        <v>10</v>
      </c>
      <c r="T90" t="s">
        <v>442</v>
      </c>
      <c r="U90" t="s">
        <v>443</v>
      </c>
      <c r="V90" t="str">
        <f t="shared" si="20"/>
        <v>IDEA25SEP10CE</v>
      </c>
      <c r="W90" t="str">
        <f t="shared" si="21"/>
        <v xml:space="preserve">IDEA25SEP10PE </v>
      </c>
    </row>
    <row r="91" spans="1:23" x14ac:dyDescent="0.25">
      <c r="A91" t="s">
        <v>96</v>
      </c>
      <c r="B91">
        <v>72.599999999999994</v>
      </c>
      <c r="C91">
        <v>78.19</v>
      </c>
      <c r="D91">
        <v>80.540000000000006</v>
      </c>
      <c r="E91">
        <v>67.3</v>
      </c>
      <c r="F91" t="b">
        <v>1</v>
      </c>
      <c r="G91" t="b">
        <v>1</v>
      </c>
      <c r="H91" t="str">
        <f t="shared" si="13"/>
        <v xml:space="preserve"> </v>
      </c>
      <c r="I91" s="1">
        <f t="shared" si="14"/>
        <v>-7.6997245179063409E-2</v>
      </c>
      <c r="J91" s="2">
        <f t="shared" si="15"/>
        <v>7.30027548209366E-2</v>
      </c>
      <c r="K91" t="b">
        <f t="shared" si="16"/>
        <v>0</v>
      </c>
      <c r="L91" t="b">
        <f t="shared" si="17"/>
        <v>0</v>
      </c>
      <c r="M91" t="s">
        <v>314</v>
      </c>
      <c r="N91" s="3" t="str">
        <f t="shared" si="18"/>
        <v>CHART</v>
      </c>
      <c r="O91" s="7">
        <f t="shared" si="19"/>
        <v>72.599999999999994</v>
      </c>
      <c r="P91">
        <v>25</v>
      </c>
      <c r="Q91" t="s">
        <v>441</v>
      </c>
      <c r="R91">
        <f t="shared" si="22"/>
        <v>70</v>
      </c>
      <c r="S91">
        <f t="shared" si="23"/>
        <v>70</v>
      </c>
      <c r="T91" t="s">
        <v>442</v>
      </c>
      <c r="U91" t="s">
        <v>443</v>
      </c>
      <c r="V91" t="str">
        <f t="shared" si="20"/>
        <v>IDFCFIRSTB25SEP70CE</v>
      </c>
      <c r="W91" t="str">
        <f t="shared" si="21"/>
        <v xml:space="preserve">IDFCFIRSTB25SEP70PE </v>
      </c>
    </row>
    <row r="92" spans="1:23" x14ac:dyDescent="0.25">
      <c r="A92" t="s">
        <v>97</v>
      </c>
      <c r="B92">
        <v>141.94999999999999</v>
      </c>
      <c r="C92">
        <v>215.4</v>
      </c>
      <c r="D92">
        <v>221.86</v>
      </c>
      <c r="E92">
        <v>130.26</v>
      </c>
      <c r="F92" t="b">
        <v>1</v>
      </c>
      <c r="G92" t="b">
        <v>1</v>
      </c>
      <c r="H92" t="str">
        <f t="shared" si="13"/>
        <v xml:space="preserve"> </v>
      </c>
      <c r="I92" s="1">
        <f t="shared" si="14"/>
        <v>-0.51743571680169087</v>
      </c>
      <c r="J92" s="2">
        <f t="shared" si="15"/>
        <v>8.2352941176470573E-2</v>
      </c>
      <c r="K92" t="b">
        <f t="shared" si="16"/>
        <v>0</v>
      </c>
      <c r="L92" t="b">
        <f t="shared" si="17"/>
        <v>0</v>
      </c>
      <c r="M92" t="s">
        <v>315</v>
      </c>
      <c r="N92" s="3" t="str">
        <f t="shared" si="18"/>
        <v>CHART</v>
      </c>
      <c r="O92" s="7">
        <f t="shared" si="19"/>
        <v>141.94999999999999</v>
      </c>
      <c r="P92">
        <v>25</v>
      </c>
      <c r="Q92" t="s">
        <v>441</v>
      </c>
      <c r="R92">
        <f t="shared" si="22"/>
        <v>140</v>
      </c>
      <c r="S92">
        <f t="shared" si="23"/>
        <v>140</v>
      </c>
      <c r="T92" t="s">
        <v>442</v>
      </c>
      <c r="U92" t="s">
        <v>443</v>
      </c>
      <c r="V92" t="str">
        <f t="shared" si="20"/>
        <v>IEX25SEP140CE</v>
      </c>
      <c r="W92" t="str">
        <f t="shared" si="21"/>
        <v xml:space="preserve">IEX25SEP140PE </v>
      </c>
    </row>
    <row r="93" spans="1:23" x14ac:dyDescent="0.25">
      <c r="A93" t="s">
        <v>98</v>
      </c>
      <c r="B93">
        <v>213.03</v>
      </c>
      <c r="C93">
        <v>229</v>
      </c>
      <c r="D93">
        <v>235.87</v>
      </c>
      <c r="E93">
        <v>193.12</v>
      </c>
      <c r="F93" t="b">
        <v>1</v>
      </c>
      <c r="G93" t="b">
        <v>1</v>
      </c>
      <c r="H93" t="str">
        <f t="shared" si="13"/>
        <v xml:space="preserve"> </v>
      </c>
      <c r="I93" s="1">
        <f t="shared" si="14"/>
        <v>-7.4965967234661784E-2</v>
      </c>
      <c r="J93" s="2">
        <f t="shared" si="15"/>
        <v>9.3461014880533239E-2</v>
      </c>
      <c r="K93" t="b">
        <f t="shared" si="16"/>
        <v>0</v>
      </c>
      <c r="L93" t="b">
        <f t="shared" si="17"/>
        <v>0</v>
      </c>
      <c r="M93" t="s">
        <v>316</v>
      </c>
      <c r="N93" s="3" t="str">
        <f t="shared" si="18"/>
        <v>CHART</v>
      </c>
      <c r="O93" s="7">
        <f t="shared" si="19"/>
        <v>213.03</v>
      </c>
      <c r="P93">
        <v>25</v>
      </c>
      <c r="Q93" t="s">
        <v>441</v>
      </c>
      <c r="R93">
        <f t="shared" si="22"/>
        <v>210</v>
      </c>
      <c r="S93">
        <f t="shared" si="23"/>
        <v>210</v>
      </c>
      <c r="T93" t="s">
        <v>442</v>
      </c>
      <c r="U93" t="s">
        <v>443</v>
      </c>
      <c r="V93" t="str">
        <f t="shared" si="20"/>
        <v>IGL25SEP210CE</v>
      </c>
      <c r="W93" t="str">
        <f t="shared" si="21"/>
        <v xml:space="preserve">IGL25SEP210PE </v>
      </c>
    </row>
    <row r="94" spans="1:23" x14ac:dyDescent="0.25">
      <c r="A94" t="s">
        <v>99</v>
      </c>
      <c r="B94">
        <v>435</v>
      </c>
      <c r="C94">
        <v>538.15</v>
      </c>
      <c r="D94">
        <v>554.29</v>
      </c>
      <c r="E94">
        <v>418.1</v>
      </c>
      <c r="F94" t="b">
        <v>1</v>
      </c>
      <c r="G94" t="b">
        <v>1</v>
      </c>
      <c r="H94" t="str">
        <f t="shared" si="13"/>
        <v xml:space="preserve"> </v>
      </c>
      <c r="I94" s="1">
        <f t="shared" si="14"/>
        <v>-0.23712643678160913</v>
      </c>
      <c r="J94" s="2">
        <f t="shared" si="15"/>
        <v>3.8850574712643623E-2</v>
      </c>
      <c r="K94" t="b">
        <f t="shared" si="16"/>
        <v>0</v>
      </c>
      <c r="L94" t="b">
        <f t="shared" si="17"/>
        <v>0</v>
      </c>
      <c r="M94" t="s">
        <v>317</v>
      </c>
      <c r="N94" s="3" t="str">
        <f t="shared" si="18"/>
        <v>CHART</v>
      </c>
      <c r="O94" s="7">
        <f t="shared" si="19"/>
        <v>435</v>
      </c>
      <c r="P94">
        <v>25</v>
      </c>
      <c r="Q94" t="s">
        <v>441</v>
      </c>
      <c r="R94">
        <f t="shared" si="22"/>
        <v>440</v>
      </c>
      <c r="S94">
        <f t="shared" si="23"/>
        <v>440</v>
      </c>
      <c r="T94" t="s">
        <v>442</v>
      </c>
      <c r="U94" t="s">
        <v>443</v>
      </c>
      <c r="V94" t="str">
        <f t="shared" si="20"/>
        <v>IIFL25SEP440CE</v>
      </c>
      <c r="W94" t="str">
        <f t="shared" si="21"/>
        <v xml:space="preserve">IIFL25SEP440PE </v>
      </c>
    </row>
    <row r="95" spans="1:23" x14ac:dyDescent="0.25">
      <c r="A95" t="s">
        <v>100</v>
      </c>
      <c r="B95">
        <v>774.75</v>
      </c>
      <c r="C95">
        <v>811.95</v>
      </c>
      <c r="D95">
        <v>836.31</v>
      </c>
      <c r="E95">
        <v>724.75</v>
      </c>
      <c r="F95" t="b">
        <v>1</v>
      </c>
      <c r="G95" t="b">
        <v>1</v>
      </c>
      <c r="H95" t="str">
        <f t="shared" si="13"/>
        <v xml:space="preserve"> </v>
      </c>
      <c r="I95" s="1">
        <f t="shared" si="14"/>
        <v>-4.8015488867376631E-2</v>
      </c>
      <c r="J95" s="2">
        <f t="shared" si="15"/>
        <v>6.453694740238787E-2</v>
      </c>
      <c r="K95" t="b">
        <f t="shared" si="16"/>
        <v>0</v>
      </c>
      <c r="L95" t="b">
        <f t="shared" si="17"/>
        <v>0</v>
      </c>
      <c r="M95" t="s">
        <v>318</v>
      </c>
      <c r="N95" s="3" t="str">
        <f t="shared" si="18"/>
        <v>CHART</v>
      </c>
      <c r="O95" s="7">
        <f t="shared" si="19"/>
        <v>774.75</v>
      </c>
      <c r="P95">
        <v>25</v>
      </c>
      <c r="Q95" t="s">
        <v>441</v>
      </c>
      <c r="R95">
        <f t="shared" si="22"/>
        <v>770</v>
      </c>
      <c r="S95">
        <f t="shared" si="23"/>
        <v>770</v>
      </c>
      <c r="T95" t="s">
        <v>442</v>
      </c>
      <c r="U95" t="s">
        <v>443</v>
      </c>
      <c r="V95" t="str">
        <f t="shared" si="20"/>
        <v>INDHOTEL25SEP770CE</v>
      </c>
      <c r="W95" t="str">
        <f t="shared" si="21"/>
        <v xml:space="preserve">INDHOTEL25SEP770PE </v>
      </c>
    </row>
    <row r="96" spans="1:23" x14ac:dyDescent="0.25">
      <c r="A96" t="s">
        <v>101</v>
      </c>
      <c r="B96">
        <v>664.25</v>
      </c>
      <c r="C96">
        <v>683.1</v>
      </c>
      <c r="D96">
        <v>703.59</v>
      </c>
      <c r="E96">
        <v>606</v>
      </c>
      <c r="F96" t="b">
        <v>1</v>
      </c>
      <c r="G96" t="b">
        <v>1</v>
      </c>
      <c r="H96" t="str">
        <f t="shared" si="13"/>
        <v xml:space="preserve"> </v>
      </c>
      <c r="I96" s="1">
        <f t="shared" si="14"/>
        <v>-2.8377869777945083E-2</v>
      </c>
      <c r="J96" s="2">
        <f t="shared" si="15"/>
        <v>8.7692886714339474E-2</v>
      </c>
      <c r="K96" t="b">
        <f t="shared" si="16"/>
        <v>0</v>
      </c>
      <c r="L96" t="b">
        <f t="shared" si="17"/>
        <v>0</v>
      </c>
      <c r="M96" t="s">
        <v>319</v>
      </c>
      <c r="N96" s="3" t="str">
        <f t="shared" si="18"/>
        <v>CHART</v>
      </c>
      <c r="O96" s="7">
        <f t="shared" si="19"/>
        <v>664.25</v>
      </c>
      <c r="P96">
        <v>25</v>
      </c>
      <c r="Q96" t="s">
        <v>441</v>
      </c>
      <c r="R96">
        <f t="shared" si="22"/>
        <v>660</v>
      </c>
      <c r="S96">
        <f t="shared" si="23"/>
        <v>660</v>
      </c>
      <c r="T96" t="s">
        <v>442</v>
      </c>
      <c r="U96" t="s">
        <v>443</v>
      </c>
      <c r="V96" t="str">
        <f t="shared" si="20"/>
        <v>INDIANB25SEP660CE</v>
      </c>
      <c r="W96" t="str">
        <f t="shared" si="21"/>
        <v xml:space="preserve">INDIANB25SEP660PE </v>
      </c>
    </row>
    <row r="97" spans="1:23" x14ac:dyDescent="0.25">
      <c r="A97" t="s">
        <v>102</v>
      </c>
      <c r="B97">
        <v>5670</v>
      </c>
      <c r="C97">
        <v>6232.5</v>
      </c>
      <c r="D97">
        <v>6419.48</v>
      </c>
      <c r="E97">
        <v>5167.2700000000004</v>
      </c>
      <c r="F97" t="b">
        <v>1</v>
      </c>
      <c r="G97" t="b">
        <v>1</v>
      </c>
      <c r="H97" t="str">
        <f t="shared" si="13"/>
        <v xml:space="preserve"> </v>
      </c>
      <c r="I97" s="1">
        <f t="shared" si="14"/>
        <v>-9.9206349206349201E-2</v>
      </c>
      <c r="J97" s="2">
        <f t="shared" si="15"/>
        <v>8.8664902998236261E-2</v>
      </c>
      <c r="K97" t="b">
        <f t="shared" si="16"/>
        <v>0</v>
      </c>
      <c r="L97" t="b">
        <f t="shared" si="17"/>
        <v>0</v>
      </c>
      <c r="M97" t="s">
        <v>320</v>
      </c>
      <c r="N97" s="3" t="str">
        <f t="shared" si="18"/>
        <v>CHART</v>
      </c>
      <c r="O97" s="7">
        <f t="shared" si="19"/>
        <v>5670</v>
      </c>
      <c r="P97">
        <v>25</v>
      </c>
      <c r="Q97" t="s">
        <v>441</v>
      </c>
      <c r="R97">
        <f t="shared" si="22"/>
        <v>5670</v>
      </c>
      <c r="S97">
        <f t="shared" si="23"/>
        <v>5670</v>
      </c>
      <c r="T97" t="s">
        <v>442</v>
      </c>
      <c r="U97" t="s">
        <v>443</v>
      </c>
      <c r="V97" t="str">
        <f t="shared" si="20"/>
        <v>INDIGO25SEP5670CE</v>
      </c>
      <c r="W97" t="str">
        <f t="shared" si="21"/>
        <v xml:space="preserve">INDIGO25SEP5670PE </v>
      </c>
    </row>
    <row r="98" spans="1:23" x14ac:dyDescent="0.25">
      <c r="A98" t="s">
        <v>103</v>
      </c>
      <c r="B98">
        <v>757.05</v>
      </c>
      <c r="C98">
        <v>892.8</v>
      </c>
      <c r="D98">
        <v>919.58</v>
      </c>
      <c r="E98">
        <v>738</v>
      </c>
      <c r="F98" t="b">
        <v>1</v>
      </c>
      <c r="G98" t="b">
        <v>1</v>
      </c>
      <c r="H98" t="str">
        <f t="shared" si="13"/>
        <v xml:space="preserve"> </v>
      </c>
      <c r="I98" s="1">
        <f t="shared" si="14"/>
        <v>-0.17931444422429166</v>
      </c>
      <c r="J98" s="2">
        <f t="shared" si="15"/>
        <v>2.5163463443629821E-2</v>
      </c>
      <c r="K98" t="b">
        <f t="shared" si="16"/>
        <v>0</v>
      </c>
      <c r="L98" t="b">
        <f t="shared" si="17"/>
        <v>0</v>
      </c>
      <c r="M98" t="s">
        <v>321</v>
      </c>
      <c r="N98" s="3" t="str">
        <f t="shared" si="18"/>
        <v>CHART</v>
      </c>
      <c r="O98" s="7">
        <f t="shared" si="19"/>
        <v>757.05</v>
      </c>
      <c r="P98">
        <v>25</v>
      </c>
      <c r="Q98" t="s">
        <v>441</v>
      </c>
      <c r="R98">
        <f t="shared" si="22"/>
        <v>760</v>
      </c>
      <c r="S98">
        <f t="shared" si="23"/>
        <v>760</v>
      </c>
      <c r="T98" t="s">
        <v>442</v>
      </c>
      <c r="U98" t="s">
        <v>443</v>
      </c>
      <c r="V98" t="str">
        <f t="shared" si="20"/>
        <v>INDUSINDBK25SEP760CE</v>
      </c>
      <c r="W98" t="str">
        <f t="shared" si="21"/>
        <v xml:space="preserve">INDUSINDBK25SEP760PE </v>
      </c>
    </row>
    <row r="99" spans="1:23" x14ac:dyDescent="0.25">
      <c r="A99" t="s">
        <v>104</v>
      </c>
      <c r="B99">
        <v>337.4</v>
      </c>
      <c r="C99">
        <v>430</v>
      </c>
      <c r="D99">
        <v>442.9</v>
      </c>
      <c r="E99">
        <v>312.55</v>
      </c>
      <c r="F99" t="b">
        <v>1</v>
      </c>
      <c r="G99" t="b">
        <v>1</v>
      </c>
      <c r="H99" t="str">
        <f t="shared" si="13"/>
        <v xml:space="preserve"> </v>
      </c>
      <c r="I99" s="1">
        <f t="shared" si="14"/>
        <v>-0.27445168938944881</v>
      </c>
      <c r="J99" s="2">
        <f t="shared" si="15"/>
        <v>7.3651452282157581E-2</v>
      </c>
      <c r="K99" t="b">
        <f t="shared" si="16"/>
        <v>0</v>
      </c>
      <c r="L99" t="b">
        <f t="shared" si="17"/>
        <v>0</v>
      </c>
      <c r="M99" t="s">
        <v>322</v>
      </c>
      <c r="N99" s="3" t="str">
        <f t="shared" si="18"/>
        <v>CHART</v>
      </c>
      <c r="O99" s="7">
        <f t="shared" si="19"/>
        <v>337.4</v>
      </c>
      <c r="P99">
        <v>25</v>
      </c>
      <c r="Q99" t="s">
        <v>441</v>
      </c>
      <c r="R99">
        <f t="shared" si="22"/>
        <v>340</v>
      </c>
      <c r="S99">
        <f t="shared" si="23"/>
        <v>340</v>
      </c>
      <c r="T99" t="s">
        <v>442</v>
      </c>
      <c r="U99" t="s">
        <v>443</v>
      </c>
      <c r="V99" t="str">
        <f t="shared" si="20"/>
        <v>INDUSTOWER25SEP340CE</v>
      </c>
      <c r="W99" t="str">
        <f t="shared" si="21"/>
        <v xml:space="preserve">INDUSTOWER25SEP340PE </v>
      </c>
    </row>
    <row r="100" spans="1:23" x14ac:dyDescent="0.25">
      <c r="A100" t="s">
        <v>105</v>
      </c>
      <c r="B100">
        <v>1444.6</v>
      </c>
      <c r="C100">
        <v>1649</v>
      </c>
      <c r="D100">
        <v>1698.47</v>
      </c>
      <c r="E100">
        <v>1414</v>
      </c>
      <c r="F100" t="b">
        <v>1</v>
      </c>
      <c r="G100" t="b">
        <v>1</v>
      </c>
      <c r="H100" t="str">
        <f t="shared" si="13"/>
        <v xml:space="preserve"> </v>
      </c>
      <c r="I100" s="1">
        <f t="shared" si="14"/>
        <v>-0.14149245465872914</v>
      </c>
      <c r="J100" s="2">
        <f t="shared" si="15"/>
        <v>2.118233421016192E-2</v>
      </c>
      <c r="K100" t="b">
        <f t="shared" si="16"/>
        <v>0</v>
      </c>
      <c r="L100" t="b">
        <f t="shared" si="17"/>
        <v>0</v>
      </c>
      <c r="M100" t="s">
        <v>323</v>
      </c>
      <c r="N100" s="3" t="str">
        <f t="shared" si="18"/>
        <v>CHART</v>
      </c>
      <c r="O100" s="7">
        <f t="shared" si="19"/>
        <v>1444.6</v>
      </c>
      <c r="P100">
        <v>25</v>
      </c>
      <c r="Q100" t="s">
        <v>441</v>
      </c>
      <c r="R100">
        <f t="shared" si="22"/>
        <v>1440</v>
      </c>
      <c r="S100">
        <f t="shared" si="23"/>
        <v>1440</v>
      </c>
      <c r="T100" t="s">
        <v>442</v>
      </c>
      <c r="U100" t="s">
        <v>443</v>
      </c>
      <c r="V100" t="str">
        <f t="shared" si="20"/>
        <v>INFY25SEP1440CE</v>
      </c>
      <c r="W100" t="str">
        <f t="shared" si="21"/>
        <v xml:space="preserve">INFY25SEP1440PE </v>
      </c>
    </row>
    <row r="101" spans="1:23" x14ac:dyDescent="0.25">
      <c r="A101" t="s">
        <v>106</v>
      </c>
      <c r="B101">
        <v>145.82</v>
      </c>
      <c r="C101">
        <v>188.89</v>
      </c>
      <c r="D101">
        <v>194.56</v>
      </c>
      <c r="E101">
        <v>135.5</v>
      </c>
      <c r="F101" t="b">
        <v>1</v>
      </c>
      <c r="G101" t="b">
        <v>1</v>
      </c>
      <c r="H101" t="str">
        <f t="shared" si="13"/>
        <v xml:space="preserve"> </v>
      </c>
      <c r="I101" s="1">
        <f t="shared" si="14"/>
        <v>-0.2953641475792072</v>
      </c>
      <c r="J101" s="2">
        <f t="shared" si="15"/>
        <v>7.0772184885475195E-2</v>
      </c>
      <c r="K101" t="b">
        <f t="shared" si="16"/>
        <v>0</v>
      </c>
      <c r="L101" t="b">
        <f t="shared" si="17"/>
        <v>0</v>
      </c>
      <c r="M101" t="s">
        <v>324</v>
      </c>
      <c r="N101" s="3" t="str">
        <f t="shared" si="18"/>
        <v>CHART</v>
      </c>
      <c r="O101" s="7">
        <f t="shared" si="19"/>
        <v>145.82</v>
      </c>
      <c r="P101">
        <v>25</v>
      </c>
      <c r="Q101" t="s">
        <v>441</v>
      </c>
      <c r="R101">
        <f t="shared" si="22"/>
        <v>150</v>
      </c>
      <c r="S101">
        <f t="shared" si="23"/>
        <v>150</v>
      </c>
      <c r="T101" t="s">
        <v>442</v>
      </c>
      <c r="U101" t="s">
        <v>443</v>
      </c>
      <c r="V101" t="str">
        <f t="shared" si="20"/>
        <v>INOXWIND25SEP150CE</v>
      </c>
      <c r="W101" t="str">
        <f t="shared" si="21"/>
        <v xml:space="preserve">INOXWIND25SEP150PE </v>
      </c>
    </row>
    <row r="102" spans="1:23" x14ac:dyDescent="0.25">
      <c r="A102" t="s">
        <v>107</v>
      </c>
      <c r="B102">
        <v>139.65</v>
      </c>
      <c r="C102">
        <v>151.72</v>
      </c>
      <c r="D102">
        <v>156.27000000000001</v>
      </c>
      <c r="E102">
        <v>133.51</v>
      </c>
      <c r="F102" t="b">
        <v>1</v>
      </c>
      <c r="G102" t="b">
        <v>1</v>
      </c>
      <c r="H102" t="str">
        <f t="shared" si="13"/>
        <v xml:space="preserve"> </v>
      </c>
      <c r="I102" s="1">
        <f t="shared" si="14"/>
        <v>-8.6430361618331494E-2</v>
      </c>
      <c r="J102" s="2">
        <f t="shared" si="15"/>
        <v>4.3967060508413994E-2</v>
      </c>
      <c r="K102" t="b">
        <f t="shared" si="16"/>
        <v>0</v>
      </c>
      <c r="L102" t="b">
        <f t="shared" si="17"/>
        <v>0</v>
      </c>
      <c r="M102" t="s">
        <v>325</v>
      </c>
      <c r="N102" s="3" t="str">
        <f t="shared" si="18"/>
        <v>CHART</v>
      </c>
      <c r="O102" s="7">
        <f t="shared" si="19"/>
        <v>139.65</v>
      </c>
      <c r="P102">
        <v>25</v>
      </c>
      <c r="Q102" t="s">
        <v>441</v>
      </c>
      <c r="R102">
        <f t="shared" si="22"/>
        <v>140</v>
      </c>
      <c r="S102">
        <f t="shared" si="23"/>
        <v>140</v>
      </c>
      <c r="T102" t="s">
        <v>442</v>
      </c>
      <c r="U102" t="s">
        <v>443</v>
      </c>
      <c r="V102" t="str">
        <f t="shared" si="20"/>
        <v>IOC25SEP140CE</v>
      </c>
      <c r="W102" t="str">
        <f t="shared" si="21"/>
        <v xml:space="preserve">IOC25SEP140PE </v>
      </c>
    </row>
    <row r="103" spans="1:23" x14ac:dyDescent="0.25">
      <c r="A103" t="s">
        <v>108</v>
      </c>
      <c r="B103">
        <v>42.32</v>
      </c>
      <c r="C103">
        <v>54.19</v>
      </c>
      <c r="D103">
        <v>55.82</v>
      </c>
      <c r="E103">
        <v>42.03</v>
      </c>
      <c r="F103" t="b">
        <v>1</v>
      </c>
      <c r="G103" t="b">
        <v>1</v>
      </c>
      <c r="H103" t="str">
        <f t="shared" si="13"/>
        <v xml:space="preserve"> </v>
      </c>
      <c r="I103" s="1">
        <f t="shared" si="14"/>
        <v>-0.28048204158790163</v>
      </c>
      <c r="J103" s="2">
        <f t="shared" si="15"/>
        <v>6.8525519848771062E-3</v>
      </c>
      <c r="K103" t="b">
        <f t="shared" si="16"/>
        <v>0</v>
      </c>
      <c r="L103" t="str">
        <f t="shared" si="17"/>
        <v>B</v>
      </c>
      <c r="M103" t="s">
        <v>326</v>
      </c>
      <c r="N103" s="3" t="str">
        <f t="shared" si="18"/>
        <v>CHART</v>
      </c>
      <c r="O103" s="7">
        <f t="shared" si="19"/>
        <v>42.32</v>
      </c>
      <c r="P103">
        <v>25</v>
      </c>
      <c r="Q103" t="s">
        <v>441</v>
      </c>
      <c r="R103" s="9">
        <f>ROUND(O103,-0.5)</f>
        <v>42</v>
      </c>
      <c r="S103" s="9">
        <f>ROUND(O103,-0.5)</f>
        <v>42</v>
      </c>
      <c r="T103" t="s">
        <v>442</v>
      </c>
      <c r="U103" t="s">
        <v>443</v>
      </c>
      <c r="V103" t="str">
        <f t="shared" si="20"/>
        <v>IRB25SEP42CE</v>
      </c>
      <c r="W103" t="str">
        <f t="shared" si="21"/>
        <v xml:space="preserve">IRB25SEP42PE </v>
      </c>
    </row>
    <row r="104" spans="1:23" x14ac:dyDescent="0.25">
      <c r="A104" t="s">
        <v>109</v>
      </c>
      <c r="B104">
        <v>714.05</v>
      </c>
      <c r="C104">
        <v>797.5</v>
      </c>
      <c r="D104">
        <v>821.42</v>
      </c>
      <c r="E104">
        <v>689.8</v>
      </c>
      <c r="F104" t="b">
        <v>1</v>
      </c>
      <c r="G104" t="b">
        <v>1</v>
      </c>
      <c r="H104" t="str">
        <f t="shared" si="13"/>
        <v xml:space="preserve"> </v>
      </c>
      <c r="I104" s="1">
        <f t="shared" si="14"/>
        <v>-0.11686856662698698</v>
      </c>
      <c r="J104" s="2">
        <f t="shared" si="15"/>
        <v>3.3961207198375469E-2</v>
      </c>
      <c r="K104" t="b">
        <f t="shared" si="16"/>
        <v>0</v>
      </c>
      <c r="L104" t="b">
        <f t="shared" si="17"/>
        <v>0</v>
      </c>
      <c r="M104" t="s">
        <v>327</v>
      </c>
      <c r="N104" s="3" t="str">
        <f t="shared" si="18"/>
        <v>CHART</v>
      </c>
      <c r="O104" s="7">
        <f t="shared" si="19"/>
        <v>714.05</v>
      </c>
      <c r="P104">
        <v>25</v>
      </c>
      <c r="Q104" t="s">
        <v>441</v>
      </c>
      <c r="R104">
        <f t="shared" ref="R104:R135" si="24">ROUND(O104,-1)</f>
        <v>710</v>
      </c>
      <c r="S104">
        <f t="shared" ref="S104:S135" si="25">ROUND(O104,-1)</f>
        <v>710</v>
      </c>
      <c r="T104" t="s">
        <v>442</v>
      </c>
      <c r="U104" t="s">
        <v>443</v>
      </c>
      <c r="V104" t="str">
        <f t="shared" si="20"/>
        <v>IRCTC25SEP710CE</v>
      </c>
      <c r="W104" t="str">
        <f t="shared" si="21"/>
        <v xml:space="preserve">IRCTC25SEP710PE </v>
      </c>
    </row>
    <row r="105" spans="1:23" x14ac:dyDescent="0.25">
      <c r="A105" t="s">
        <v>110</v>
      </c>
      <c r="B105">
        <v>145.51</v>
      </c>
      <c r="C105">
        <v>186.58</v>
      </c>
      <c r="D105">
        <v>192.18</v>
      </c>
      <c r="E105">
        <v>140.01</v>
      </c>
      <c r="F105" t="b">
        <v>1</v>
      </c>
      <c r="G105" t="b">
        <v>1</v>
      </c>
      <c r="H105" t="str">
        <f t="shared" si="13"/>
        <v xml:space="preserve"> </v>
      </c>
      <c r="I105" s="1">
        <f t="shared" si="14"/>
        <v>-0.28224864270496891</v>
      </c>
      <c r="J105" s="2">
        <f t="shared" si="15"/>
        <v>3.7798089478386365E-2</v>
      </c>
      <c r="K105" t="b">
        <f t="shared" si="16"/>
        <v>0</v>
      </c>
      <c r="L105" t="b">
        <f t="shared" si="17"/>
        <v>0</v>
      </c>
      <c r="M105" t="s">
        <v>328</v>
      </c>
      <c r="N105" s="3" t="str">
        <f t="shared" si="18"/>
        <v>CHART</v>
      </c>
      <c r="O105" s="7">
        <f t="shared" si="19"/>
        <v>145.51</v>
      </c>
      <c r="P105">
        <v>25</v>
      </c>
      <c r="Q105" t="s">
        <v>441</v>
      </c>
      <c r="R105">
        <f t="shared" si="24"/>
        <v>150</v>
      </c>
      <c r="S105">
        <f t="shared" si="25"/>
        <v>150</v>
      </c>
      <c r="T105" t="s">
        <v>442</v>
      </c>
      <c r="U105" t="s">
        <v>443</v>
      </c>
      <c r="V105" t="str">
        <f t="shared" si="20"/>
        <v>IREDA25SEP150CE</v>
      </c>
      <c r="W105" t="str">
        <f t="shared" si="21"/>
        <v xml:space="preserve">IREDA25SEP150PE </v>
      </c>
    </row>
    <row r="106" spans="1:23" x14ac:dyDescent="0.25">
      <c r="A106" t="s">
        <v>111</v>
      </c>
      <c r="B106">
        <v>123.46</v>
      </c>
      <c r="C106">
        <v>148.94999999999999</v>
      </c>
      <c r="D106">
        <v>153.41999999999999</v>
      </c>
      <c r="E106">
        <v>117.33</v>
      </c>
      <c r="F106" t="b">
        <v>1</v>
      </c>
      <c r="G106" t="b">
        <v>1</v>
      </c>
      <c r="H106" t="str">
        <f t="shared" si="13"/>
        <v xml:space="preserve"> </v>
      </c>
      <c r="I106" s="1">
        <f t="shared" si="14"/>
        <v>-0.20646363194556938</v>
      </c>
      <c r="J106" s="2">
        <f t="shared" si="15"/>
        <v>4.965170905556452E-2</v>
      </c>
      <c r="K106" t="b">
        <f t="shared" si="16"/>
        <v>0</v>
      </c>
      <c r="L106" t="b">
        <f t="shared" si="17"/>
        <v>0</v>
      </c>
      <c r="M106" t="s">
        <v>329</v>
      </c>
      <c r="N106" s="3" t="str">
        <f t="shared" si="18"/>
        <v>CHART</v>
      </c>
      <c r="O106" s="7">
        <f t="shared" si="19"/>
        <v>123.46</v>
      </c>
      <c r="P106">
        <v>25</v>
      </c>
      <c r="Q106" t="s">
        <v>441</v>
      </c>
      <c r="R106">
        <f t="shared" si="24"/>
        <v>120</v>
      </c>
      <c r="S106">
        <f t="shared" si="25"/>
        <v>120</v>
      </c>
      <c r="T106" t="s">
        <v>442</v>
      </c>
      <c r="U106" t="s">
        <v>443</v>
      </c>
      <c r="V106" t="str">
        <f t="shared" si="20"/>
        <v>IRFC25SEP120CE</v>
      </c>
      <c r="W106" t="str">
        <f t="shared" si="21"/>
        <v xml:space="preserve">IRFC25SEP120PE </v>
      </c>
    </row>
    <row r="107" spans="1:23" x14ac:dyDescent="0.25">
      <c r="A107" t="s">
        <v>112</v>
      </c>
      <c r="B107">
        <v>407.35</v>
      </c>
      <c r="C107">
        <v>428.55</v>
      </c>
      <c r="D107">
        <v>441.41</v>
      </c>
      <c r="E107">
        <v>396.25</v>
      </c>
      <c r="F107" t="b">
        <v>1</v>
      </c>
      <c r="G107" t="b">
        <v>1</v>
      </c>
      <c r="H107" t="str">
        <f t="shared" si="13"/>
        <v xml:space="preserve"> </v>
      </c>
      <c r="I107" s="1">
        <f t="shared" si="14"/>
        <v>-5.2043697066404777E-2</v>
      </c>
      <c r="J107" s="2">
        <f t="shared" si="15"/>
        <v>2.7249294218730874E-2</v>
      </c>
      <c r="K107" t="b">
        <f t="shared" si="16"/>
        <v>0</v>
      </c>
      <c r="L107" t="b">
        <f t="shared" si="17"/>
        <v>0</v>
      </c>
      <c r="M107" t="s">
        <v>330</v>
      </c>
      <c r="N107" s="3" t="str">
        <f t="shared" si="18"/>
        <v>CHART</v>
      </c>
      <c r="O107" s="7">
        <f t="shared" si="19"/>
        <v>407.35</v>
      </c>
      <c r="P107">
        <v>25</v>
      </c>
      <c r="Q107" t="s">
        <v>441</v>
      </c>
      <c r="R107">
        <f t="shared" si="24"/>
        <v>410</v>
      </c>
      <c r="S107">
        <f t="shared" si="25"/>
        <v>410</v>
      </c>
      <c r="T107" t="s">
        <v>442</v>
      </c>
      <c r="U107" t="s">
        <v>443</v>
      </c>
      <c r="V107" t="str">
        <f t="shared" si="20"/>
        <v>ITC25SEP410CE</v>
      </c>
      <c r="W107" t="str">
        <f t="shared" si="21"/>
        <v xml:space="preserve">ITC25SEP410PE </v>
      </c>
    </row>
    <row r="108" spans="1:23" x14ac:dyDescent="0.25">
      <c r="A108" t="s">
        <v>113</v>
      </c>
      <c r="B108">
        <v>1034.8499999999999</v>
      </c>
      <c r="C108">
        <v>1039</v>
      </c>
      <c r="D108">
        <v>1070.17</v>
      </c>
      <c r="E108">
        <v>880.9</v>
      </c>
      <c r="F108" t="b">
        <v>1</v>
      </c>
      <c r="G108" t="b">
        <v>1</v>
      </c>
      <c r="H108" t="str">
        <f t="shared" si="13"/>
        <v xml:space="preserve"> </v>
      </c>
      <c r="I108" s="1">
        <f t="shared" si="14"/>
        <v>-4.0102430303909659E-3</v>
      </c>
      <c r="J108" s="2">
        <f t="shared" si="15"/>
        <v>0.1487655215731748</v>
      </c>
      <c r="K108" t="str">
        <f t="shared" si="16"/>
        <v>S</v>
      </c>
      <c r="L108" t="b">
        <f t="shared" si="17"/>
        <v>0</v>
      </c>
      <c r="M108" t="s">
        <v>331</v>
      </c>
      <c r="N108" s="3" t="str">
        <f t="shared" si="18"/>
        <v>CHART</v>
      </c>
      <c r="O108" s="7">
        <f t="shared" si="19"/>
        <v>1034.8499999999999</v>
      </c>
      <c r="P108">
        <v>25</v>
      </c>
      <c r="Q108" t="s">
        <v>441</v>
      </c>
      <c r="R108">
        <f t="shared" si="24"/>
        <v>1030</v>
      </c>
      <c r="S108">
        <f t="shared" si="25"/>
        <v>1030</v>
      </c>
      <c r="T108" t="s">
        <v>442</v>
      </c>
      <c r="U108" t="s">
        <v>443</v>
      </c>
      <c r="V108" t="str">
        <f t="shared" si="20"/>
        <v>JINDALSTEL25SEP1030CE</v>
      </c>
      <c r="W108" t="str">
        <f t="shared" si="21"/>
        <v xml:space="preserve">JINDALSTEL25SEP1030PE </v>
      </c>
    </row>
    <row r="109" spans="1:23" x14ac:dyDescent="0.25">
      <c r="A109" t="s">
        <v>114</v>
      </c>
      <c r="B109">
        <v>309.39999999999998</v>
      </c>
      <c r="C109">
        <v>338.07</v>
      </c>
      <c r="D109">
        <v>348.22</v>
      </c>
      <c r="E109">
        <v>282.26</v>
      </c>
      <c r="F109" t="b">
        <v>1</v>
      </c>
      <c r="G109" t="b">
        <v>1</v>
      </c>
      <c r="H109" t="str">
        <f t="shared" si="13"/>
        <v xml:space="preserve"> </v>
      </c>
      <c r="I109" s="1">
        <f t="shared" si="14"/>
        <v>-9.2663219133807428E-2</v>
      </c>
      <c r="J109" s="2">
        <f t="shared" si="15"/>
        <v>8.771816418875239E-2</v>
      </c>
      <c r="K109" t="b">
        <f t="shared" si="16"/>
        <v>0</v>
      </c>
      <c r="L109" t="b">
        <f t="shared" si="17"/>
        <v>0</v>
      </c>
      <c r="M109" t="s">
        <v>332</v>
      </c>
      <c r="N109" s="3" t="str">
        <f t="shared" si="18"/>
        <v>CHART</v>
      </c>
      <c r="O109" s="7">
        <f t="shared" si="19"/>
        <v>309.39999999999998</v>
      </c>
      <c r="P109">
        <v>25</v>
      </c>
      <c r="Q109" t="s">
        <v>441</v>
      </c>
      <c r="R109">
        <f t="shared" si="24"/>
        <v>310</v>
      </c>
      <c r="S109">
        <f t="shared" si="25"/>
        <v>310</v>
      </c>
      <c r="T109" t="s">
        <v>442</v>
      </c>
      <c r="U109" t="s">
        <v>443</v>
      </c>
      <c r="V109" t="str">
        <f t="shared" si="20"/>
        <v>JIOFIN25SEP310CE</v>
      </c>
      <c r="W109" t="str">
        <f t="shared" si="21"/>
        <v xml:space="preserve">JIOFIN25SEP310PE </v>
      </c>
    </row>
    <row r="110" spans="1:23" x14ac:dyDescent="0.25">
      <c r="A110" t="s">
        <v>115</v>
      </c>
      <c r="B110">
        <v>755.7</v>
      </c>
      <c r="C110">
        <v>818.95</v>
      </c>
      <c r="D110">
        <v>843.52</v>
      </c>
      <c r="E110">
        <v>650.52</v>
      </c>
      <c r="F110" t="b">
        <v>1</v>
      </c>
      <c r="G110" t="b">
        <v>1</v>
      </c>
      <c r="H110" t="str">
        <f t="shared" si="13"/>
        <v xml:space="preserve"> </v>
      </c>
      <c r="I110" s="1">
        <f t="shared" si="14"/>
        <v>-8.3697234352256178E-2</v>
      </c>
      <c r="J110" s="2">
        <f t="shared" si="15"/>
        <v>0.13918221516474799</v>
      </c>
      <c r="K110" t="b">
        <f t="shared" si="16"/>
        <v>0</v>
      </c>
      <c r="L110" t="b">
        <f t="shared" si="17"/>
        <v>0</v>
      </c>
      <c r="M110" t="s">
        <v>333</v>
      </c>
      <c r="N110" s="3" t="str">
        <f t="shared" si="18"/>
        <v>CHART</v>
      </c>
      <c r="O110" s="7">
        <f t="shared" si="19"/>
        <v>755.7</v>
      </c>
      <c r="P110">
        <v>25</v>
      </c>
      <c r="Q110" t="s">
        <v>441</v>
      </c>
      <c r="R110">
        <f t="shared" si="24"/>
        <v>760</v>
      </c>
      <c r="S110">
        <f t="shared" si="25"/>
        <v>760</v>
      </c>
      <c r="T110" t="s">
        <v>442</v>
      </c>
      <c r="U110" t="s">
        <v>443</v>
      </c>
      <c r="V110" t="str">
        <f t="shared" si="20"/>
        <v>JSL25SEP760CE</v>
      </c>
      <c r="W110" t="str">
        <f t="shared" si="21"/>
        <v xml:space="preserve">JSL25SEP760PE </v>
      </c>
    </row>
    <row r="111" spans="1:23" x14ac:dyDescent="0.25">
      <c r="A111" t="s">
        <v>116</v>
      </c>
      <c r="B111">
        <v>504.1</v>
      </c>
      <c r="C111">
        <v>548.4</v>
      </c>
      <c r="D111">
        <v>564.85</v>
      </c>
      <c r="E111">
        <v>479</v>
      </c>
      <c r="F111" t="b">
        <v>1</v>
      </c>
      <c r="G111" t="b">
        <v>1</v>
      </c>
      <c r="H111" t="str">
        <f t="shared" si="13"/>
        <v xml:space="preserve"> </v>
      </c>
      <c r="I111" s="1">
        <f t="shared" si="14"/>
        <v>-8.7879389010116951E-2</v>
      </c>
      <c r="J111" s="2">
        <f t="shared" si="15"/>
        <v>4.9791707994445586E-2</v>
      </c>
      <c r="K111" t="b">
        <f t="shared" si="16"/>
        <v>0</v>
      </c>
      <c r="L111" t="b">
        <f t="shared" si="17"/>
        <v>0</v>
      </c>
      <c r="M111" t="s">
        <v>334</v>
      </c>
      <c r="N111" s="3" t="str">
        <f t="shared" si="18"/>
        <v>CHART</v>
      </c>
      <c r="O111" s="7">
        <f t="shared" si="19"/>
        <v>504.1</v>
      </c>
      <c r="P111">
        <v>25</v>
      </c>
      <c r="Q111" t="s">
        <v>441</v>
      </c>
      <c r="R111">
        <f t="shared" si="24"/>
        <v>500</v>
      </c>
      <c r="S111">
        <f t="shared" si="25"/>
        <v>500</v>
      </c>
      <c r="T111" t="s">
        <v>442</v>
      </c>
      <c r="U111" t="s">
        <v>443</v>
      </c>
      <c r="V111" t="str">
        <f t="shared" si="20"/>
        <v>JSWENERGY25SEP500CE</v>
      </c>
      <c r="W111" t="str">
        <f t="shared" si="21"/>
        <v xml:space="preserve">JSWENERGY25SEP500PE </v>
      </c>
    </row>
    <row r="112" spans="1:23" x14ac:dyDescent="0.25">
      <c r="A112" t="s">
        <v>117</v>
      </c>
      <c r="B112">
        <v>1073.0999999999999</v>
      </c>
      <c r="C112">
        <v>1089.2</v>
      </c>
      <c r="D112">
        <v>1121.8800000000001</v>
      </c>
      <c r="E112">
        <v>978.71</v>
      </c>
      <c r="F112" t="b">
        <v>1</v>
      </c>
      <c r="G112" t="b">
        <v>1</v>
      </c>
      <c r="H112" t="str">
        <f t="shared" si="13"/>
        <v xml:space="preserve"> </v>
      </c>
      <c r="I112" s="1">
        <f t="shared" si="14"/>
        <v>-1.5003261578604172E-2</v>
      </c>
      <c r="J112" s="2">
        <f t="shared" si="15"/>
        <v>8.7960115553070428E-2</v>
      </c>
      <c r="K112" t="b">
        <f t="shared" si="16"/>
        <v>0</v>
      </c>
      <c r="L112" t="b">
        <f t="shared" si="17"/>
        <v>0</v>
      </c>
      <c r="M112" t="s">
        <v>335</v>
      </c>
      <c r="N112" s="3" t="str">
        <f t="shared" si="18"/>
        <v>CHART</v>
      </c>
      <c r="O112" s="7">
        <f t="shared" si="19"/>
        <v>1073.0999999999999</v>
      </c>
      <c r="P112">
        <v>25</v>
      </c>
      <c r="Q112" t="s">
        <v>441</v>
      </c>
      <c r="R112">
        <f t="shared" si="24"/>
        <v>1070</v>
      </c>
      <c r="S112">
        <f t="shared" si="25"/>
        <v>1070</v>
      </c>
      <c r="T112" t="s">
        <v>442</v>
      </c>
      <c r="U112" t="s">
        <v>443</v>
      </c>
      <c r="V112" t="str">
        <f t="shared" si="20"/>
        <v>JSWSTEEL25SEP1070CE</v>
      </c>
      <c r="W112" t="str">
        <f t="shared" si="21"/>
        <v xml:space="preserve">JSWSTEEL25SEP1070PE </v>
      </c>
    </row>
    <row r="113" spans="1:23" x14ac:dyDescent="0.25">
      <c r="A113" t="s">
        <v>118</v>
      </c>
      <c r="B113">
        <v>656</v>
      </c>
      <c r="C113">
        <v>717.7</v>
      </c>
      <c r="D113">
        <v>739.23</v>
      </c>
      <c r="E113">
        <v>616.5</v>
      </c>
      <c r="F113" t="b">
        <v>1</v>
      </c>
      <c r="G113" t="b">
        <v>1</v>
      </c>
      <c r="H113" t="str">
        <f t="shared" si="13"/>
        <v xml:space="preserve"> </v>
      </c>
      <c r="I113" s="1">
        <f t="shared" si="14"/>
        <v>-9.4054878048780557E-2</v>
      </c>
      <c r="J113" s="2">
        <f t="shared" si="15"/>
        <v>6.0213414634146339E-2</v>
      </c>
      <c r="K113" t="b">
        <f t="shared" si="16"/>
        <v>0</v>
      </c>
      <c r="L113" t="b">
        <f t="shared" si="17"/>
        <v>0</v>
      </c>
      <c r="M113" t="s">
        <v>336</v>
      </c>
      <c r="N113" s="3" t="str">
        <f t="shared" si="18"/>
        <v>CHART</v>
      </c>
      <c r="O113" s="7">
        <f t="shared" si="19"/>
        <v>656</v>
      </c>
      <c r="P113">
        <v>25</v>
      </c>
      <c r="Q113" t="s">
        <v>441</v>
      </c>
      <c r="R113">
        <f t="shared" si="24"/>
        <v>660</v>
      </c>
      <c r="S113">
        <f t="shared" si="25"/>
        <v>660</v>
      </c>
      <c r="T113" t="s">
        <v>442</v>
      </c>
      <c r="U113" t="s">
        <v>443</v>
      </c>
      <c r="V113" t="str">
        <f t="shared" si="20"/>
        <v>JUBLFOOD25SEP660CE</v>
      </c>
      <c r="W113" t="str">
        <f t="shared" si="21"/>
        <v xml:space="preserve">JUBLFOOD25SEP660PE </v>
      </c>
    </row>
    <row r="114" spans="1:23" x14ac:dyDescent="0.25">
      <c r="A114" t="s">
        <v>119</v>
      </c>
      <c r="B114">
        <v>501.95</v>
      </c>
      <c r="C114">
        <v>615.9</v>
      </c>
      <c r="D114">
        <v>634.37</v>
      </c>
      <c r="E114">
        <v>491.51</v>
      </c>
      <c r="F114" t="b">
        <v>1</v>
      </c>
      <c r="G114" t="b">
        <v>1</v>
      </c>
      <c r="H114" t="str">
        <f t="shared" si="13"/>
        <v xml:space="preserve"> </v>
      </c>
      <c r="I114" s="1">
        <f t="shared" si="14"/>
        <v>-0.22701464289271839</v>
      </c>
      <c r="J114" s="2">
        <f t="shared" si="15"/>
        <v>2.0798884351030975E-2</v>
      </c>
      <c r="K114" t="b">
        <f t="shared" si="16"/>
        <v>0</v>
      </c>
      <c r="L114" t="b">
        <f t="shared" si="17"/>
        <v>0</v>
      </c>
      <c r="M114" t="s">
        <v>337</v>
      </c>
      <c r="N114" s="3" t="str">
        <f t="shared" si="18"/>
        <v>CHART</v>
      </c>
      <c r="O114" s="7">
        <f t="shared" si="19"/>
        <v>501.95</v>
      </c>
      <c r="P114">
        <v>25</v>
      </c>
      <c r="Q114" t="s">
        <v>441</v>
      </c>
      <c r="R114">
        <f t="shared" si="24"/>
        <v>500</v>
      </c>
      <c r="S114">
        <f t="shared" si="25"/>
        <v>500</v>
      </c>
      <c r="T114" t="s">
        <v>442</v>
      </c>
      <c r="U114" t="s">
        <v>443</v>
      </c>
      <c r="V114" t="str">
        <f t="shared" si="20"/>
        <v>KALYANKJIL25SEP500CE</v>
      </c>
      <c r="W114" t="str">
        <f t="shared" si="21"/>
        <v xml:space="preserve">KALYANKJIL25SEP500PE </v>
      </c>
    </row>
    <row r="115" spans="1:23" x14ac:dyDescent="0.25">
      <c r="A115" t="s">
        <v>120</v>
      </c>
      <c r="B115">
        <v>6841.5</v>
      </c>
      <c r="C115">
        <v>6930</v>
      </c>
      <c r="D115">
        <v>7137.9</v>
      </c>
      <c r="E115">
        <v>5317.5</v>
      </c>
      <c r="F115" t="b">
        <v>1</v>
      </c>
      <c r="G115" t="b">
        <v>1</v>
      </c>
      <c r="H115" t="str">
        <f t="shared" si="13"/>
        <v xml:space="preserve"> </v>
      </c>
      <c r="I115" s="1">
        <f t="shared" si="14"/>
        <v>-1.2935759701819776E-2</v>
      </c>
      <c r="J115" s="2">
        <f t="shared" si="15"/>
        <v>0.22275816706862531</v>
      </c>
      <c r="K115" t="b">
        <f t="shared" si="16"/>
        <v>0</v>
      </c>
      <c r="L115" t="b">
        <f t="shared" si="17"/>
        <v>0</v>
      </c>
      <c r="M115" t="s">
        <v>338</v>
      </c>
      <c r="N115" s="3" t="str">
        <f t="shared" si="18"/>
        <v>CHART</v>
      </c>
      <c r="O115" s="7">
        <f t="shared" si="19"/>
        <v>6841.5</v>
      </c>
      <c r="P115">
        <v>25</v>
      </c>
      <c r="Q115" t="s">
        <v>441</v>
      </c>
      <c r="R115">
        <f t="shared" si="24"/>
        <v>6840</v>
      </c>
      <c r="S115">
        <f t="shared" si="25"/>
        <v>6840</v>
      </c>
      <c r="T115" t="s">
        <v>442</v>
      </c>
      <c r="U115" t="s">
        <v>443</v>
      </c>
      <c r="V115" t="str">
        <f t="shared" si="20"/>
        <v>KAYNES25SEP6840CE</v>
      </c>
      <c r="W115" t="str">
        <f t="shared" si="21"/>
        <v xml:space="preserve">KAYNES25SEP6840PE </v>
      </c>
    </row>
    <row r="116" spans="1:23" x14ac:dyDescent="0.25">
      <c r="A116" t="s">
        <v>121</v>
      </c>
      <c r="B116">
        <v>4037.7</v>
      </c>
      <c r="C116">
        <v>4143</v>
      </c>
      <c r="D116">
        <v>4267.29</v>
      </c>
      <c r="E116">
        <v>3525.3</v>
      </c>
      <c r="F116" t="b">
        <v>1</v>
      </c>
      <c r="G116" t="b">
        <v>1</v>
      </c>
      <c r="H116" t="str">
        <f t="shared" si="13"/>
        <v xml:space="preserve"> </v>
      </c>
      <c r="I116" s="1">
        <f t="shared" si="14"/>
        <v>-2.607920350694707E-2</v>
      </c>
      <c r="J116" s="2">
        <f t="shared" si="15"/>
        <v>0.12690393045545723</v>
      </c>
      <c r="K116" t="b">
        <f t="shared" si="16"/>
        <v>0</v>
      </c>
      <c r="L116" t="b">
        <f t="shared" si="17"/>
        <v>0</v>
      </c>
      <c r="M116" t="s">
        <v>339</v>
      </c>
      <c r="N116" s="3" t="str">
        <f t="shared" si="18"/>
        <v>CHART</v>
      </c>
      <c r="O116" s="7">
        <f t="shared" si="19"/>
        <v>4037.7</v>
      </c>
      <c r="P116">
        <v>25</v>
      </c>
      <c r="Q116" t="s">
        <v>441</v>
      </c>
      <c r="R116">
        <f t="shared" si="24"/>
        <v>4040</v>
      </c>
      <c r="S116">
        <f t="shared" si="25"/>
        <v>4040</v>
      </c>
      <c r="T116" t="s">
        <v>442</v>
      </c>
      <c r="U116" t="s">
        <v>443</v>
      </c>
      <c r="V116" t="str">
        <f t="shared" si="20"/>
        <v>KEI25SEP4040CE</v>
      </c>
      <c r="W116" t="str">
        <f t="shared" si="21"/>
        <v xml:space="preserve">KEI25SEP4040PE </v>
      </c>
    </row>
    <row r="117" spans="1:23" x14ac:dyDescent="0.25">
      <c r="A117" t="s">
        <v>122</v>
      </c>
      <c r="B117">
        <v>1087.5</v>
      </c>
      <c r="C117">
        <v>1379.27</v>
      </c>
      <c r="D117">
        <v>1420.64</v>
      </c>
      <c r="E117">
        <v>1018.7</v>
      </c>
      <c r="F117" t="b">
        <v>1</v>
      </c>
      <c r="G117" t="b">
        <v>1</v>
      </c>
      <c r="H117" t="str">
        <f t="shared" si="13"/>
        <v xml:space="preserve"> </v>
      </c>
      <c r="I117" s="1">
        <f t="shared" si="14"/>
        <v>-0.26829425287356318</v>
      </c>
      <c r="J117" s="2">
        <f t="shared" si="15"/>
        <v>6.3264367816091918E-2</v>
      </c>
      <c r="K117" t="b">
        <f t="shared" si="16"/>
        <v>0</v>
      </c>
      <c r="L117" t="b">
        <f t="shared" si="17"/>
        <v>0</v>
      </c>
      <c r="M117" t="s">
        <v>340</v>
      </c>
      <c r="N117" s="3" t="str">
        <f t="shared" si="18"/>
        <v>CHART</v>
      </c>
      <c r="O117" s="7">
        <f t="shared" si="19"/>
        <v>1087.5</v>
      </c>
      <c r="P117">
        <v>25</v>
      </c>
      <c r="Q117" t="s">
        <v>441</v>
      </c>
      <c r="R117">
        <f t="shared" si="24"/>
        <v>1090</v>
      </c>
      <c r="S117">
        <f t="shared" si="25"/>
        <v>1090</v>
      </c>
      <c r="T117" t="s">
        <v>442</v>
      </c>
      <c r="U117" t="s">
        <v>443</v>
      </c>
      <c r="V117" t="str">
        <f t="shared" si="20"/>
        <v>KFINTECH25SEP1090CE</v>
      </c>
      <c r="W117" t="str">
        <f t="shared" si="21"/>
        <v xml:space="preserve">KFINTECH25SEP1090PE </v>
      </c>
    </row>
    <row r="118" spans="1:23" x14ac:dyDescent="0.25">
      <c r="A118" t="s">
        <v>123</v>
      </c>
      <c r="B118">
        <v>1945.5</v>
      </c>
      <c r="C118">
        <v>2240.12</v>
      </c>
      <c r="D118">
        <v>2307.3200000000002</v>
      </c>
      <c r="E118">
        <v>1931.1</v>
      </c>
      <c r="F118" t="b">
        <v>1</v>
      </c>
      <c r="G118" t="b">
        <v>1</v>
      </c>
      <c r="H118" t="str">
        <f t="shared" si="13"/>
        <v xml:space="preserve"> </v>
      </c>
      <c r="I118" s="1">
        <f t="shared" si="14"/>
        <v>-0.15143664867643275</v>
      </c>
      <c r="J118" s="2">
        <f t="shared" si="15"/>
        <v>7.4016962220509333E-3</v>
      </c>
      <c r="K118" t="b">
        <f t="shared" si="16"/>
        <v>0</v>
      </c>
      <c r="L118" t="b">
        <f t="shared" si="17"/>
        <v>0</v>
      </c>
      <c r="M118" t="s">
        <v>341</v>
      </c>
      <c r="N118" s="3" t="str">
        <f t="shared" si="18"/>
        <v>CHART</v>
      </c>
      <c r="O118" s="7">
        <f t="shared" si="19"/>
        <v>1945.5</v>
      </c>
      <c r="P118">
        <v>25</v>
      </c>
      <c r="Q118" t="s">
        <v>441</v>
      </c>
      <c r="R118">
        <f t="shared" si="24"/>
        <v>1950</v>
      </c>
      <c r="S118">
        <f t="shared" si="25"/>
        <v>1950</v>
      </c>
      <c r="T118" t="s">
        <v>442</v>
      </c>
      <c r="U118" t="s">
        <v>443</v>
      </c>
      <c r="V118" t="str">
        <f t="shared" si="20"/>
        <v>KOTAKBANK25SEP1950CE</v>
      </c>
      <c r="W118" t="str">
        <f t="shared" si="21"/>
        <v xml:space="preserve">KOTAKBANK25SEP1950PE </v>
      </c>
    </row>
    <row r="119" spans="1:23" x14ac:dyDescent="0.25">
      <c r="A119" t="s">
        <v>124</v>
      </c>
      <c r="B119">
        <v>1233</v>
      </c>
      <c r="C119">
        <v>1427.49</v>
      </c>
      <c r="D119">
        <v>1470.31</v>
      </c>
      <c r="E119">
        <v>1167.5</v>
      </c>
      <c r="F119" t="b">
        <v>1</v>
      </c>
      <c r="G119" t="b">
        <v>1</v>
      </c>
      <c r="H119" t="str">
        <f t="shared" si="13"/>
        <v xml:space="preserve"> </v>
      </c>
      <c r="I119" s="1">
        <f t="shared" si="14"/>
        <v>-0.15773722627737227</v>
      </c>
      <c r="J119" s="2">
        <f t="shared" si="15"/>
        <v>5.3122465531224655E-2</v>
      </c>
      <c r="K119" t="b">
        <f t="shared" si="16"/>
        <v>0</v>
      </c>
      <c r="L119" t="b">
        <f t="shared" si="17"/>
        <v>0</v>
      </c>
      <c r="M119" t="s">
        <v>342</v>
      </c>
      <c r="N119" s="3" t="str">
        <f t="shared" si="18"/>
        <v>CHART</v>
      </c>
      <c r="O119" s="7">
        <f t="shared" si="19"/>
        <v>1233</v>
      </c>
      <c r="P119">
        <v>25</v>
      </c>
      <c r="Q119" t="s">
        <v>441</v>
      </c>
      <c r="R119">
        <f t="shared" si="24"/>
        <v>1230</v>
      </c>
      <c r="S119">
        <f t="shared" si="25"/>
        <v>1230</v>
      </c>
      <c r="T119" t="s">
        <v>442</v>
      </c>
      <c r="U119" t="s">
        <v>443</v>
      </c>
      <c r="V119" t="str">
        <f t="shared" si="20"/>
        <v>KPITTECH25SEP1230CE</v>
      </c>
      <c r="W119" t="str">
        <f t="shared" si="21"/>
        <v xml:space="preserve">KPITTECH25SEP1230PE </v>
      </c>
    </row>
    <row r="120" spans="1:23" x14ac:dyDescent="0.25">
      <c r="A120" t="s">
        <v>125</v>
      </c>
      <c r="B120">
        <v>880.65</v>
      </c>
      <c r="C120">
        <v>922.5</v>
      </c>
      <c r="D120">
        <v>950.18</v>
      </c>
      <c r="E120">
        <v>641.04999999999995</v>
      </c>
      <c r="F120" t="b">
        <v>1</v>
      </c>
      <c r="G120" t="b">
        <v>1</v>
      </c>
      <c r="H120" t="str">
        <f t="shared" si="13"/>
        <v xml:space="preserve"> </v>
      </c>
      <c r="I120" s="1">
        <f t="shared" si="14"/>
        <v>-4.7521716913643361E-2</v>
      </c>
      <c r="J120" s="2">
        <f t="shared" si="15"/>
        <v>0.27207176517345144</v>
      </c>
      <c r="K120" t="b">
        <f t="shared" si="16"/>
        <v>0</v>
      </c>
      <c r="L120" t="b">
        <f t="shared" si="17"/>
        <v>0</v>
      </c>
      <c r="M120" t="s">
        <v>343</v>
      </c>
      <c r="N120" s="3" t="str">
        <f t="shared" si="18"/>
        <v>CHART</v>
      </c>
      <c r="O120" s="7">
        <f t="shared" si="19"/>
        <v>880.65</v>
      </c>
      <c r="P120">
        <v>25</v>
      </c>
      <c r="Q120" t="s">
        <v>441</v>
      </c>
      <c r="R120">
        <f t="shared" si="24"/>
        <v>880</v>
      </c>
      <c r="S120">
        <f t="shared" si="25"/>
        <v>880</v>
      </c>
      <c r="T120" t="s">
        <v>442</v>
      </c>
      <c r="U120" t="s">
        <v>443</v>
      </c>
      <c r="V120" t="str">
        <f t="shared" si="20"/>
        <v>LAURUSLABS25SEP880CE</v>
      </c>
      <c r="W120" t="str">
        <f t="shared" si="21"/>
        <v xml:space="preserve">LAURUSLABS25SEP880PE </v>
      </c>
    </row>
    <row r="121" spans="1:23" x14ac:dyDescent="0.25">
      <c r="A121" t="s">
        <v>126</v>
      </c>
      <c r="B121">
        <v>554.20000000000005</v>
      </c>
      <c r="C121">
        <v>635.30999999999995</v>
      </c>
      <c r="D121">
        <v>654.37</v>
      </c>
      <c r="E121">
        <v>545</v>
      </c>
      <c r="F121" t="b">
        <v>1</v>
      </c>
      <c r="G121" t="b">
        <v>1</v>
      </c>
      <c r="H121" t="str">
        <f t="shared" si="13"/>
        <v xml:space="preserve"> </v>
      </c>
      <c r="I121" s="1">
        <f t="shared" si="14"/>
        <v>-0.14635510645976163</v>
      </c>
      <c r="J121" s="2">
        <f t="shared" si="15"/>
        <v>1.6600505232768036E-2</v>
      </c>
      <c r="K121" t="b">
        <f t="shared" si="16"/>
        <v>0</v>
      </c>
      <c r="L121" t="b">
        <f t="shared" si="17"/>
        <v>0</v>
      </c>
      <c r="M121" t="s">
        <v>344</v>
      </c>
      <c r="N121" s="3" t="str">
        <f t="shared" si="18"/>
        <v>CHART</v>
      </c>
      <c r="O121" s="7">
        <f t="shared" si="19"/>
        <v>554.20000000000005</v>
      </c>
      <c r="P121">
        <v>25</v>
      </c>
      <c r="Q121" t="s">
        <v>441</v>
      </c>
      <c r="R121">
        <f t="shared" si="24"/>
        <v>550</v>
      </c>
      <c r="S121">
        <f t="shared" si="25"/>
        <v>550</v>
      </c>
      <c r="T121" t="s">
        <v>442</v>
      </c>
      <c r="U121" t="s">
        <v>443</v>
      </c>
      <c r="V121" t="str">
        <f t="shared" si="20"/>
        <v>LICHSGFIN25SEP550CE</v>
      </c>
      <c r="W121" t="str">
        <f t="shared" si="21"/>
        <v xml:space="preserve">LICHSGFIN25SEP550PE </v>
      </c>
    </row>
    <row r="122" spans="1:23" x14ac:dyDescent="0.25">
      <c r="A122" t="s">
        <v>127</v>
      </c>
      <c r="B122">
        <v>877.35</v>
      </c>
      <c r="C122">
        <v>967.18</v>
      </c>
      <c r="D122">
        <v>996.19</v>
      </c>
      <c r="E122">
        <v>850.1</v>
      </c>
      <c r="F122" t="b">
        <v>1</v>
      </c>
      <c r="G122" t="b">
        <v>1</v>
      </c>
      <c r="H122" t="str">
        <f t="shared" si="13"/>
        <v xml:space="preserve"> </v>
      </c>
      <c r="I122" s="1">
        <f t="shared" si="14"/>
        <v>-0.10238787257080974</v>
      </c>
      <c r="J122" s="2">
        <f t="shared" si="15"/>
        <v>3.1059440360175529E-2</v>
      </c>
      <c r="K122" t="b">
        <f t="shared" si="16"/>
        <v>0</v>
      </c>
      <c r="L122" t="b">
        <f t="shared" si="17"/>
        <v>0</v>
      </c>
      <c r="M122" t="s">
        <v>345</v>
      </c>
      <c r="N122" s="3" t="str">
        <f t="shared" si="18"/>
        <v>CHART</v>
      </c>
      <c r="O122" s="7">
        <f t="shared" si="19"/>
        <v>877.35</v>
      </c>
      <c r="P122">
        <v>25</v>
      </c>
      <c r="Q122" t="s">
        <v>441</v>
      </c>
      <c r="R122">
        <f t="shared" si="24"/>
        <v>880</v>
      </c>
      <c r="S122">
        <f t="shared" si="25"/>
        <v>880</v>
      </c>
      <c r="T122" t="s">
        <v>442</v>
      </c>
      <c r="U122" t="s">
        <v>443</v>
      </c>
      <c r="V122" t="str">
        <f t="shared" si="20"/>
        <v>LICI25SEP880CE</v>
      </c>
      <c r="W122" t="str">
        <f t="shared" si="21"/>
        <v xml:space="preserve">LICI25SEP880PE </v>
      </c>
    </row>
    <row r="123" spans="1:23" x14ac:dyDescent="0.25">
      <c r="A123" t="s">
        <v>128</v>
      </c>
      <c r="B123">
        <v>1174.9000000000001</v>
      </c>
      <c r="C123">
        <v>1525.97</v>
      </c>
      <c r="D123">
        <v>1571.75</v>
      </c>
      <c r="E123">
        <v>1168</v>
      </c>
      <c r="F123" t="b">
        <v>1</v>
      </c>
      <c r="G123" t="b">
        <v>1</v>
      </c>
      <c r="H123" t="str">
        <f t="shared" si="13"/>
        <v xml:space="preserve"> </v>
      </c>
      <c r="I123" s="1">
        <f t="shared" si="14"/>
        <v>-0.29880840922631707</v>
      </c>
      <c r="J123" s="2">
        <f t="shared" si="15"/>
        <v>5.872840241722777E-3</v>
      </c>
      <c r="K123" t="b">
        <f t="shared" si="16"/>
        <v>0</v>
      </c>
      <c r="L123" t="str">
        <f t="shared" si="17"/>
        <v>B</v>
      </c>
      <c r="M123" t="s">
        <v>346</v>
      </c>
      <c r="N123" s="3" t="str">
        <f t="shared" si="18"/>
        <v>CHART</v>
      </c>
      <c r="O123" s="7">
        <f t="shared" si="19"/>
        <v>1174.9000000000001</v>
      </c>
      <c r="P123">
        <v>25</v>
      </c>
      <c r="Q123" t="s">
        <v>441</v>
      </c>
      <c r="R123" s="9">
        <f t="shared" si="24"/>
        <v>1170</v>
      </c>
      <c r="S123" s="9">
        <f t="shared" si="25"/>
        <v>1170</v>
      </c>
      <c r="T123" t="s">
        <v>442</v>
      </c>
      <c r="U123" t="s">
        <v>443</v>
      </c>
      <c r="V123" t="str">
        <f t="shared" si="20"/>
        <v>LODHA25SEP1170CE</v>
      </c>
      <c r="W123" t="str">
        <f t="shared" si="21"/>
        <v xml:space="preserve">LODHA25SEP1170PE </v>
      </c>
    </row>
    <row r="124" spans="1:23" x14ac:dyDescent="0.25">
      <c r="A124" t="s">
        <v>129</v>
      </c>
      <c r="B124">
        <v>3553.6</v>
      </c>
      <c r="C124">
        <v>3731.4</v>
      </c>
      <c r="D124">
        <v>3843.34</v>
      </c>
      <c r="E124">
        <v>3405.1</v>
      </c>
      <c r="F124" t="b">
        <v>1</v>
      </c>
      <c r="G124" t="b">
        <v>1</v>
      </c>
      <c r="H124" t="str">
        <f t="shared" si="13"/>
        <v xml:space="preserve"> </v>
      </c>
      <c r="I124" s="1">
        <f t="shared" si="14"/>
        <v>-5.0033768572715048E-2</v>
      </c>
      <c r="J124" s="2">
        <f t="shared" si="15"/>
        <v>4.1788608734804146E-2</v>
      </c>
      <c r="K124" t="b">
        <f t="shared" si="16"/>
        <v>0</v>
      </c>
      <c r="L124" t="b">
        <f t="shared" si="17"/>
        <v>0</v>
      </c>
      <c r="M124" t="s">
        <v>347</v>
      </c>
      <c r="N124" s="3" t="str">
        <f t="shared" si="18"/>
        <v>CHART</v>
      </c>
      <c r="O124" s="7">
        <f t="shared" si="19"/>
        <v>3553.6</v>
      </c>
      <c r="P124">
        <v>25</v>
      </c>
      <c r="Q124" t="s">
        <v>441</v>
      </c>
      <c r="R124">
        <f t="shared" si="24"/>
        <v>3550</v>
      </c>
      <c r="S124">
        <f t="shared" si="25"/>
        <v>3550</v>
      </c>
      <c r="T124" t="s">
        <v>442</v>
      </c>
      <c r="U124" t="s">
        <v>443</v>
      </c>
      <c r="V124" t="str">
        <f t="shared" si="20"/>
        <v>LT25SEP3550CE</v>
      </c>
      <c r="W124" t="str">
        <f t="shared" si="21"/>
        <v xml:space="preserve">LT25SEP3550PE </v>
      </c>
    </row>
    <row r="125" spans="1:23" x14ac:dyDescent="0.25">
      <c r="A125" t="s">
        <v>130</v>
      </c>
      <c r="B125">
        <v>230.51</v>
      </c>
      <c r="C125">
        <v>232.87</v>
      </c>
      <c r="D125">
        <v>239.86</v>
      </c>
      <c r="E125">
        <v>180.61</v>
      </c>
      <c r="F125" t="b">
        <v>1</v>
      </c>
      <c r="G125" t="b">
        <v>1</v>
      </c>
      <c r="H125" t="str">
        <f t="shared" si="13"/>
        <v xml:space="preserve"> </v>
      </c>
      <c r="I125" s="1">
        <f t="shared" si="14"/>
        <v>-1.0238167541538388E-2</v>
      </c>
      <c r="J125" s="2">
        <f t="shared" si="15"/>
        <v>0.21647650861133999</v>
      </c>
      <c r="K125" t="b">
        <f t="shared" si="16"/>
        <v>0</v>
      </c>
      <c r="L125" t="b">
        <f t="shared" si="17"/>
        <v>0</v>
      </c>
      <c r="M125" t="s">
        <v>348</v>
      </c>
      <c r="N125" s="3" t="str">
        <f t="shared" si="18"/>
        <v>CHART</v>
      </c>
      <c r="O125" s="7">
        <f t="shared" si="19"/>
        <v>230.51</v>
      </c>
      <c r="P125">
        <v>25</v>
      </c>
      <c r="Q125" t="s">
        <v>441</v>
      </c>
      <c r="R125">
        <f t="shared" si="24"/>
        <v>230</v>
      </c>
      <c r="S125">
        <f t="shared" si="25"/>
        <v>230</v>
      </c>
      <c r="T125" t="s">
        <v>442</v>
      </c>
      <c r="U125" t="s">
        <v>443</v>
      </c>
      <c r="V125" t="str">
        <f t="shared" si="20"/>
        <v>LTF25SEP230CE</v>
      </c>
      <c r="W125" t="str">
        <f t="shared" si="21"/>
        <v xml:space="preserve">LTF25SEP230PE </v>
      </c>
    </row>
    <row r="126" spans="1:23" x14ac:dyDescent="0.25">
      <c r="A126" t="s">
        <v>131</v>
      </c>
      <c r="B126">
        <v>5195.5</v>
      </c>
      <c r="C126">
        <v>5554.5</v>
      </c>
      <c r="D126">
        <v>5721.14</v>
      </c>
      <c r="E126">
        <v>4939.5</v>
      </c>
      <c r="F126" t="b">
        <v>1</v>
      </c>
      <c r="G126" t="b">
        <v>1</v>
      </c>
      <c r="H126" t="str">
        <f t="shared" si="13"/>
        <v xml:space="preserve"> </v>
      </c>
      <c r="I126" s="1">
        <f t="shared" si="14"/>
        <v>-6.9098258107978053E-2</v>
      </c>
      <c r="J126" s="2">
        <f t="shared" si="15"/>
        <v>4.9273409681455105E-2</v>
      </c>
      <c r="K126" t="b">
        <f t="shared" si="16"/>
        <v>0</v>
      </c>
      <c r="L126" t="b">
        <f t="shared" si="17"/>
        <v>0</v>
      </c>
      <c r="M126" t="s">
        <v>349</v>
      </c>
      <c r="N126" s="3" t="str">
        <f t="shared" si="18"/>
        <v>CHART</v>
      </c>
      <c r="O126" s="7">
        <f t="shared" si="19"/>
        <v>5195.5</v>
      </c>
      <c r="P126">
        <v>25</v>
      </c>
      <c r="Q126" t="s">
        <v>441</v>
      </c>
      <c r="R126">
        <f t="shared" si="24"/>
        <v>5200</v>
      </c>
      <c r="S126">
        <f t="shared" si="25"/>
        <v>5200</v>
      </c>
      <c r="T126" t="s">
        <v>442</v>
      </c>
      <c r="U126" t="s">
        <v>443</v>
      </c>
      <c r="V126" t="str">
        <f t="shared" si="20"/>
        <v>LTIM25SEP5200CE</v>
      </c>
      <c r="W126" t="str">
        <f t="shared" si="21"/>
        <v xml:space="preserve">LTIM25SEP5200PE </v>
      </c>
    </row>
    <row r="127" spans="1:23" x14ac:dyDescent="0.25">
      <c r="A127" t="s">
        <v>132</v>
      </c>
      <c r="B127">
        <v>1943.9</v>
      </c>
      <c r="C127">
        <v>2036.83</v>
      </c>
      <c r="D127">
        <v>2097.94</v>
      </c>
      <c r="E127">
        <v>1836.8</v>
      </c>
      <c r="F127" t="b">
        <v>1</v>
      </c>
      <c r="G127" t="b">
        <v>1</v>
      </c>
      <c r="H127" t="str">
        <f t="shared" si="13"/>
        <v xml:space="preserve"> </v>
      </c>
      <c r="I127" s="1">
        <f t="shared" si="14"/>
        <v>-4.7805957096558375E-2</v>
      </c>
      <c r="J127" s="2">
        <f t="shared" si="15"/>
        <v>5.5095426719481526E-2</v>
      </c>
      <c r="K127" t="b">
        <f t="shared" si="16"/>
        <v>0</v>
      </c>
      <c r="L127" t="b">
        <f t="shared" si="17"/>
        <v>0</v>
      </c>
      <c r="M127" t="s">
        <v>350</v>
      </c>
      <c r="N127" s="3" t="str">
        <f t="shared" si="18"/>
        <v>CHART</v>
      </c>
      <c r="O127" s="7">
        <f t="shared" si="19"/>
        <v>1943.9</v>
      </c>
      <c r="P127">
        <v>25</v>
      </c>
      <c r="Q127" t="s">
        <v>441</v>
      </c>
      <c r="R127">
        <f t="shared" si="24"/>
        <v>1940</v>
      </c>
      <c r="S127">
        <f t="shared" si="25"/>
        <v>1940</v>
      </c>
      <c r="T127" t="s">
        <v>442</v>
      </c>
      <c r="U127" t="s">
        <v>443</v>
      </c>
      <c r="V127" t="str">
        <f t="shared" si="20"/>
        <v>LUPIN25SEP1940CE</v>
      </c>
      <c r="W127" t="str">
        <f t="shared" si="21"/>
        <v xml:space="preserve">LUPIN25SEP1940PE </v>
      </c>
    </row>
    <row r="128" spans="1:23" x14ac:dyDescent="0.25">
      <c r="A128" t="s">
        <v>133</v>
      </c>
      <c r="B128">
        <v>3561.3</v>
      </c>
      <c r="C128">
        <v>3577.8</v>
      </c>
      <c r="D128">
        <v>3685.13</v>
      </c>
      <c r="E128">
        <v>2908.63</v>
      </c>
      <c r="F128" t="b">
        <v>1</v>
      </c>
      <c r="G128" t="b">
        <v>1</v>
      </c>
      <c r="H128" t="str">
        <f t="shared" si="13"/>
        <v xml:space="preserve"> </v>
      </c>
      <c r="I128" s="1">
        <f t="shared" si="14"/>
        <v>-4.6331395838598265E-3</v>
      </c>
      <c r="J128" s="2">
        <f t="shared" si="15"/>
        <v>0.18326734619380564</v>
      </c>
      <c r="K128" t="str">
        <f t="shared" si="16"/>
        <v>S</v>
      </c>
      <c r="L128" t="b">
        <f t="shared" si="17"/>
        <v>0</v>
      </c>
      <c r="M128" t="s">
        <v>351</v>
      </c>
      <c r="N128" s="3" t="str">
        <f t="shared" si="18"/>
        <v>CHART</v>
      </c>
      <c r="O128" s="7">
        <f t="shared" si="19"/>
        <v>3561.3</v>
      </c>
      <c r="P128">
        <v>25</v>
      </c>
      <c r="Q128" t="s">
        <v>441</v>
      </c>
      <c r="R128">
        <f t="shared" si="24"/>
        <v>3560</v>
      </c>
      <c r="S128">
        <f t="shared" si="25"/>
        <v>3560</v>
      </c>
      <c r="T128" t="s">
        <v>442</v>
      </c>
      <c r="U128" t="s">
        <v>443</v>
      </c>
      <c r="V128" t="str">
        <f t="shared" si="20"/>
        <v>M&amp;M25SEP3560CE</v>
      </c>
      <c r="W128" t="str">
        <f t="shared" si="21"/>
        <v xml:space="preserve">M&amp;M25SEP3560PE </v>
      </c>
    </row>
    <row r="129" spans="1:23" x14ac:dyDescent="0.25">
      <c r="A129" t="s">
        <v>134</v>
      </c>
      <c r="B129">
        <v>284.5</v>
      </c>
      <c r="C129">
        <v>292.7</v>
      </c>
      <c r="D129">
        <v>301.48</v>
      </c>
      <c r="E129">
        <v>245.32</v>
      </c>
      <c r="F129" t="b">
        <v>1</v>
      </c>
      <c r="G129" t="b">
        <v>1</v>
      </c>
      <c r="H129" t="str">
        <f t="shared" si="13"/>
        <v xml:space="preserve"> </v>
      </c>
      <c r="I129" s="1">
        <f t="shared" si="14"/>
        <v>-2.882249560632685E-2</v>
      </c>
      <c r="J129" s="2">
        <f t="shared" si="15"/>
        <v>0.13771528998242533</v>
      </c>
      <c r="K129" t="b">
        <f t="shared" si="16"/>
        <v>0</v>
      </c>
      <c r="L129" t="b">
        <f t="shared" si="17"/>
        <v>0</v>
      </c>
      <c r="M129" t="s">
        <v>352</v>
      </c>
      <c r="N129" s="3" t="str">
        <f t="shared" si="18"/>
        <v>CHART</v>
      </c>
      <c r="O129" s="7">
        <f t="shared" si="19"/>
        <v>284.5</v>
      </c>
      <c r="P129">
        <v>25</v>
      </c>
      <c r="Q129" t="s">
        <v>441</v>
      </c>
      <c r="R129">
        <f t="shared" si="24"/>
        <v>280</v>
      </c>
      <c r="S129">
        <f t="shared" si="25"/>
        <v>280</v>
      </c>
      <c r="T129" t="s">
        <v>442</v>
      </c>
      <c r="U129" t="s">
        <v>443</v>
      </c>
      <c r="V129" t="str">
        <f t="shared" si="20"/>
        <v>MANAPPURAM25SEP280CE</v>
      </c>
      <c r="W129" t="str">
        <f t="shared" si="21"/>
        <v xml:space="preserve">MANAPPURAM25SEP280PE </v>
      </c>
    </row>
    <row r="130" spans="1:23" x14ac:dyDescent="0.25">
      <c r="A130" t="s">
        <v>135</v>
      </c>
      <c r="B130">
        <v>2550.6</v>
      </c>
      <c r="C130">
        <v>2715.43</v>
      </c>
      <c r="D130">
        <v>2796.89</v>
      </c>
      <c r="E130">
        <v>2257.11</v>
      </c>
      <c r="F130" t="b">
        <v>1</v>
      </c>
      <c r="G130" t="b">
        <v>1</v>
      </c>
      <c r="H130" t="str">
        <f t="shared" ref="H130:H193" si="26">IFERROR(_xlfn.IFS(C130=B130,"SELL",E130=B130,"BUY")," ")</f>
        <v xml:space="preserve"> </v>
      </c>
      <c r="I130" s="1">
        <f t="shared" ref="I130:I193" si="27">(B130-C130)/B130</f>
        <v>-6.4624010036854043E-2</v>
      </c>
      <c r="J130" s="2">
        <f t="shared" ref="J130:J193" si="28">(B130-E130)/B130</f>
        <v>0.11506704304869435</v>
      </c>
      <c r="K130" t="b">
        <f t="shared" ref="K130:K193" si="29">IF(I130&gt;-0.7%,"S")</f>
        <v>0</v>
      </c>
      <c r="L130" t="b">
        <f t="shared" ref="L130:L193" si="30">IF(J130&lt;0.7%,"B")</f>
        <v>0</v>
      </c>
      <c r="M130" t="s">
        <v>353</v>
      </c>
      <c r="N130" s="3" t="str">
        <f t="shared" ref="N130:N193" si="31">IFERROR(IF(M130="","",HYPERLINK("https://in.tradingview.com/chart/?symbol="&amp;M130,"CHART")),"")</f>
        <v>CHART</v>
      </c>
      <c r="O130" s="7">
        <f t="shared" ref="O130:O193" si="32">B130</f>
        <v>2550.6</v>
      </c>
      <c r="P130">
        <v>25</v>
      </c>
      <c r="Q130" t="s">
        <v>441</v>
      </c>
      <c r="R130">
        <f t="shared" si="24"/>
        <v>2550</v>
      </c>
      <c r="S130">
        <f t="shared" si="25"/>
        <v>2550</v>
      </c>
      <c r="T130" t="s">
        <v>442</v>
      </c>
      <c r="U130" t="s">
        <v>443</v>
      </c>
      <c r="V130" t="str">
        <f t="shared" ref="V130:V193" si="33">CONCATENATE(M130,P130,Q130,R130,T130)</f>
        <v>MANKIND25SEP2550CE</v>
      </c>
      <c r="W130" t="str">
        <f t="shared" ref="W130:W193" si="34">CONCATENATE(M130,P130,Q130,R130,U130)</f>
        <v xml:space="preserve">MANKIND25SEP2550PE </v>
      </c>
    </row>
    <row r="131" spans="1:23" x14ac:dyDescent="0.25">
      <c r="A131" t="s">
        <v>136</v>
      </c>
      <c r="B131">
        <v>731.7</v>
      </c>
      <c r="C131">
        <v>759</v>
      </c>
      <c r="D131">
        <v>781.77</v>
      </c>
      <c r="E131">
        <v>673.59</v>
      </c>
      <c r="F131" t="b">
        <v>1</v>
      </c>
      <c r="G131" t="b">
        <v>1</v>
      </c>
      <c r="H131" t="str">
        <f t="shared" si="26"/>
        <v xml:space="preserve"> </v>
      </c>
      <c r="I131" s="1">
        <f t="shared" si="27"/>
        <v>-3.7310373103730976E-2</v>
      </c>
      <c r="J131" s="2">
        <f t="shared" si="28"/>
        <v>7.9417794177941786E-2</v>
      </c>
      <c r="K131" t="b">
        <f t="shared" si="29"/>
        <v>0</v>
      </c>
      <c r="L131" t="b">
        <f t="shared" si="30"/>
        <v>0</v>
      </c>
      <c r="M131" t="s">
        <v>354</v>
      </c>
      <c r="N131" s="3" t="str">
        <f t="shared" si="31"/>
        <v>CHART</v>
      </c>
      <c r="O131" s="7">
        <f t="shared" si="32"/>
        <v>731.7</v>
      </c>
      <c r="P131">
        <v>25</v>
      </c>
      <c r="Q131" t="s">
        <v>441</v>
      </c>
      <c r="R131">
        <f t="shared" si="24"/>
        <v>730</v>
      </c>
      <c r="S131">
        <f t="shared" si="25"/>
        <v>730</v>
      </c>
      <c r="T131" t="s">
        <v>442</v>
      </c>
      <c r="U131" t="s">
        <v>443</v>
      </c>
      <c r="V131" t="str">
        <f t="shared" si="33"/>
        <v>MARICO25SEP730CE</v>
      </c>
      <c r="W131" t="str">
        <f t="shared" si="34"/>
        <v xml:space="preserve">MARICO25SEP730PE </v>
      </c>
    </row>
    <row r="132" spans="1:23" x14ac:dyDescent="0.25">
      <c r="A132" t="s">
        <v>137</v>
      </c>
      <c r="B132">
        <v>14895</v>
      </c>
      <c r="C132">
        <v>15240</v>
      </c>
      <c r="D132">
        <v>15697.2</v>
      </c>
      <c r="E132">
        <v>12045.63</v>
      </c>
      <c r="F132" t="b">
        <v>1</v>
      </c>
      <c r="G132" t="b">
        <v>1</v>
      </c>
      <c r="H132" t="str">
        <f t="shared" si="26"/>
        <v xml:space="preserve"> </v>
      </c>
      <c r="I132" s="1">
        <f t="shared" si="27"/>
        <v>-2.3162134944612285E-2</v>
      </c>
      <c r="J132" s="2">
        <f t="shared" si="28"/>
        <v>0.19129707955689834</v>
      </c>
      <c r="K132" t="b">
        <f t="shared" si="29"/>
        <v>0</v>
      </c>
      <c r="L132" t="b">
        <f t="shared" si="30"/>
        <v>0</v>
      </c>
      <c r="M132" t="s">
        <v>355</v>
      </c>
      <c r="N132" s="3" t="str">
        <f t="shared" si="31"/>
        <v>CHART</v>
      </c>
      <c r="O132" s="7">
        <f t="shared" si="32"/>
        <v>14895</v>
      </c>
      <c r="P132">
        <v>25</v>
      </c>
      <c r="Q132" t="s">
        <v>441</v>
      </c>
      <c r="R132">
        <f t="shared" si="24"/>
        <v>14900</v>
      </c>
      <c r="S132">
        <f t="shared" si="25"/>
        <v>14900</v>
      </c>
      <c r="T132" t="s">
        <v>442</v>
      </c>
      <c r="U132" t="s">
        <v>443</v>
      </c>
      <c r="V132" t="str">
        <f t="shared" si="33"/>
        <v>MARUTI25SEP14900CE</v>
      </c>
      <c r="W132" t="str">
        <f t="shared" si="34"/>
        <v xml:space="preserve">MARUTI25SEP14900PE </v>
      </c>
    </row>
    <row r="133" spans="1:23" x14ac:dyDescent="0.25">
      <c r="A133" t="s">
        <v>138</v>
      </c>
      <c r="B133">
        <v>1170</v>
      </c>
      <c r="C133">
        <v>1314.3</v>
      </c>
      <c r="D133">
        <v>1353.73</v>
      </c>
      <c r="E133">
        <v>1147.5999999999999</v>
      </c>
      <c r="F133" t="b">
        <v>1</v>
      </c>
      <c r="G133" t="b">
        <v>1</v>
      </c>
      <c r="H133" t="str">
        <f t="shared" si="26"/>
        <v xml:space="preserve"> </v>
      </c>
      <c r="I133" s="1">
        <f t="shared" si="27"/>
        <v>-0.12333333333333329</v>
      </c>
      <c r="J133" s="2">
        <f t="shared" si="28"/>
        <v>1.9145299145299222E-2</v>
      </c>
      <c r="K133" t="b">
        <f t="shared" si="29"/>
        <v>0</v>
      </c>
      <c r="L133" t="b">
        <f t="shared" si="30"/>
        <v>0</v>
      </c>
      <c r="M133" t="s">
        <v>356</v>
      </c>
      <c r="N133" s="3" t="str">
        <f t="shared" si="31"/>
        <v>CHART</v>
      </c>
      <c r="O133" s="7">
        <f t="shared" si="32"/>
        <v>1170</v>
      </c>
      <c r="P133">
        <v>25</v>
      </c>
      <c r="Q133" t="s">
        <v>441</v>
      </c>
      <c r="R133">
        <f t="shared" si="24"/>
        <v>1170</v>
      </c>
      <c r="S133">
        <f t="shared" si="25"/>
        <v>1170</v>
      </c>
      <c r="T133" t="s">
        <v>442</v>
      </c>
      <c r="U133" t="s">
        <v>443</v>
      </c>
      <c r="V133" t="str">
        <f t="shared" si="33"/>
        <v>MAXHEALTH25SEP1170CE</v>
      </c>
      <c r="W133" t="str">
        <f t="shared" si="34"/>
        <v xml:space="preserve">MAXHEALTH25SEP1170PE </v>
      </c>
    </row>
    <row r="134" spans="1:23" x14ac:dyDescent="0.25">
      <c r="A134" t="s">
        <v>139</v>
      </c>
      <c r="B134">
        <v>2670.7</v>
      </c>
      <c r="C134">
        <v>3437.4</v>
      </c>
      <c r="D134">
        <v>3540.52</v>
      </c>
      <c r="E134">
        <v>2589</v>
      </c>
      <c r="F134" t="b">
        <v>1</v>
      </c>
      <c r="G134" t="b">
        <v>1</v>
      </c>
      <c r="H134" t="str">
        <f t="shared" si="26"/>
        <v xml:space="preserve"> </v>
      </c>
      <c r="I134" s="1">
        <f t="shared" si="27"/>
        <v>-0.2870782940802038</v>
      </c>
      <c r="J134" s="2">
        <f t="shared" si="28"/>
        <v>3.0591230763470187E-2</v>
      </c>
      <c r="K134" t="b">
        <f t="shared" si="29"/>
        <v>0</v>
      </c>
      <c r="L134" t="b">
        <f t="shared" si="30"/>
        <v>0</v>
      </c>
      <c r="M134" t="s">
        <v>357</v>
      </c>
      <c r="N134" s="3" t="str">
        <f t="shared" si="31"/>
        <v>CHART</v>
      </c>
      <c r="O134" s="7">
        <f t="shared" si="32"/>
        <v>2670.7</v>
      </c>
      <c r="P134">
        <v>25</v>
      </c>
      <c r="Q134" t="s">
        <v>441</v>
      </c>
      <c r="R134">
        <f t="shared" si="24"/>
        <v>2670</v>
      </c>
      <c r="S134">
        <f t="shared" si="25"/>
        <v>2670</v>
      </c>
      <c r="T134" t="s">
        <v>442</v>
      </c>
      <c r="U134" t="s">
        <v>443</v>
      </c>
      <c r="V134" t="str">
        <f t="shared" si="33"/>
        <v>MAZDOCK25SEP2670CE</v>
      </c>
      <c r="W134" t="str">
        <f t="shared" si="34"/>
        <v xml:space="preserve">MAZDOCK25SEP2670PE </v>
      </c>
    </row>
    <row r="135" spans="1:23" x14ac:dyDescent="0.25">
      <c r="A135" t="s">
        <v>140</v>
      </c>
      <c r="B135">
        <v>7605.5</v>
      </c>
      <c r="C135">
        <v>9080.32</v>
      </c>
      <c r="D135">
        <v>9352.73</v>
      </c>
      <c r="E135">
        <v>7304</v>
      </c>
      <c r="F135" t="b">
        <v>1</v>
      </c>
      <c r="G135" t="b">
        <v>1</v>
      </c>
      <c r="H135" t="str">
        <f t="shared" si="26"/>
        <v xml:space="preserve"> </v>
      </c>
      <c r="I135" s="1">
        <f t="shared" si="27"/>
        <v>-0.19391492998487933</v>
      </c>
      <c r="J135" s="2">
        <f t="shared" si="28"/>
        <v>3.9642364078627312E-2</v>
      </c>
      <c r="K135" t="b">
        <f t="shared" si="29"/>
        <v>0</v>
      </c>
      <c r="L135" t="b">
        <f t="shared" si="30"/>
        <v>0</v>
      </c>
      <c r="M135" t="s">
        <v>358</v>
      </c>
      <c r="N135" s="3" t="str">
        <f t="shared" si="31"/>
        <v>CHART</v>
      </c>
      <c r="O135" s="7">
        <f t="shared" si="32"/>
        <v>7605.5</v>
      </c>
      <c r="P135">
        <v>25</v>
      </c>
      <c r="Q135" t="s">
        <v>441</v>
      </c>
      <c r="R135">
        <f t="shared" si="24"/>
        <v>7610</v>
      </c>
      <c r="S135">
        <f t="shared" si="25"/>
        <v>7610</v>
      </c>
      <c r="T135" t="s">
        <v>442</v>
      </c>
      <c r="U135" t="s">
        <v>443</v>
      </c>
      <c r="V135" t="str">
        <f t="shared" si="33"/>
        <v>MCX25SEP7610CE</v>
      </c>
      <c r="W135" t="str">
        <f t="shared" si="34"/>
        <v xml:space="preserve">MCX25SEP7610PE </v>
      </c>
    </row>
    <row r="136" spans="1:23" x14ac:dyDescent="0.25">
      <c r="A136" t="s">
        <v>141</v>
      </c>
      <c r="B136">
        <v>1577.4</v>
      </c>
      <c r="C136">
        <v>1674.8</v>
      </c>
      <c r="D136">
        <v>1725.04</v>
      </c>
      <c r="E136">
        <v>1451.1</v>
      </c>
      <c r="F136" t="b">
        <v>1</v>
      </c>
      <c r="G136" t="b">
        <v>1</v>
      </c>
      <c r="H136" t="str">
        <f t="shared" si="26"/>
        <v xml:space="preserve"> </v>
      </c>
      <c r="I136" s="1">
        <f t="shared" si="27"/>
        <v>-6.1747178901990531E-2</v>
      </c>
      <c r="J136" s="2">
        <f t="shared" si="28"/>
        <v>8.0068467097755905E-2</v>
      </c>
      <c r="K136" t="b">
        <f t="shared" si="29"/>
        <v>0</v>
      </c>
      <c r="L136" t="b">
        <f t="shared" si="30"/>
        <v>0</v>
      </c>
      <c r="M136" t="s">
        <v>359</v>
      </c>
      <c r="N136" s="3" t="str">
        <f t="shared" si="31"/>
        <v>CHART</v>
      </c>
      <c r="O136" s="7">
        <f t="shared" si="32"/>
        <v>1577.4</v>
      </c>
      <c r="P136">
        <v>25</v>
      </c>
      <c r="Q136" t="s">
        <v>441</v>
      </c>
      <c r="R136">
        <f t="shared" ref="R136:R167" si="35">ROUND(O136,-1)</f>
        <v>1580</v>
      </c>
      <c r="S136">
        <f t="shared" ref="S136:S167" si="36">ROUND(O136,-1)</f>
        <v>1580</v>
      </c>
      <c r="T136" t="s">
        <v>442</v>
      </c>
      <c r="U136" t="s">
        <v>443</v>
      </c>
      <c r="V136" t="str">
        <f t="shared" si="33"/>
        <v>MFSL25SEP1580CE</v>
      </c>
      <c r="W136" t="str">
        <f t="shared" si="34"/>
        <v xml:space="preserve">MFSL25SEP1580PE </v>
      </c>
    </row>
    <row r="137" spans="1:23" x14ac:dyDescent="0.25">
      <c r="A137" t="s">
        <v>142</v>
      </c>
      <c r="B137">
        <v>94.6</v>
      </c>
      <c r="C137">
        <v>108.17</v>
      </c>
      <c r="D137">
        <v>111.41</v>
      </c>
      <c r="E137">
        <v>89.7</v>
      </c>
      <c r="F137" t="b">
        <v>1</v>
      </c>
      <c r="G137" t="b">
        <v>1</v>
      </c>
      <c r="H137" t="str">
        <f t="shared" si="26"/>
        <v xml:space="preserve"> </v>
      </c>
      <c r="I137" s="1">
        <f t="shared" si="27"/>
        <v>-0.1434460887949261</v>
      </c>
      <c r="J137" s="2">
        <f t="shared" si="28"/>
        <v>5.1797040169133106E-2</v>
      </c>
      <c r="K137" t="b">
        <f t="shared" si="29"/>
        <v>0</v>
      </c>
      <c r="L137" t="b">
        <f t="shared" si="30"/>
        <v>0</v>
      </c>
      <c r="M137" t="s">
        <v>360</v>
      </c>
      <c r="N137" s="3" t="str">
        <f t="shared" si="31"/>
        <v>CHART</v>
      </c>
      <c r="O137" s="7">
        <f t="shared" si="32"/>
        <v>94.6</v>
      </c>
      <c r="P137">
        <v>25</v>
      </c>
      <c r="Q137" t="s">
        <v>441</v>
      </c>
      <c r="R137">
        <f t="shared" si="35"/>
        <v>90</v>
      </c>
      <c r="S137">
        <f t="shared" si="36"/>
        <v>90</v>
      </c>
      <c r="T137" t="s">
        <v>442</v>
      </c>
      <c r="U137" t="s">
        <v>443</v>
      </c>
      <c r="V137" t="str">
        <f t="shared" si="33"/>
        <v>MOTHERSON25SEP90CE</v>
      </c>
      <c r="W137" t="str">
        <f t="shared" si="34"/>
        <v xml:space="preserve">MOTHERSON25SEP90PE </v>
      </c>
    </row>
    <row r="138" spans="1:23" x14ac:dyDescent="0.25">
      <c r="A138" t="s">
        <v>143</v>
      </c>
      <c r="B138">
        <v>2797.4</v>
      </c>
      <c r="C138">
        <v>2967.6</v>
      </c>
      <c r="D138">
        <v>3056.63</v>
      </c>
      <c r="E138">
        <v>2503.5700000000002</v>
      </c>
      <c r="F138" t="b">
        <v>1</v>
      </c>
      <c r="G138" t="b">
        <v>1</v>
      </c>
      <c r="H138" t="str">
        <f t="shared" si="26"/>
        <v xml:space="preserve"> </v>
      </c>
      <c r="I138" s="1">
        <f t="shared" si="27"/>
        <v>-6.0842210624150933E-2</v>
      </c>
      <c r="J138" s="2">
        <f t="shared" si="28"/>
        <v>0.10503681990419672</v>
      </c>
      <c r="K138" t="b">
        <f t="shared" si="29"/>
        <v>0</v>
      </c>
      <c r="L138" t="b">
        <f t="shared" si="30"/>
        <v>0</v>
      </c>
      <c r="M138" t="s">
        <v>361</v>
      </c>
      <c r="N138" s="3" t="str">
        <f t="shared" si="31"/>
        <v>CHART</v>
      </c>
      <c r="O138" s="7">
        <f t="shared" si="32"/>
        <v>2797.4</v>
      </c>
      <c r="P138">
        <v>25</v>
      </c>
      <c r="Q138" t="s">
        <v>441</v>
      </c>
      <c r="R138">
        <f t="shared" si="35"/>
        <v>2800</v>
      </c>
      <c r="S138">
        <f t="shared" si="36"/>
        <v>2800</v>
      </c>
      <c r="T138" t="s">
        <v>442</v>
      </c>
      <c r="U138" t="s">
        <v>443</v>
      </c>
      <c r="V138" t="str">
        <f t="shared" si="33"/>
        <v>MPHASIS25SEP2800CE</v>
      </c>
      <c r="W138" t="str">
        <f t="shared" si="34"/>
        <v xml:space="preserve">MPHASIS25SEP2800PE </v>
      </c>
    </row>
    <row r="139" spans="1:23" x14ac:dyDescent="0.25">
      <c r="A139" t="s">
        <v>144</v>
      </c>
      <c r="B139">
        <v>2837.9</v>
      </c>
      <c r="C139">
        <v>2874.9</v>
      </c>
      <c r="D139">
        <v>2961.15</v>
      </c>
      <c r="E139">
        <v>2461.1</v>
      </c>
      <c r="F139" t="b">
        <v>1</v>
      </c>
      <c r="G139" t="b">
        <v>1</v>
      </c>
      <c r="H139" t="str">
        <f t="shared" si="26"/>
        <v xml:space="preserve"> </v>
      </c>
      <c r="I139" s="1">
        <f t="shared" si="27"/>
        <v>-1.3037809647979138E-2</v>
      </c>
      <c r="J139" s="2">
        <f t="shared" si="28"/>
        <v>0.13277423446914979</v>
      </c>
      <c r="K139" t="b">
        <f t="shared" si="29"/>
        <v>0</v>
      </c>
      <c r="L139" t="b">
        <f t="shared" si="30"/>
        <v>0</v>
      </c>
      <c r="M139" t="s">
        <v>362</v>
      </c>
      <c r="N139" s="3" t="str">
        <f t="shared" si="31"/>
        <v>CHART</v>
      </c>
      <c r="O139" s="7">
        <f t="shared" si="32"/>
        <v>2837.9</v>
      </c>
      <c r="P139">
        <v>25</v>
      </c>
      <c r="Q139" t="s">
        <v>441</v>
      </c>
      <c r="R139">
        <f t="shared" si="35"/>
        <v>2840</v>
      </c>
      <c r="S139">
        <f t="shared" si="36"/>
        <v>2840</v>
      </c>
      <c r="T139" t="s">
        <v>442</v>
      </c>
      <c r="U139" t="s">
        <v>443</v>
      </c>
      <c r="V139" t="str">
        <f t="shared" si="33"/>
        <v>MUTHOOTFIN25SEP2840CE</v>
      </c>
      <c r="W139" t="str">
        <f t="shared" si="34"/>
        <v xml:space="preserve">MUTHOOTFIN25SEP2840PE </v>
      </c>
    </row>
    <row r="140" spans="1:23" x14ac:dyDescent="0.25">
      <c r="A140" t="s">
        <v>145</v>
      </c>
      <c r="B140">
        <v>212.14</v>
      </c>
      <c r="C140">
        <v>213</v>
      </c>
      <c r="D140">
        <v>219.39</v>
      </c>
      <c r="E140">
        <v>179.93</v>
      </c>
      <c r="F140" t="b">
        <v>1</v>
      </c>
      <c r="G140" t="b">
        <v>1</v>
      </c>
      <c r="H140" t="str">
        <f t="shared" si="26"/>
        <v xml:space="preserve"> </v>
      </c>
      <c r="I140" s="1">
        <f t="shared" si="27"/>
        <v>-4.0539266522108689E-3</v>
      </c>
      <c r="J140" s="2">
        <f t="shared" si="28"/>
        <v>0.15183369472989527</v>
      </c>
      <c r="K140" t="str">
        <f t="shared" si="29"/>
        <v>S</v>
      </c>
      <c r="L140" t="b">
        <f t="shared" si="30"/>
        <v>0</v>
      </c>
      <c r="M140" t="s">
        <v>363</v>
      </c>
      <c r="N140" s="3" t="str">
        <f t="shared" si="31"/>
        <v>CHART</v>
      </c>
      <c r="O140" s="7">
        <f t="shared" si="32"/>
        <v>212.14</v>
      </c>
      <c r="P140">
        <v>25</v>
      </c>
      <c r="Q140" t="s">
        <v>441</v>
      </c>
      <c r="R140">
        <f t="shared" si="35"/>
        <v>210</v>
      </c>
      <c r="S140">
        <f t="shared" si="36"/>
        <v>210</v>
      </c>
      <c r="T140" t="s">
        <v>442</v>
      </c>
      <c r="U140" t="s">
        <v>443</v>
      </c>
      <c r="V140" t="str">
        <f t="shared" si="33"/>
        <v>NATIONALUM25SEP210CE</v>
      </c>
      <c r="W140" t="str">
        <f t="shared" si="34"/>
        <v xml:space="preserve">NATIONALUM25SEP210PE </v>
      </c>
    </row>
    <row r="141" spans="1:23" x14ac:dyDescent="0.25">
      <c r="A141" t="s">
        <v>146</v>
      </c>
      <c r="B141">
        <v>1347</v>
      </c>
      <c r="C141">
        <v>1546.17</v>
      </c>
      <c r="D141">
        <v>1592.56</v>
      </c>
      <c r="E141">
        <v>1287.0999999999999</v>
      </c>
      <c r="F141" t="b">
        <v>1</v>
      </c>
      <c r="G141" t="b">
        <v>1</v>
      </c>
      <c r="H141" t="str">
        <f t="shared" si="26"/>
        <v xml:space="preserve"> </v>
      </c>
      <c r="I141" s="1">
        <f t="shared" si="27"/>
        <v>-0.14786191536748336</v>
      </c>
      <c r="J141" s="2">
        <f t="shared" si="28"/>
        <v>4.4469190794357898E-2</v>
      </c>
      <c r="K141" t="b">
        <f t="shared" si="29"/>
        <v>0</v>
      </c>
      <c r="L141" t="b">
        <f t="shared" si="30"/>
        <v>0</v>
      </c>
      <c r="M141" t="s">
        <v>364</v>
      </c>
      <c r="N141" s="3" t="str">
        <f t="shared" si="31"/>
        <v>CHART</v>
      </c>
      <c r="O141" s="7">
        <f t="shared" si="32"/>
        <v>1347</v>
      </c>
      <c r="P141">
        <v>25</v>
      </c>
      <c r="Q141" t="s">
        <v>441</v>
      </c>
      <c r="R141">
        <f t="shared" si="35"/>
        <v>1350</v>
      </c>
      <c r="S141">
        <f t="shared" si="36"/>
        <v>1350</v>
      </c>
      <c r="T141" t="s">
        <v>442</v>
      </c>
      <c r="U141" t="s">
        <v>443</v>
      </c>
      <c r="V141" t="str">
        <f t="shared" si="33"/>
        <v>NAUKRI25SEP1350CE</v>
      </c>
      <c r="W141" t="str">
        <f t="shared" si="34"/>
        <v xml:space="preserve">NAUKRI25SEP1350PE </v>
      </c>
    </row>
    <row r="142" spans="1:23" x14ac:dyDescent="0.25">
      <c r="A142" t="s">
        <v>147</v>
      </c>
      <c r="B142">
        <v>102.28</v>
      </c>
      <c r="C142">
        <v>130.26</v>
      </c>
      <c r="D142">
        <v>134.16999999999999</v>
      </c>
      <c r="E142">
        <v>98</v>
      </c>
      <c r="F142" t="b">
        <v>1</v>
      </c>
      <c r="G142" t="b">
        <v>1</v>
      </c>
      <c r="H142" t="str">
        <f t="shared" si="26"/>
        <v xml:space="preserve"> </v>
      </c>
      <c r="I142" s="1">
        <f t="shared" si="27"/>
        <v>-0.27356276886976916</v>
      </c>
      <c r="J142" s="2">
        <f t="shared" si="28"/>
        <v>4.1845913179507248E-2</v>
      </c>
      <c r="K142" t="b">
        <f t="shared" si="29"/>
        <v>0</v>
      </c>
      <c r="L142" t="b">
        <f t="shared" si="30"/>
        <v>0</v>
      </c>
      <c r="M142" t="s">
        <v>365</v>
      </c>
      <c r="N142" s="3" t="str">
        <f t="shared" si="31"/>
        <v>CHART</v>
      </c>
      <c r="O142" s="7">
        <f t="shared" si="32"/>
        <v>102.28</v>
      </c>
      <c r="P142">
        <v>25</v>
      </c>
      <c r="Q142" t="s">
        <v>441</v>
      </c>
      <c r="R142">
        <f t="shared" si="35"/>
        <v>100</v>
      </c>
      <c r="S142">
        <f t="shared" si="36"/>
        <v>100</v>
      </c>
      <c r="T142" t="s">
        <v>442</v>
      </c>
      <c r="U142" t="s">
        <v>443</v>
      </c>
      <c r="V142" t="str">
        <f t="shared" si="33"/>
        <v>NBCC25SEP100CE</v>
      </c>
      <c r="W142" t="str">
        <f t="shared" si="34"/>
        <v xml:space="preserve">NBCC25SEP100PE </v>
      </c>
    </row>
    <row r="143" spans="1:23" x14ac:dyDescent="0.25">
      <c r="A143" t="s">
        <v>148</v>
      </c>
      <c r="B143">
        <v>206.54</v>
      </c>
      <c r="C143">
        <v>239.76</v>
      </c>
      <c r="D143">
        <v>246.95</v>
      </c>
      <c r="E143">
        <v>203.77</v>
      </c>
      <c r="F143" t="b">
        <v>1</v>
      </c>
      <c r="G143" t="b">
        <v>1</v>
      </c>
      <c r="H143" t="str">
        <f t="shared" si="26"/>
        <v xml:space="preserve"> </v>
      </c>
      <c r="I143" s="1">
        <f t="shared" si="27"/>
        <v>-0.1608405151544495</v>
      </c>
      <c r="J143" s="2">
        <f t="shared" si="28"/>
        <v>1.3411445724798982E-2</v>
      </c>
      <c r="K143" t="b">
        <f t="shared" si="29"/>
        <v>0</v>
      </c>
      <c r="L143" t="b">
        <f t="shared" si="30"/>
        <v>0</v>
      </c>
      <c r="M143" t="s">
        <v>366</v>
      </c>
      <c r="N143" s="3" t="str">
        <f t="shared" si="31"/>
        <v>CHART</v>
      </c>
      <c r="O143" s="7">
        <f t="shared" si="32"/>
        <v>206.54</v>
      </c>
      <c r="P143">
        <v>25</v>
      </c>
      <c r="Q143" t="s">
        <v>441</v>
      </c>
      <c r="R143">
        <f t="shared" si="35"/>
        <v>210</v>
      </c>
      <c r="S143">
        <f t="shared" si="36"/>
        <v>210</v>
      </c>
      <c r="T143" t="s">
        <v>442</v>
      </c>
      <c r="U143" t="s">
        <v>443</v>
      </c>
      <c r="V143" t="str">
        <f t="shared" si="33"/>
        <v>NCC25SEP210CE</v>
      </c>
      <c r="W143" t="str">
        <f t="shared" si="34"/>
        <v xml:space="preserve">NCC25SEP210PE </v>
      </c>
    </row>
    <row r="144" spans="1:23" x14ac:dyDescent="0.25">
      <c r="A144" t="s">
        <v>149</v>
      </c>
      <c r="B144">
        <v>1208.5</v>
      </c>
      <c r="C144">
        <v>1245</v>
      </c>
      <c r="D144">
        <v>1282.3499999999999</v>
      </c>
      <c r="E144">
        <v>1084.7</v>
      </c>
      <c r="F144" t="b">
        <v>1</v>
      </c>
      <c r="G144" t="b">
        <v>1</v>
      </c>
      <c r="H144" t="str">
        <f t="shared" si="26"/>
        <v xml:space="preserve"> </v>
      </c>
      <c r="I144" s="1">
        <f t="shared" si="27"/>
        <v>-3.0202730657840297E-2</v>
      </c>
      <c r="J144" s="2">
        <f t="shared" si="28"/>
        <v>0.10244104261481171</v>
      </c>
      <c r="K144" t="b">
        <f t="shared" si="29"/>
        <v>0</v>
      </c>
      <c r="L144" t="b">
        <f t="shared" si="30"/>
        <v>0</v>
      </c>
      <c r="M144" t="s">
        <v>367</v>
      </c>
      <c r="N144" s="3" t="str">
        <f t="shared" si="31"/>
        <v>CHART</v>
      </c>
      <c r="O144" s="7">
        <f t="shared" si="32"/>
        <v>1208.5</v>
      </c>
      <c r="P144">
        <v>25</v>
      </c>
      <c r="Q144" t="s">
        <v>441</v>
      </c>
      <c r="R144">
        <f t="shared" si="35"/>
        <v>1210</v>
      </c>
      <c r="S144">
        <f t="shared" si="36"/>
        <v>1210</v>
      </c>
      <c r="T144" t="s">
        <v>442</v>
      </c>
      <c r="U144" t="s">
        <v>443</v>
      </c>
      <c r="V144" t="str">
        <f t="shared" si="33"/>
        <v>NESTLEIND25SEP1210CE</v>
      </c>
      <c r="W144" t="str">
        <f t="shared" si="34"/>
        <v xml:space="preserve">NESTLEIND25SEP1210PE </v>
      </c>
    </row>
    <row r="145" spans="1:23" x14ac:dyDescent="0.25">
      <c r="A145" t="s">
        <v>150</v>
      </c>
      <c r="B145">
        <v>77.819999999999993</v>
      </c>
      <c r="C145">
        <v>91.79</v>
      </c>
      <c r="D145">
        <v>94.54</v>
      </c>
      <c r="E145">
        <v>76.61</v>
      </c>
      <c r="F145" t="b">
        <v>1</v>
      </c>
      <c r="G145" t="b">
        <v>1</v>
      </c>
      <c r="H145" t="str">
        <f t="shared" si="26"/>
        <v xml:space="preserve"> </v>
      </c>
      <c r="I145" s="1">
        <f t="shared" si="27"/>
        <v>-0.17951683371883853</v>
      </c>
      <c r="J145" s="2">
        <f t="shared" si="28"/>
        <v>1.5548702133127652E-2</v>
      </c>
      <c r="K145" t="b">
        <f t="shared" si="29"/>
        <v>0</v>
      </c>
      <c r="L145" t="b">
        <f t="shared" si="30"/>
        <v>0</v>
      </c>
      <c r="M145" t="s">
        <v>368</v>
      </c>
      <c r="N145" s="3" t="str">
        <f t="shared" si="31"/>
        <v>CHART</v>
      </c>
      <c r="O145" s="7">
        <f t="shared" si="32"/>
        <v>77.819999999999993</v>
      </c>
      <c r="P145">
        <v>25</v>
      </c>
      <c r="Q145" t="s">
        <v>441</v>
      </c>
      <c r="R145">
        <f t="shared" si="35"/>
        <v>80</v>
      </c>
      <c r="S145">
        <f t="shared" si="36"/>
        <v>80</v>
      </c>
      <c r="T145" t="s">
        <v>442</v>
      </c>
      <c r="U145" t="s">
        <v>443</v>
      </c>
      <c r="V145" t="str">
        <f t="shared" si="33"/>
        <v>NHPC25SEP80CE</v>
      </c>
      <c r="W145" t="str">
        <f t="shared" si="34"/>
        <v xml:space="preserve">NHPC25SEP80PE </v>
      </c>
    </row>
    <row r="146" spans="1:23" x14ac:dyDescent="0.25">
      <c r="A146" t="s">
        <v>151</v>
      </c>
      <c r="B146">
        <v>74.53</v>
      </c>
      <c r="C146">
        <v>74.900000000000006</v>
      </c>
      <c r="D146">
        <v>77.150000000000006</v>
      </c>
      <c r="E146">
        <v>65.88</v>
      </c>
      <c r="F146" t="b">
        <v>1</v>
      </c>
      <c r="G146" t="b">
        <v>1</v>
      </c>
      <c r="H146" t="str">
        <f t="shared" si="26"/>
        <v xml:space="preserve"> </v>
      </c>
      <c r="I146" s="1">
        <f t="shared" si="27"/>
        <v>-4.964443848114914E-3</v>
      </c>
      <c r="J146" s="2">
        <f t="shared" si="28"/>
        <v>0.11606064671944191</v>
      </c>
      <c r="K146" t="str">
        <f t="shared" si="29"/>
        <v>S</v>
      </c>
      <c r="L146" t="b">
        <f t="shared" si="30"/>
        <v>0</v>
      </c>
      <c r="M146" t="s">
        <v>369</v>
      </c>
      <c r="N146" s="3" t="str">
        <f t="shared" si="31"/>
        <v>CHART</v>
      </c>
      <c r="O146" s="7">
        <f t="shared" si="32"/>
        <v>74.53</v>
      </c>
      <c r="P146">
        <v>25</v>
      </c>
      <c r="Q146" t="s">
        <v>441</v>
      </c>
      <c r="R146">
        <f t="shared" si="35"/>
        <v>70</v>
      </c>
      <c r="S146">
        <f t="shared" si="36"/>
        <v>70</v>
      </c>
      <c r="T146" t="s">
        <v>442</v>
      </c>
      <c r="U146" t="s">
        <v>443</v>
      </c>
      <c r="V146" t="str">
        <f t="shared" si="33"/>
        <v>NMDC25SEP70CE</v>
      </c>
      <c r="W146" t="str">
        <f t="shared" si="34"/>
        <v xml:space="preserve">NMDC25SEP70PE </v>
      </c>
    </row>
    <row r="147" spans="1:23" x14ac:dyDescent="0.25">
      <c r="A147" t="s">
        <v>152</v>
      </c>
      <c r="B147">
        <v>328.7</v>
      </c>
      <c r="C147">
        <v>342.14</v>
      </c>
      <c r="D147">
        <v>352.4</v>
      </c>
      <c r="E147">
        <v>318.13</v>
      </c>
      <c r="F147" t="b">
        <v>1</v>
      </c>
      <c r="G147" t="b">
        <v>1</v>
      </c>
      <c r="H147" t="str">
        <f t="shared" si="26"/>
        <v xml:space="preserve"> </v>
      </c>
      <c r="I147" s="1">
        <f t="shared" si="27"/>
        <v>-4.0888348037724363E-2</v>
      </c>
      <c r="J147" s="2">
        <f t="shared" si="28"/>
        <v>3.2156982050501957E-2</v>
      </c>
      <c r="K147" t="b">
        <f t="shared" si="29"/>
        <v>0</v>
      </c>
      <c r="L147" t="b">
        <f t="shared" si="30"/>
        <v>0</v>
      </c>
      <c r="M147" t="s">
        <v>370</v>
      </c>
      <c r="N147" s="3" t="str">
        <f t="shared" si="31"/>
        <v>CHART</v>
      </c>
      <c r="O147" s="7">
        <f t="shared" si="32"/>
        <v>328.7</v>
      </c>
      <c r="P147">
        <v>25</v>
      </c>
      <c r="Q147" t="s">
        <v>441</v>
      </c>
      <c r="R147">
        <f t="shared" si="35"/>
        <v>330</v>
      </c>
      <c r="S147">
        <f t="shared" si="36"/>
        <v>330</v>
      </c>
      <c r="T147" t="s">
        <v>442</v>
      </c>
      <c r="U147" t="s">
        <v>443</v>
      </c>
      <c r="V147" t="str">
        <f t="shared" si="33"/>
        <v>NTPC25SEP330CE</v>
      </c>
      <c r="W147" t="str">
        <f t="shared" si="34"/>
        <v xml:space="preserve">NTPC25SEP330PE </v>
      </c>
    </row>
    <row r="148" spans="1:23" x14ac:dyDescent="0.25">
      <c r="A148" t="s">
        <v>153</v>
      </c>
      <c r="B148">
        <v>6509.5</v>
      </c>
      <c r="C148">
        <v>8508.5</v>
      </c>
      <c r="D148">
        <v>8763.76</v>
      </c>
      <c r="E148">
        <v>6313.5</v>
      </c>
      <c r="F148" t="b">
        <v>1</v>
      </c>
      <c r="G148" t="b">
        <v>1</v>
      </c>
      <c r="H148" t="str">
        <f t="shared" si="26"/>
        <v xml:space="preserve"> </v>
      </c>
      <c r="I148" s="1">
        <f t="shared" si="27"/>
        <v>-0.3070896382210615</v>
      </c>
      <c r="J148" s="2">
        <f t="shared" si="28"/>
        <v>3.0109839465396727E-2</v>
      </c>
      <c r="K148" t="b">
        <f t="shared" si="29"/>
        <v>0</v>
      </c>
      <c r="L148" t="b">
        <f t="shared" si="30"/>
        <v>0</v>
      </c>
      <c r="M148" t="s">
        <v>371</v>
      </c>
      <c r="N148" s="3" t="str">
        <f t="shared" si="31"/>
        <v>CHART</v>
      </c>
      <c r="O148" s="7">
        <f t="shared" si="32"/>
        <v>6509.5</v>
      </c>
      <c r="P148">
        <v>25</v>
      </c>
      <c r="Q148" t="s">
        <v>441</v>
      </c>
      <c r="R148">
        <f t="shared" si="35"/>
        <v>6510</v>
      </c>
      <c r="S148">
        <f t="shared" si="36"/>
        <v>6510</v>
      </c>
      <c r="T148" t="s">
        <v>442</v>
      </c>
      <c r="U148" t="s">
        <v>443</v>
      </c>
      <c r="V148" t="str">
        <f t="shared" si="33"/>
        <v>NUVAMA25SEP6510CE</v>
      </c>
      <c r="W148" t="str">
        <f t="shared" si="34"/>
        <v xml:space="preserve">NUVAMA25SEP6510PE </v>
      </c>
    </row>
    <row r="149" spans="1:23" x14ac:dyDescent="0.25">
      <c r="A149" t="s">
        <v>154</v>
      </c>
      <c r="B149">
        <v>242.64</v>
      </c>
      <c r="C149">
        <v>245.68</v>
      </c>
      <c r="D149">
        <v>253.05</v>
      </c>
      <c r="E149">
        <v>191.16</v>
      </c>
      <c r="F149" t="b">
        <v>1</v>
      </c>
      <c r="G149" t="b">
        <v>1</v>
      </c>
      <c r="H149" t="str">
        <f t="shared" si="26"/>
        <v xml:space="preserve"> </v>
      </c>
      <c r="I149" s="1">
        <f t="shared" si="27"/>
        <v>-1.2528849324101634E-2</v>
      </c>
      <c r="J149" s="2">
        <f t="shared" si="28"/>
        <v>0.2121661721068249</v>
      </c>
      <c r="K149" t="b">
        <f t="shared" si="29"/>
        <v>0</v>
      </c>
      <c r="L149" t="b">
        <f t="shared" si="30"/>
        <v>0</v>
      </c>
      <c r="M149" t="s">
        <v>372</v>
      </c>
      <c r="N149" s="3" t="str">
        <f t="shared" si="31"/>
        <v>CHART</v>
      </c>
      <c r="O149" s="7">
        <f t="shared" si="32"/>
        <v>242.64</v>
      </c>
      <c r="P149">
        <v>25</v>
      </c>
      <c r="Q149" t="s">
        <v>441</v>
      </c>
      <c r="R149">
        <f t="shared" si="35"/>
        <v>240</v>
      </c>
      <c r="S149">
        <f t="shared" si="36"/>
        <v>240</v>
      </c>
      <c r="T149" t="s">
        <v>442</v>
      </c>
      <c r="U149" t="s">
        <v>443</v>
      </c>
      <c r="V149" t="str">
        <f t="shared" si="33"/>
        <v>NYKAA25SEP240CE</v>
      </c>
      <c r="W149" t="str">
        <f t="shared" si="34"/>
        <v xml:space="preserve">NYKAA25SEP240PE </v>
      </c>
    </row>
    <row r="150" spans="1:23" x14ac:dyDescent="0.25">
      <c r="A150" t="s">
        <v>155</v>
      </c>
      <c r="B150">
        <v>1628.6</v>
      </c>
      <c r="C150">
        <v>2002.71</v>
      </c>
      <c r="D150">
        <v>2062.79</v>
      </c>
      <c r="E150">
        <v>1563.5</v>
      </c>
      <c r="F150" t="b">
        <v>1</v>
      </c>
      <c r="G150" t="b">
        <v>1</v>
      </c>
      <c r="H150" t="str">
        <f t="shared" si="26"/>
        <v xml:space="preserve"> </v>
      </c>
      <c r="I150" s="1">
        <f t="shared" si="27"/>
        <v>-0.22971263662041025</v>
      </c>
      <c r="J150" s="2">
        <f t="shared" si="28"/>
        <v>3.9972982930123982E-2</v>
      </c>
      <c r="K150" t="b">
        <f t="shared" si="29"/>
        <v>0</v>
      </c>
      <c r="L150" t="b">
        <f t="shared" si="30"/>
        <v>0</v>
      </c>
      <c r="M150" t="s">
        <v>373</v>
      </c>
      <c r="N150" s="3" t="str">
        <f t="shared" si="31"/>
        <v>CHART</v>
      </c>
      <c r="O150" s="7">
        <f t="shared" si="32"/>
        <v>1628.6</v>
      </c>
      <c r="P150">
        <v>25</v>
      </c>
      <c r="Q150" t="s">
        <v>441</v>
      </c>
      <c r="R150">
        <f t="shared" si="35"/>
        <v>1630</v>
      </c>
      <c r="S150">
        <f t="shared" si="36"/>
        <v>1630</v>
      </c>
      <c r="T150" t="s">
        <v>442</v>
      </c>
      <c r="U150" t="s">
        <v>443</v>
      </c>
      <c r="V150" t="str">
        <f t="shared" si="33"/>
        <v>OBEROIRLTY25SEP1630CE</v>
      </c>
      <c r="W150" t="str">
        <f t="shared" si="34"/>
        <v xml:space="preserve">OBEROIRLTY25SEP1630PE </v>
      </c>
    </row>
    <row r="151" spans="1:23" x14ac:dyDescent="0.25">
      <c r="A151" t="s">
        <v>156</v>
      </c>
      <c r="B151">
        <v>8280</v>
      </c>
      <c r="C151">
        <v>9775</v>
      </c>
      <c r="D151">
        <v>10068.25</v>
      </c>
      <c r="E151">
        <v>8141.5</v>
      </c>
      <c r="F151" t="b">
        <v>1</v>
      </c>
      <c r="G151" t="b">
        <v>1</v>
      </c>
      <c r="H151" t="str">
        <f t="shared" si="26"/>
        <v xml:space="preserve"> </v>
      </c>
      <c r="I151" s="1">
        <f t="shared" si="27"/>
        <v>-0.18055555555555555</v>
      </c>
      <c r="J151" s="2">
        <f t="shared" si="28"/>
        <v>1.6727053140096617E-2</v>
      </c>
      <c r="K151" t="b">
        <f t="shared" si="29"/>
        <v>0</v>
      </c>
      <c r="L151" t="b">
        <f t="shared" si="30"/>
        <v>0</v>
      </c>
      <c r="M151" t="s">
        <v>374</v>
      </c>
      <c r="N151" s="3" t="str">
        <f t="shared" si="31"/>
        <v>CHART</v>
      </c>
      <c r="O151" s="7">
        <f t="shared" si="32"/>
        <v>8280</v>
      </c>
      <c r="P151">
        <v>25</v>
      </c>
      <c r="Q151" t="s">
        <v>441</v>
      </c>
      <c r="R151">
        <f t="shared" si="35"/>
        <v>8280</v>
      </c>
      <c r="S151">
        <f t="shared" si="36"/>
        <v>8280</v>
      </c>
      <c r="T151" t="s">
        <v>442</v>
      </c>
      <c r="U151" t="s">
        <v>443</v>
      </c>
      <c r="V151" t="str">
        <f t="shared" si="33"/>
        <v>OFSS25SEP8280CE</v>
      </c>
      <c r="W151" t="str">
        <f t="shared" si="34"/>
        <v xml:space="preserve">OFSS25SEP8280PE </v>
      </c>
    </row>
    <row r="152" spans="1:23" x14ac:dyDescent="0.25">
      <c r="A152" t="s">
        <v>157</v>
      </c>
      <c r="B152">
        <v>396.4</v>
      </c>
      <c r="C152">
        <v>489.67</v>
      </c>
      <c r="D152">
        <v>504.36</v>
      </c>
      <c r="E152">
        <v>383.17</v>
      </c>
      <c r="F152" t="b">
        <v>1</v>
      </c>
      <c r="G152" t="b">
        <v>1</v>
      </c>
      <c r="H152" t="str">
        <f t="shared" si="26"/>
        <v xml:space="preserve"> </v>
      </c>
      <c r="I152" s="1">
        <f t="shared" si="27"/>
        <v>-0.23529263370333009</v>
      </c>
      <c r="J152" s="2">
        <f t="shared" si="28"/>
        <v>3.337537840565076E-2</v>
      </c>
      <c r="K152" t="b">
        <f t="shared" si="29"/>
        <v>0</v>
      </c>
      <c r="L152" t="b">
        <f t="shared" si="30"/>
        <v>0</v>
      </c>
      <c r="M152" t="s">
        <v>375</v>
      </c>
      <c r="N152" s="3" t="str">
        <f t="shared" si="31"/>
        <v>CHART</v>
      </c>
      <c r="O152" s="7">
        <f t="shared" si="32"/>
        <v>396.4</v>
      </c>
      <c r="P152">
        <v>25</v>
      </c>
      <c r="Q152" t="s">
        <v>441</v>
      </c>
      <c r="R152">
        <f t="shared" si="35"/>
        <v>400</v>
      </c>
      <c r="S152">
        <f t="shared" si="36"/>
        <v>400</v>
      </c>
      <c r="T152" t="s">
        <v>442</v>
      </c>
      <c r="U152" t="s">
        <v>443</v>
      </c>
      <c r="V152" t="str">
        <f t="shared" si="33"/>
        <v>OIL25SEP400CE</v>
      </c>
      <c r="W152" t="str">
        <f t="shared" si="34"/>
        <v xml:space="preserve">OIL25SEP400PE </v>
      </c>
    </row>
    <row r="153" spans="1:23" x14ac:dyDescent="0.25">
      <c r="A153" t="s">
        <v>158</v>
      </c>
      <c r="B153">
        <v>234.13</v>
      </c>
      <c r="C153">
        <v>256.14999999999998</v>
      </c>
      <c r="D153">
        <v>263.83999999999997</v>
      </c>
      <c r="E153">
        <v>230.1</v>
      </c>
      <c r="F153" t="b">
        <v>1</v>
      </c>
      <c r="G153" t="b">
        <v>1</v>
      </c>
      <c r="H153" t="str">
        <f t="shared" si="26"/>
        <v xml:space="preserve"> </v>
      </c>
      <c r="I153" s="1">
        <f t="shared" si="27"/>
        <v>-9.405031392815949E-2</v>
      </c>
      <c r="J153" s="2">
        <f t="shared" si="28"/>
        <v>1.7212659633536929E-2</v>
      </c>
      <c r="K153" t="b">
        <f t="shared" si="29"/>
        <v>0</v>
      </c>
      <c r="L153" t="b">
        <f t="shared" si="30"/>
        <v>0</v>
      </c>
      <c r="M153" t="s">
        <v>376</v>
      </c>
      <c r="N153" s="3" t="str">
        <f t="shared" si="31"/>
        <v>CHART</v>
      </c>
      <c r="O153" s="7">
        <f t="shared" si="32"/>
        <v>234.13</v>
      </c>
      <c r="P153">
        <v>25</v>
      </c>
      <c r="Q153" t="s">
        <v>441</v>
      </c>
      <c r="R153">
        <f t="shared" si="35"/>
        <v>230</v>
      </c>
      <c r="S153">
        <f t="shared" si="36"/>
        <v>230</v>
      </c>
      <c r="T153" t="s">
        <v>442</v>
      </c>
      <c r="U153" t="s">
        <v>443</v>
      </c>
      <c r="V153" t="str">
        <f t="shared" si="33"/>
        <v>ONGC25SEP230CE</v>
      </c>
      <c r="W153" t="str">
        <f t="shared" si="34"/>
        <v xml:space="preserve">ONGC25SEP230PE </v>
      </c>
    </row>
    <row r="154" spans="1:23" x14ac:dyDescent="0.25">
      <c r="A154" t="s">
        <v>159</v>
      </c>
      <c r="B154">
        <v>44285</v>
      </c>
      <c r="C154">
        <v>50417.85</v>
      </c>
      <c r="D154">
        <v>51930.38</v>
      </c>
      <c r="E154">
        <v>43365</v>
      </c>
      <c r="F154" t="b">
        <v>1</v>
      </c>
      <c r="G154" t="b">
        <v>1</v>
      </c>
      <c r="H154" t="str">
        <f t="shared" si="26"/>
        <v xml:space="preserve"> </v>
      </c>
      <c r="I154" s="1">
        <f t="shared" si="27"/>
        <v>-0.13848594332166644</v>
      </c>
      <c r="J154" s="2">
        <f t="shared" si="28"/>
        <v>2.0774528621429377E-2</v>
      </c>
      <c r="K154" t="b">
        <f t="shared" si="29"/>
        <v>0</v>
      </c>
      <c r="L154" t="b">
        <f t="shared" si="30"/>
        <v>0</v>
      </c>
      <c r="M154" t="s">
        <v>377</v>
      </c>
      <c r="N154" s="3" t="str">
        <f t="shared" si="31"/>
        <v>CHART</v>
      </c>
      <c r="O154" s="7">
        <f t="shared" si="32"/>
        <v>44285</v>
      </c>
      <c r="P154">
        <v>25</v>
      </c>
      <c r="Q154" t="s">
        <v>441</v>
      </c>
      <c r="R154">
        <f t="shared" si="35"/>
        <v>44290</v>
      </c>
      <c r="S154">
        <f t="shared" si="36"/>
        <v>44290</v>
      </c>
      <c r="T154" t="s">
        <v>442</v>
      </c>
      <c r="U154" t="s">
        <v>443</v>
      </c>
      <c r="V154" t="str">
        <f t="shared" si="33"/>
        <v>PAGEIND25SEP44290CE</v>
      </c>
      <c r="W154" t="str">
        <f t="shared" si="34"/>
        <v xml:space="preserve">PAGEIND25SEP44290PE </v>
      </c>
    </row>
    <row r="155" spans="1:23" x14ac:dyDescent="0.25">
      <c r="A155" t="s">
        <v>160</v>
      </c>
      <c r="B155">
        <v>1789.2</v>
      </c>
      <c r="C155">
        <v>1959.63</v>
      </c>
      <c r="D155">
        <v>2018.41</v>
      </c>
      <c r="E155">
        <v>1607.52</v>
      </c>
      <c r="F155" t="b">
        <v>1</v>
      </c>
      <c r="G155" t="b">
        <v>1</v>
      </c>
      <c r="H155" t="str">
        <f t="shared" si="26"/>
        <v xml:space="preserve"> </v>
      </c>
      <c r="I155" s="1">
        <f t="shared" si="27"/>
        <v>-9.5254862508383664E-2</v>
      </c>
      <c r="J155" s="2">
        <f t="shared" si="28"/>
        <v>0.10154258886653256</v>
      </c>
      <c r="K155" t="b">
        <f t="shared" si="29"/>
        <v>0</v>
      </c>
      <c r="L155" t="b">
        <f t="shared" si="30"/>
        <v>0</v>
      </c>
      <c r="M155" t="s">
        <v>378</v>
      </c>
      <c r="N155" s="3" t="str">
        <f t="shared" si="31"/>
        <v>CHART</v>
      </c>
      <c r="O155" s="7">
        <f t="shared" si="32"/>
        <v>1789.2</v>
      </c>
      <c r="P155">
        <v>25</v>
      </c>
      <c r="Q155" t="s">
        <v>441</v>
      </c>
      <c r="R155">
        <f t="shared" si="35"/>
        <v>1790</v>
      </c>
      <c r="S155">
        <f t="shared" si="36"/>
        <v>1790</v>
      </c>
      <c r="T155" t="s">
        <v>442</v>
      </c>
      <c r="U155" t="s">
        <v>443</v>
      </c>
      <c r="V155" t="str">
        <f t="shared" si="33"/>
        <v>PATANJALI25SEP1790CE</v>
      </c>
      <c r="W155" t="str">
        <f t="shared" si="34"/>
        <v xml:space="preserve">PATANJALI25SEP1790PE </v>
      </c>
    </row>
    <row r="156" spans="1:23" x14ac:dyDescent="0.25">
      <c r="A156" t="s">
        <v>161</v>
      </c>
      <c r="B156">
        <v>1254.7</v>
      </c>
      <c r="C156">
        <v>1296.5999999999999</v>
      </c>
      <c r="D156">
        <v>1335.5</v>
      </c>
      <c r="E156">
        <v>857.15</v>
      </c>
      <c r="F156" t="b">
        <v>1</v>
      </c>
      <c r="G156" t="b">
        <v>1</v>
      </c>
      <c r="H156" t="str">
        <f t="shared" si="26"/>
        <v xml:space="preserve"> </v>
      </c>
      <c r="I156" s="1">
        <f t="shared" si="27"/>
        <v>-3.3394436917191253E-2</v>
      </c>
      <c r="J156" s="2">
        <f t="shared" si="28"/>
        <v>0.31684864907946125</v>
      </c>
      <c r="K156" t="b">
        <f t="shared" si="29"/>
        <v>0</v>
      </c>
      <c r="L156" t="b">
        <f t="shared" si="30"/>
        <v>0</v>
      </c>
      <c r="M156" t="s">
        <v>379</v>
      </c>
      <c r="N156" s="3" t="str">
        <f t="shared" si="31"/>
        <v>CHART</v>
      </c>
      <c r="O156" s="7">
        <f t="shared" si="32"/>
        <v>1254.7</v>
      </c>
      <c r="P156">
        <v>25</v>
      </c>
      <c r="Q156" t="s">
        <v>441</v>
      </c>
      <c r="R156">
        <f t="shared" si="35"/>
        <v>1250</v>
      </c>
      <c r="S156">
        <f t="shared" si="36"/>
        <v>1250</v>
      </c>
      <c r="T156" t="s">
        <v>442</v>
      </c>
      <c r="U156" t="s">
        <v>443</v>
      </c>
      <c r="V156" t="str">
        <f t="shared" si="33"/>
        <v>PAYTM25SEP1250CE</v>
      </c>
      <c r="W156" t="str">
        <f t="shared" si="34"/>
        <v xml:space="preserve">PAYTM25SEP1250PE </v>
      </c>
    </row>
    <row r="157" spans="1:23" x14ac:dyDescent="0.25">
      <c r="A157" t="s">
        <v>162</v>
      </c>
      <c r="B157">
        <v>5132</v>
      </c>
      <c r="C157">
        <v>6163.38</v>
      </c>
      <c r="D157">
        <v>6348.28</v>
      </c>
      <c r="E157">
        <v>5008.5</v>
      </c>
      <c r="F157" t="b">
        <v>1</v>
      </c>
      <c r="G157" t="b">
        <v>1</v>
      </c>
      <c r="H157" t="str">
        <f t="shared" si="26"/>
        <v xml:space="preserve"> </v>
      </c>
      <c r="I157" s="1">
        <f t="shared" si="27"/>
        <v>-0.20097038191738115</v>
      </c>
      <c r="J157" s="2">
        <f t="shared" si="28"/>
        <v>2.4064692127825409E-2</v>
      </c>
      <c r="K157" t="b">
        <f t="shared" si="29"/>
        <v>0</v>
      </c>
      <c r="L157" t="b">
        <f t="shared" si="30"/>
        <v>0</v>
      </c>
      <c r="M157" t="s">
        <v>380</v>
      </c>
      <c r="N157" s="3" t="str">
        <f t="shared" si="31"/>
        <v>CHART</v>
      </c>
      <c r="O157" s="7">
        <f t="shared" si="32"/>
        <v>5132</v>
      </c>
      <c r="P157">
        <v>25</v>
      </c>
      <c r="Q157" t="s">
        <v>441</v>
      </c>
      <c r="R157">
        <f t="shared" si="35"/>
        <v>5130</v>
      </c>
      <c r="S157">
        <f t="shared" si="36"/>
        <v>5130</v>
      </c>
      <c r="T157" t="s">
        <v>442</v>
      </c>
      <c r="U157" t="s">
        <v>443</v>
      </c>
      <c r="V157" t="str">
        <f t="shared" si="33"/>
        <v>PERSISTENT25SEP5130CE</v>
      </c>
      <c r="W157" t="str">
        <f t="shared" si="34"/>
        <v xml:space="preserve">PERSISTENT25SEP5130PE </v>
      </c>
    </row>
    <row r="158" spans="1:23" x14ac:dyDescent="0.25">
      <c r="A158" t="s">
        <v>163</v>
      </c>
      <c r="B158">
        <v>273.2</v>
      </c>
      <c r="C158">
        <v>313.39999999999998</v>
      </c>
      <c r="D158">
        <v>322.8</v>
      </c>
      <c r="E158">
        <v>267.89999999999998</v>
      </c>
      <c r="F158" t="b">
        <v>1</v>
      </c>
      <c r="G158" t="b">
        <v>1</v>
      </c>
      <c r="H158" t="str">
        <f t="shared" si="26"/>
        <v xml:space="preserve"> </v>
      </c>
      <c r="I158" s="1">
        <f t="shared" si="27"/>
        <v>-0.14714494875549045</v>
      </c>
      <c r="J158" s="2">
        <f t="shared" si="28"/>
        <v>1.9399707174231375E-2</v>
      </c>
      <c r="K158" t="b">
        <f t="shared" si="29"/>
        <v>0</v>
      </c>
      <c r="L158" t="b">
        <f t="shared" si="30"/>
        <v>0</v>
      </c>
      <c r="M158" t="s">
        <v>381</v>
      </c>
      <c r="N158" s="3" t="str">
        <f t="shared" si="31"/>
        <v>CHART</v>
      </c>
      <c r="O158" s="7">
        <f t="shared" si="32"/>
        <v>273.2</v>
      </c>
      <c r="P158">
        <v>25</v>
      </c>
      <c r="Q158" t="s">
        <v>441</v>
      </c>
      <c r="R158">
        <f t="shared" si="35"/>
        <v>270</v>
      </c>
      <c r="S158">
        <f t="shared" si="36"/>
        <v>270</v>
      </c>
      <c r="T158" t="s">
        <v>442</v>
      </c>
      <c r="U158" t="s">
        <v>443</v>
      </c>
      <c r="V158" t="str">
        <f t="shared" si="33"/>
        <v>PETRONET25SEP270CE</v>
      </c>
      <c r="W158" t="str">
        <f t="shared" si="34"/>
        <v xml:space="preserve">PETRONET25SEP270PE </v>
      </c>
    </row>
    <row r="159" spans="1:23" x14ac:dyDescent="0.25">
      <c r="A159" t="s">
        <v>164</v>
      </c>
      <c r="B159">
        <v>394.4</v>
      </c>
      <c r="C159">
        <v>434.46</v>
      </c>
      <c r="D159">
        <v>447.49</v>
      </c>
      <c r="E159">
        <v>376</v>
      </c>
      <c r="F159" t="b">
        <v>1</v>
      </c>
      <c r="G159" t="b">
        <v>1</v>
      </c>
      <c r="H159" t="str">
        <f t="shared" si="26"/>
        <v xml:space="preserve"> </v>
      </c>
      <c r="I159" s="1">
        <f t="shared" si="27"/>
        <v>-0.10157200811359028</v>
      </c>
      <c r="J159" s="2">
        <f t="shared" si="28"/>
        <v>4.6653144016227124E-2</v>
      </c>
      <c r="K159" t="b">
        <f t="shared" si="29"/>
        <v>0</v>
      </c>
      <c r="L159" t="b">
        <f t="shared" si="30"/>
        <v>0</v>
      </c>
      <c r="M159" t="s">
        <v>382</v>
      </c>
      <c r="N159" s="3" t="str">
        <f t="shared" si="31"/>
        <v>CHART</v>
      </c>
      <c r="O159" s="7">
        <f t="shared" si="32"/>
        <v>394.4</v>
      </c>
      <c r="P159">
        <v>25</v>
      </c>
      <c r="Q159" t="s">
        <v>441</v>
      </c>
      <c r="R159">
        <f t="shared" si="35"/>
        <v>390</v>
      </c>
      <c r="S159">
        <f t="shared" si="36"/>
        <v>390</v>
      </c>
      <c r="T159" t="s">
        <v>442</v>
      </c>
      <c r="U159" t="s">
        <v>443</v>
      </c>
      <c r="V159" t="str">
        <f t="shared" si="33"/>
        <v>PFC25SEP390CE</v>
      </c>
      <c r="W159" t="str">
        <f t="shared" si="34"/>
        <v xml:space="preserve">PFC25SEP390PE </v>
      </c>
    </row>
    <row r="160" spans="1:23" x14ac:dyDescent="0.25">
      <c r="A160" t="s">
        <v>165</v>
      </c>
      <c r="B160">
        <v>554.15</v>
      </c>
      <c r="C160">
        <v>836.45</v>
      </c>
      <c r="D160">
        <v>861.54</v>
      </c>
      <c r="E160">
        <v>465</v>
      </c>
      <c r="F160" t="b">
        <v>1</v>
      </c>
      <c r="G160" t="b">
        <v>1</v>
      </c>
      <c r="H160" t="str">
        <f t="shared" si="26"/>
        <v xml:space="preserve"> </v>
      </c>
      <c r="I160" s="1">
        <f t="shared" si="27"/>
        <v>-0.50942885500315815</v>
      </c>
      <c r="J160" s="2">
        <f t="shared" si="28"/>
        <v>0.16087701885770997</v>
      </c>
      <c r="K160" t="b">
        <f t="shared" si="29"/>
        <v>0</v>
      </c>
      <c r="L160" t="b">
        <f t="shared" si="30"/>
        <v>0</v>
      </c>
      <c r="M160" t="s">
        <v>383</v>
      </c>
      <c r="N160" s="3" t="str">
        <f t="shared" si="31"/>
        <v>CHART</v>
      </c>
      <c r="O160" s="7">
        <f t="shared" si="32"/>
        <v>554.15</v>
      </c>
      <c r="P160">
        <v>25</v>
      </c>
      <c r="Q160" t="s">
        <v>441</v>
      </c>
      <c r="R160">
        <f t="shared" si="35"/>
        <v>550</v>
      </c>
      <c r="S160">
        <f t="shared" si="36"/>
        <v>550</v>
      </c>
      <c r="T160" t="s">
        <v>442</v>
      </c>
      <c r="U160" t="s">
        <v>443</v>
      </c>
      <c r="V160" t="str">
        <f t="shared" si="33"/>
        <v>PGEL25SEP550CE</v>
      </c>
      <c r="W160" t="str">
        <f t="shared" si="34"/>
        <v xml:space="preserve">PGEL25SEP550PE </v>
      </c>
    </row>
    <row r="161" spans="1:23" x14ac:dyDescent="0.25">
      <c r="A161" t="s">
        <v>166</v>
      </c>
      <c r="B161">
        <v>1518.1</v>
      </c>
      <c r="C161">
        <v>1692.8</v>
      </c>
      <c r="D161">
        <v>1743.58</v>
      </c>
      <c r="E161">
        <v>1402.5</v>
      </c>
      <c r="F161" t="b">
        <v>1</v>
      </c>
      <c r="G161" t="b">
        <v>1</v>
      </c>
      <c r="H161" t="str">
        <f t="shared" si="26"/>
        <v xml:space="preserve"> </v>
      </c>
      <c r="I161" s="1">
        <f t="shared" si="27"/>
        <v>-0.11507805809893951</v>
      </c>
      <c r="J161" s="2">
        <f t="shared" si="28"/>
        <v>7.6147816349384043E-2</v>
      </c>
      <c r="K161" t="b">
        <f t="shared" si="29"/>
        <v>0</v>
      </c>
      <c r="L161" t="b">
        <f t="shared" si="30"/>
        <v>0</v>
      </c>
      <c r="M161" t="s">
        <v>384</v>
      </c>
      <c r="N161" s="3" t="str">
        <f t="shared" si="31"/>
        <v>CHART</v>
      </c>
      <c r="O161" s="7">
        <f t="shared" si="32"/>
        <v>1518.1</v>
      </c>
      <c r="P161">
        <v>25</v>
      </c>
      <c r="Q161" t="s">
        <v>441</v>
      </c>
      <c r="R161">
        <f t="shared" si="35"/>
        <v>1520</v>
      </c>
      <c r="S161">
        <f t="shared" si="36"/>
        <v>1520</v>
      </c>
      <c r="T161" t="s">
        <v>442</v>
      </c>
      <c r="U161" t="s">
        <v>443</v>
      </c>
      <c r="V161" t="str">
        <f t="shared" si="33"/>
        <v>PHOENIXLTD25SEP1520CE</v>
      </c>
      <c r="W161" t="str">
        <f t="shared" si="34"/>
        <v xml:space="preserve">PHOENIXLTD25SEP1520PE </v>
      </c>
    </row>
    <row r="162" spans="1:23" x14ac:dyDescent="0.25">
      <c r="A162" t="s">
        <v>167</v>
      </c>
      <c r="B162">
        <v>3095.1</v>
      </c>
      <c r="C162">
        <v>3149.9</v>
      </c>
      <c r="D162">
        <v>3244.4</v>
      </c>
      <c r="E162">
        <v>2836.43</v>
      </c>
      <c r="F162" t="b">
        <v>1</v>
      </c>
      <c r="G162" t="b">
        <v>1</v>
      </c>
      <c r="H162" t="str">
        <f t="shared" si="26"/>
        <v xml:space="preserve"> </v>
      </c>
      <c r="I162" s="1">
        <f t="shared" si="27"/>
        <v>-1.770540531808348E-2</v>
      </c>
      <c r="J162" s="2">
        <f t="shared" si="28"/>
        <v>8.3574036380084676E-2</v>
      </c>
      <c r="K162" t="b">
        <f t="shared" si="29"/>
        <v>0</v>
      </c>
      <c r="L162" t="b">
        <f t="shared" si="30"/>
        <v>0</v>
      </c>
      <c r="M162" t="s">
        <v>385</v>
      </c>
      <c r="N162" s="3" t="str">
        <f t="shared" si="31"/>
        <v>CHART</v>
      </c>
      <c r="O162" s="7">
        <f t="shared" si="32"/>
        <v>3095.1</v>
      </c>
      <c r="P162">
        <v>25</v>
      </c>
      <c r="Q162" t="s">
        <v>441</v>
      </c>
      <c r="R162">
        <f t="shared" si="35"/>
        <v>3100</v>
      </c>
      <c r="S162">
        <f t="shared" si="36"/>
        <v>3100</v>
      </c>
      <c r="T162" t="s">
        <v>442</v>
      </c>
      <c r="U162" t="s">
        <v>443</v>
      </c>
      <c r="V162" t="str">
        <f t="shared" si="33"/>
        <v>PIDILITIND25SEP3100CE</v>
      </c>
      <c r="W162" t="str">
        <f t="shared" si="34"/>
        <v xml:space="preserve">PIDILITIND25SEP3100PE </v>
      </c>
    </row>
    <row r="163" spans="1:23" x14ac:dyDescent="0.25">
      <c r="A163" t="s">
        <v>168</v>
      </c>
      <c r="B163">
        <v>3664</v>
      </c>
      <c r="C163">
        <v>4319.3999999999996</v>
      </c>
      <c r="D163">
        <v>4448.9799999999996</v>
      </c>
      <c r="E163">
        <v>3652.2</v>
      </c>
      <c r="F163" t="b">
        <v>1</v>
      </c>
      <c r="G163" t="b">
        <v>1</v>
      </c>
      <c r="H163" t="str">
        <f t="shared" si="26"/>
        <v xml:space="preserve"> </v>
      </c>
      <c r="I163" s="1">
        <f t="shared" si="27"/>
        <v>-0.17887554585152829</v>
      </c>
      <c r="J163" s="2">
        <f t="shared" si="28"/>
        <v>3.2205240174672987E-3</v>
      </c>
      <c r="K163" t="b">
        <f t="shared" si="29"/>
        <v>0</v>
      </c>
      <c r="L163" t="str">
        <f t="shared" si="30"/>
        <v>B</v>
      </c>
      <c r="M163" t="s">
        <v>386</v>
      </c>
      <c r="N163" s="3" t="str">
        <f t="shared" si="31"/>
        <v>CHART</v>
      </c>
      <c r="O163" s="7">
        <f t="shared" si="32"/>
        <v>3664</v>
      </c>
      <c r="P163">
        <v>25</v>
      </c>
      <c r="Q163" t="s">
        <v>441</v>
      </c>
      <c r="R163">
        <f t="shared" si="35"/>
        <v>3660</v>
      </c>
      <c r="S163">
        <f t="shared" si="36"/>
        <v>3660</v>
      </c>
      <c r="T163" t="s">
        <v>442</v>
      </c>
      <c r="U163" t="s">
        <v>443</v>
      </c>
      <c r="V163" t="str">
        <f t="shared" si="33"/>
        <v>PIIND25SEP3660CE</v>
      </c>
      <c r="W163" t="str">
        <f t="shared" si="34"/>
        <v xml:space="preserve">PIIND25SEP3660PE </v>
      </c>
    </row>
    <row r="164" spans="1:23" x14ac:dyDescent="0.25">
      <c r="A164" t="s">
        <v>169</v>
      </c>
      <c r="B164">
        <v>103.75</v>
      </c>
      <c r="C164">
        <v>115.71</v>
      </c>
      <c r="D164">
        <v>119.18</v>
      </c>
      <c r="E164">
        <v>99.66</v>
      </c>
      <c r="F164" t="b">
        <v>1</v>
      </c>
      <c r="G164" t="b">
        <v>1</v>
      </c>
      <c r="H164" t="str">
        <f t="shared" si="26"/>
        <v xml:space="preserve"> </v>
      </c>
      <c r="I164" s="1">
        <f t="shared" si="27"/>
        <v>-0.11527710843373488</v>
      </c>
      <c r="J164" s="2">
        <f t="shared" si="28"/>
        <v>3.9421686746987983E-2</v>
      </c>
      <c r="K164" t="b">
        <f t="shared" si="29"/>
        <v>0</v>
      </c>
      <c r="L164" t="b">
        <f t="shared" si="30"/>
        <v>0</v>
      </c>
      <c r="M164" t="s">
        <v>387</v>
      </c>
      <c r="N164" s="3" t="str">
        <f t="shared" si="31"/>
        <v>CHART</v>
      </c>
      <c r="O164" s="7">
        <f t="shared" si="32"/>
        <v>103.75</v>
      </c>
      <c r="P164">
        <v>25</v>
      </c>
      <c r="Q164" t="s">
        <v>441</v>
      </c>
      <c r="R164">
        <f t="shared" si="35"/>
        <v>100</v>
      </c>
      <c r="S164">
        <f t="shared" si="36"/>
        <v>100</v>
      </c>
      <c r="T164" t="s">
        <v>442</v>
      </c>
      <c r="U164" t="s">
        <v>443</v>
      </c>
      <c r="V164" t="str">
        <f t="shared" si="33"/>
        <v>PNB25SEP100CE</v>
      </c>
      <c r="W164" t="str">
        <f t="shared" si="34"/>
        <v xml:space="preserve">PNB25SEP100PE </v>
      </c>
    </row>
    <row r="165" spans="1:23" x14ac:dyDescent="0.25">
      <c r="A165" t="s">
        <v>170</v>
      </c>
      <c r="B165">
        <v>791.7</v>
      </c>
      <c r="C165">
        <v>1136.1099999999999</v>
      </c>
      <c r="D165">
        <v>1170.19</v>
      </c>
      <c r="E165">
        <v>750.3</v>
      </c>
      <c r="F165" t="b">
        <v>1</v>
      </c>
      <c r="G165" t="b">
        <v>1</v>
      </c>
      <c r="H165" t="str">
        <f t="shared" si="26"/>
        <v xml:space="preserve"> </v>
      </c>
      <c r="I165" s="1">
        <f t="shared" si="27"/>
        <v>-0.43502589364658312</v>
      </c>
      <c r="J165" s="2">
        <f t="shared" si="28"/>
        <v>5.2292535051155851E-2</v>
      </c>
      <c r="K165" t="b">
        <f t="shared" si="29"/>
        <v>0</v>
      </c>
      <c r="L165" t="b">
        <f t="shared" si="30"/>
        <v>0</v>
      </c>
      <c r="M165" t="s">
        <v>388</v>
      </c>
      <c r="N165" s="3" t="str">
        <f t="shared" si="31"/>
        <v>CHART</v>
      </c>
      <c r="O165" s="7">
        <f t="shared" si="32"/>
        <v>791.7</v>
      </c>
      <c r="P165">
        <v>25</v>
      </c>
      <c r="Q165" t="s">
        <v>441</v>
      </c>
      <c r="R165">
        <f t="shared" si="35"/>
        <v>790</v>
      </c>
      <c r="S165">
        <f t="shared" si="36"/>
        <v>790</v>
      </c>
      <c r="T165" t="s">
        <v>442</v>
      </c>
      <c r="U165" t="s">
        <v>443</v>
      </c>
      <c r="V165" t="str">
        <f t="shared" si="33"/>
        <v>PNBHOUSING25SEP790CE</v>
      </c>
      <c r="W165" t="str">
        <f t="shared" si="34"/>
        <v xml:space="preserve">PNBHOUSING25SEP790PE </v>
      </c>
    </row>
    <row r="166" spans="1:23" x14ac:dyDescent="0.25">
      <c r="A166" t="s">
        <v>171</v>
      </c>
      <c r="B166">
        <v>1822.5</v>
      </c>
      <c r="C166">
        <v>1978</v>
      </c>
      <c r="D166">
        <v>2037.34</v>
      </c>
      <c r="E166">
        <v>1725</v>
      </c>
      <c r="F166" t="b">
        <v>1</v>
      </c>
      <c r="G166" t="b">
        <v>1</v>
      </c>
      <c r="H166" t="str">
        <f t="shared" si="26"/>
        <v xml:space="preserve"> </v>
      </c>
      <c r="I166" s="1">
        <f t="shared" si="27"/>
        <v>-8.532235939643347E-2</v>
      </c>
      <c r="J166" s="2">
        <f t="shared" si="28"/>
        <v>5.3497942386831275E-2</v>
      </c>
      <c r="K166" t="b">
        <f t="shared" si="29"/>
        <v>0</v>
      </c>
      <c r="L166" t="b">
        <f t="shared" si="30"/>
        <v>0</v>
      </c>
      <c r="M166" t="s">
        <v>389</v>
      </c>
      <c r="N166" s="3" t="str">
        <f t="shared" si="31"/>
        <v>CHART</v>
      </c>
      <c r="O166" s="7">
        <f t="shared" si="32"/>
        <v>1822.5</v>
      </c>
      <c r="P166">
        <v>25</v>
      </c>
      <c r="Q166" t="s">
        <v>441</v>
      </c>
      <c r="R166">
        <f t="shared" si="35"/>
        <v>1820</v>
      </c>
      <c r="S166">
        <f t="shared" si="36"/>
        <v>1820</v>
      </c>
      <c r="T166" t="s">
        <v>442</v>
      </c>
      <c r="U166" t="s">
        <v>443</v>
      </c>
      <c r="V166" t="str">
        <f t="shared" si="33"/>
        <v>POLICYBZR25SEP1820CE</v>
      </c>
      <c r="W166" t="str">
        <f t="shared" si="34"/>
        <v xml:space="preserve">POLICYBZR25SEP1820PE </v>
      </c>
    </row>
    <row r="167" spans="1:23" x14ac:dyDescent="0.25">
      <c r="A167" t="s">
        <v>172</v>
      </c>
      <c r="B167">
        <v>7228</v>
      </c>
      <c r="C167">
        <v>7325</v>
      </c>
      <c r="D167">
        <v>7544.75</v>
      </c>
      <c r="E167">
        <v>5727.95</v>
      </c>
      <c r="F167" t="b">
        <v>1</v>
      </c>
      <c r="G167" t="b">
        <v>1</v>
      </c>
      <c r="H167" t="str">
        <f t="shared" si="26"/>
        <v xml:space="preserve"> </v>
      </c>
      <c r="I167" s="1">
        <f t="shared" si="27"/>
        <v>-1.3420033204205865E-2</v>
      </c>
      <c r="J167" s="2">
        <f t="shared" si="28"/>
        <v>0.2075332042058661</v>
      </c>
      <c r="K167" t="b">
        <f t="shared" si="29"/>
        <v>0</v>
      </c>
      <c r="L167" t="b">
        <f t="shared" si="30"/>
        <v>0</v>
      </c>
      <c r="M167" t="s">
        <v>390</v>
      </c>
      <c r="N167" s="3" t="str">
        <f t="shared" si="31"/>
        <v>CHART</v>
      </c>
      <c r="O167" s="7">
        <f t="shared" si="32"/>
        <v>7228</v>
      </c>
      <c r="P167">
        <v>25</v>
      </c>
      <c r="Q167" t="s">
        <v>441</v>
      </c>
      <c r="R167">
        <f t="shared" si="35"/>
        <v>7230</v>
      </c>
      <c r="S167">
        <f t="shared" si="36"/>
        <v>7230</v>
      </c>
      <c r="T167" t="s">
        <v>442</v>
      </c>
      <c r="U167" t="s">
        <v>443</v>
      </c>
      <c r="V167" t="str">
        <f t="shared" si="33"/>
        <v>POLYCAB25SEP7230CE</v>
      </c>
      <c r="W167" t="str">
        <f t="shared" si="34"/>
        <v xml:space="preserve">POLYCAB25SEP7230PE </v>
      </c>
    </row>
    <row r="168" spans="1:23" x14ac:dyDescent="0.25">
      <c r="A168" t="s">
        <v>173</v>
      </c>
      <c r="B168">
        <v>431.6</v>
      </c>
      <c r="C168">
        <v>483.4</v>
      </c>
      <c r="D168">
        <v>497.9</v>
      </c>
      <c r="E168">
        <v>401.1</v>
      </c>
      <c r="F168" t="b">
        <v>1</v>
      </c>
      <c r="G168" t="b">
        <v>1</v>
      </c>
      <c r="H168" t="str">
        <f t="shared" si="26"/>
        <v xml:space="preserve"> </v>
      </c>
      <c r="I168" s="1">
        <f t="shared" si="27"/>
        <v>-0.12001853568118617</v>
      </c>
      <c r="J168" s="2">
        <f t="shared" si="28"/>
        <v>7.0667284522706209E-2</v>
      </c>
      <c r="K168" t="b">
        <f t="shared" si="29"/>
        <v>0</v>
      </c>
      <c r="L168" t="b">
        <f t="shared" si="30"/>
        <v>0</v>
      </c>
      <c r="M168" t="s">
        <v>391</v>
      </c>
      <c r="N168" s="3" t="str">
        <f t="shared" si="31"/>
        <v>CHART</v>
      </c>
      <c r="O168" s="7">
        <f t="shared" si="32"/>
        <v>431.6</v>
      </c>
      <c r="P168">
        <v>25</v>
      </c>
      <c r="Q168" t="s">
        <v>441</v>
      </c>
      <c r="R168">
        <f t="shared" ref="R168:R199" si="37">ROUND(O168,-1)</f>
        <v>430</v>
      </c>
      <c r="S168">
        <f t="shared" ref="S168:S199" si="38">ROUND(O168,-1)</f>
        <v>430</v>
      </c>
      <c r="T168" t="s">
        <v>442</v>
      </c>
      <c r="U168" t="s">
        <v>443</v>
      </c>
      <c r="V168" t="str">
        <f t="shared" si="33"/>
        <v>POONAWALLA25SEP430CE</v>
      </c>
      <c r="W168" t="str">
        <f t="shared" si="34"/>
        <v xml:space="preserve">POONAWALLA25SEP430PE </v>
      </c>
    </row>
    <row r="169" spans="1:23" x14ac:dyDescent="0.25">
      <c r="A169" t="s">
        <v>174</v>
      </c>
      <c r="B169">
        <v>285.35000000000002</v>
      </c>
      <c r="C169">
        <v>301.39999999999998</v>
      </c>
      <c r="D169">
        <v>310.44</v>
      </c>
      <c r="E169">
        <v>272.25</v>
      </c>
      <c r="F169" t="b">
        <v>1</v>
      </c>
      <c r="G169" t="b">
        <v>1</v>
      </c>
      <c r="H169" t="str">
        <f t="shared" si="26"/>
        <v xml:space="preserve"> </v>
      </c>
      <c r="I169" s="1">
        <f t="shared" si="27"/>
        <v>-5.6246714561065198E-2</v>
      </c>
      <c r="J169" s="2">
        <f t="shared" si="28"/>
        <v>4.5908533380059652E-2</v>
      </c>
      <c r="K169" t="b">
        <f t="shared" si="29"/>
        <v>0</v>
      </c>
      <c r="L169" t="b">
        <f t="shared" si="30"/>
        <v>0</v>
      </c>
      <c r="M169" t="s">
        <v>392</v>
      </c>
      <c r="N169" s="3" t="str">
        <f t="shared" si="31"/>
        <v>CHART</v>
      </c>
      <c r="O169" s="7">
        <f t="shared" si="32"/>
        <v>285.35000000000002</v>
      </c>
      <c r="P169">
        <v>25</v>
      </c>
      <c r="Q169" t="s">
        <v>441</v>
      </c>
      <c r="R169">
        <f t="shared" si="37"/>
        <v>290</v>
      </c>
      <c r="S169">
        <f t="shared" si="38"/>
        <v>290</v>
      </c>
      <c r="T169" t="s">
        <v>442</v>
      </c>
      <c r="U169" t="s">
        <v>443</v>
      </c>
      <c r="V169" t="str">
        <f t="shared" si="33"/>
        <v>POWERGRID25SEP290CE</v>
      </c>
      <c r="W169" t="str">
        <f t="shared" si="34"/>
        <v xml:space="preserve">POWERGRID25SEP290PE </v>
      </c>
    </row>
    <row r="170" spans="1:23" x14ac:dyDescent="0.25">
      <c r="A170" t="s">
        <v>175</v>
      </c>
      <c r="B170">
        <v>200.65</v>
      </c>
      <c r="C170">
        <v>220.85</v>
      </c>
      <c r="D170">
        <v>227.48</v>
      </c>
      <c r="E170">
        <v>182</v>
      </c>
      <c r="F170" t="b">
        <v>1</v>
      </c>
      <c r="G170" t="b">
        <v>1</v>
      </c>
      <c r="H170" t="str">
        <f t="shared" si="26"/>
        <v xml:space="preserve"> </v>
      </c>
      <c r="I170" s="1">
        <f t="shared" si="27"/>
        <v>-0.10067281335659102</v>
      </c>
      <c r="J170" s="2">
        <f t="shared" si="28"/>
        <v>9.2947919262397233E-2</v>
      </c>
      <c r="K170" t="b">
        <f t="shared" si="29"/>
        <v>0</v>
      </c>
      <c r="L170" t="b">
        <f t="shared" si="30"/>
        <v>0</v>
      </c>
      <c r="M170" t="s">
        <v>393</v>
      </c>
      <c r="N170" s="3" t="str">
        <f t="shared" si="31"/>
        <v>CHART</v>
      </c>
      <c r="O170" s="7">
        <f t="shared" si="32"/>
        <v>200.65</v>
      </c>
      <c r="P170">
        <v>25</v>
      </c>
      <c r="Q170" t="s">
        <v>441</v>
      </c>
      <c r="R170">
        <f t="shared" si="37"/>
        <v>200</v>
      </c>
      <c r="S170">
        <f t="shared" si="38"/>
        <v>200</v>
      </c>
      <c r="T170" t="s">
        <v>442</v>
      </c>
      <c r="U170" t="s">
        <v>443</v>
      </c>
      <c r="V170" t="str">
        <f t="shared" si="33"/>
        <v>PPLPHARMA25SEP200CE</v>
      </c>
      <c r="W170" t="str">
        <f t="shared" si="34"/>
        <v xml:space="preserve">PPLPHARMA25SEP200PE </v>
      </c>
    </row>
    <row r="171" spans="1:23" x14ac:dyDescent="0.25">
      <c r="A171" t="s">
        <v>176</v>
      </c>
      <c r="B171">
        <v>1510.5</v>
      </c>
      <c r="C171">
        <v>1811.91</v>
      </c>
      <c r="D171">
        <v>1866.27</v>
      </c>
      <c r="E171">
        <v>1494.6</v>
      </c>
      <c r="F171" t="b">
        <v>1</v>
      </c>
      <c r="G171" t="b">
        <v>1</v>
      </c>
      <c r="H171" t="str">
        <f t="shared" si="26"/>
        <v xml:space="preserve"> </v>
      </c>
      <c r="I171" s="1">
        <f t="shared" si="27"/>
        <v>-0.19954319761668327</v>
      </c>
      <c r="J171" s="2">
        <f t="shared" si="28"/>
        <v>1.0526315789473745E-2</v>
      </c>
      <c r="K171" t="b">
        <f t="shared" si="29"/>
        <v>0</v>
      </c>
      <c r="L171" t="b">
        <f t="shared" si="30"/>
        <v>0</v>
      </c>
      <c r="M171" t="s">
        <v>394</v>
      </c>
      <c r="N171" s="3" t="str">
        <f t="shared" si="31"/>
        <v>CHART</v>
      </c>
      <c r="O171" s="7">
        <f t="shared" si="32"/>
        <v>1510.5</v>
      </c>
      <c r="P171">
        <v>25</v>
      </c>
      <c r="Q171" t="s">
        <v>441</v>
      </c>
      <c r="R171">
        <f t="shared" si="37"/>
        <v>1510</v>
      </c>
      <c r="S171">
        <f t="shared" si="38"/>
        <v>1510</v>
      </c>
      <c r="T171" t="s">
        <v>442</v>
      </c>
      <c r="U171" t="s">
        <v>443</v>
      </c>
      <c r="V171" t="str">
        <f t="shared" si="33"/>
        <v>PRESTIGE25SEP1510CE</v>
      </c>
      <c r="W171" t="str">
        <f t="shared" si="34"/>
        <v xml:space="preserve">PRESTIGE25SEP1510PE </v>
      </c>
    </row>
    <row r="172" spans="1:23" x14ac:dyDescent="0.25">
      <c r="A172" t="s">
        <v>177</v>
      </c>
      <c r="B172">
        <v>276</v>
      </c>
      <c r="C172">
        <v>279</v>
      </c>
      <c r="D172">
        <v>287.37</v>
      </c>
      <c r="E172">
        <v>214.04</v>
      </c>
      <c r="F172" t="b">
        <v>1</v>
      </c>
      <c r="G172" t="b">
        <v>1</v>
      </c>
      <c r="H172" t="str">
        <f t="shared" si="26"/>
        <v xml:space="preserve"> </v>
      </c>
      <c r="I172" s="1">
        <f t="shared" si="27"/>
        <v>-1.0869565217391304E-2</v>
      </c>
      <c r="J172" s="2">
        <f t="shared" si="28"/>
        <v>0.22449275362318843</v>
      </c>
      <c r="K172" t="b">
        <f t="shared" si="29"/>
        <v>0</v>
      </c>
      <c r="L172" t="b">
        <f t="shared" si="30"/>
        <v>0</v>
      </c>
      <c r="M172" t="s">
        <v>395</v>
      </c>
      <c r="N172" s="3" t="str">
        <f t="shared" si="31"/>
        <v>CHART</v>
      </c>
      <c r="O172" s="7">
        <f t="shared" si="32"/>
        <v>276</v>
      </c>
      <c r="P172">
        <v>25</v>
      </c>
      <c r="Q172" t="s">
        <v>441</v>
      </c>
      <c r="R172">
        <f t="shared" si="37"/>
        <v>280</v>
      </c>
      <c r="S172">
        <f t="shared" si="38"/>
        <v>280</v>
      </c>
      <c r="T172" t="s">
        <v>442</v>
      </c>
      <c r="U172" t="s">
        <v>443</v>
      </c>
      <c r="V172" t="str">
        <f t="shared" si="33"/>
        <v>RBLBANK25SEP280CE</v>
      </c>
      <c r="W172" t="str">
        <f t="shared" si="34"/>
        <v xml:space="preserve">RBLBANK25SEP280PE </v>
      </c>
    </row>
    <row r="173" spans="1:23" x14ac:dyDescent="0.25">
      <c r="A173" t="s">
        <v>178</v>
      </c>
      <c r="B173">
        <v>366.15</v>
      </c>
      <c r="C173">
        <v>420.86</v>
      </c>
      <c r="D173">
        <v>433.49</v>
      </c>
      <c r="E173">
        <v>348.6</v>
      </c>
      <c r="F173" t="b">
        <v>1</v>
      </c>
      <c r="G173" t="b">
        <v>1</v>
      </c>
      <c r="H173" t="str">
        <f t="shared" si="26"/>
        <v xml:space="preserve"> </v>
      </c>
      <c r="I173" s="1">
        <f t="shared" si="27"/>
        <v>-0.14941963676089046</v>
      </c>
      <c r="J173" s="2">
        <f t="shared" si="28"/>
        <v>4.7931175747644286E-2</v>
      </c>
      <c r="K173" t="b">
        <f t="shared" si="29"/>
        <v>0</v>
      </c>
      <c r="L173" t="b">
        <f t="shared" si="30"/>
        <v>0</v>
      </c>
      <c r="M173" t="s">
        <v>396</v>
      </c>
      <c r="N173" s="3" t="str">
        <f t="shared" si="31"/>
        <v>CHART</v>
      </c>
      <c r="O173" s="7">
        <f t="shared" si="32"/>
        <v>366.15</v>
      </c>
      <c r="P173">
        <v>25</v>
      </c>
      <c r="Q173" t="s">
        <v>441</v>
      </c>
      <c r="R173">
        <f t="shared" si="37"/>
        <v>370</v>
      </c>
      <c r="S173">
        <f t="shared" si="38"/>
        <v>370</v>
      </c>
      <c r="T173" t="s">
        <v>442</v>
      </c>
      <c r="U173" t="s">
        <v>443</v>
      </c>
      <c r="V173" t="str">
        <f t="shared" si="33"/>
        <v>RECLTD25SEP370CE</v>
      </c>
      <c r="W173" t="str">
        <f t="shared" si="34"/>
        <v xml:space="preserve">RECLTD25SEP370PE </v>
      </c>
    </row>
    <row r="174" spans="1:23" x14ac:dyDescent="0.25">
      <c r="A174" t="s">
        <v>179</v>
      </c>
      <c r="B174">
        <v>1375</v>
      </c>
      <c r="C174">
        <v>1544.83</v>
      </c>
      <c r="D174">
        <v>1591.18</v>
      </c>
      <c r="E174">
        <v>1340.6</v>
      </c>
      <c r="F174" t="b">
        <v>1</v>
      </c>
      <c r="G174" t="b">
        <v>1</v>
      </c>
      <c r="H174" t="str">
        <f t="shared" si="26"/>
        <v xml:space="preserve"> </v>
      </c>
      <c r="I174" s="1">
        <f t="shared" si="27"/>
        <v>-0.12351272727272722</v>
      </c>
      <c r="J174" s="2">
        <f t="shared" si="28"/>
        <v>2.5018181818181884E-2</v>
      </c>
      <c r="K174" t="b">
        <f t="shared" si="29"/>
        <v>0</v>
      </c>
      <c r="L174" t="b">
        <f t="shared" si="30"/>
        <v>0</v>
      </c>
      <c r="M174" t="s">
        <v>397</v>
      </c>
      <c r="N174" s="3" t="str">
        <f t="shared" si="31"/>
        <v>CHART</v>
      </c>
      <c r="O174" s="7">
        <f t="shared" si="32"/>
        <v>1375</v>
      </c>
      <c r="P174">
        <v>25</v>
      </c>
      <c r="Q174" t="s">
        <v>441</v>
      </c>
      <c r="R174">
        <f t="shared" si="37"/>
        <v>1380</v>
      </c>
      <c r="S174">
        <f t="shared" si="38"/>
        <v>1380</v>
      </c>
      <c r="T174" t="s">
        <v>442</v>
      </c>
      <c r="U174" t="s">
        <v>443</v>
      </c>
      <c r="V174" t="str">
        <f t="shared" si="33"/>
        <v>RELIANCE25SEP1380CE</v>
      </c>
      <c r="W174" t="str">
        <f t="shared" si="34"/>
        <v xml:space="preserve">RELIANCE25SEP1380PE </v>
      </c>
    </row>
    <row r="175" spans="1:23" x14ac:dyDescent="0.25">
      <c r="A175" t="s">
        <v>180</v>
      </c>
      <c r="B175">
        <v>329.4</v>
      </c>
      <c r="C175">
        <v>440.5</v>
      </c>
      <c r="D175">
        <v>453.71</v>
      </c>
      <c r="E175">
        <v>301.60000000000002</v>
      </c>
      <c r="F175" t="b">
        <v>1</v>
      </c>
      <c r="G175" t="b">
        <v>1</v>
      </c>
      <c r="H175" t="str">
        <f t="shared" si="26"/>
        <v xml:space="preserve"> </v>
      </c>
      <c r="I175" s="1">
        <f t="shared" si="27"/>
        <v>-0.33727990285367343</v>
      </c>
      <c r="J175" s="2">
        <f t="shared" si="28"/>
        <v>8.4395871281117044E-2</v>
      </c>
      <c r="K175" t="b">
        <f t="shared" si="29"/>
        <v>0</v>
      </c>
      <c r="L175" t="b">
        <f t="shared" si="30"/>
        <v>0</v>
      </c>
      <c r="M175" t="s">
        <v>398</v>
      </c>
      <c r="N175" s="3" t="str">
        <f t="shared" si="31"/>
        <v>CHART</v>
      </c>
      <c r="O175" s="7">
        <f t="shared" si="32"/>
        <v>329.4</v>
      </c>
      <c r="P175">
        <v>25</v>
      </c>
      <c r="Q175" t="s">
        <v>441</v>
      </c>
      <c r="R175">
        <f t="shared" si="37"/>
        <v>330</v>
      </c>
      <c r="S175">
        <f t="shared" si="38"/>
        <v>330</v>
      </c>
      <c r="T175" t="s">
        <v>442</v>
      </c>
      <c r="U175" t="s">
        <v>443</v>
      </c>
      <c r="V175" t="str">
        <f t="shared" si="33"/>
        <v>RVNL25SEP330CE</v>
      </c>
      <c r="W175" t="str">
        <f t="shared" si="34"/>
        <v xml:space="preserve">RVNL25SEP330PE </v>
      </c>
    </row>
    <row r="176" spans="1:23" x14ac:dyDescent="0.25">
      <c r="A176" t="s">
        <v>181</v>
      </c>
      <c r="B176">
        <v>129.26</v>
      </c>
      <c r="C176">
        <v>139.97999999999999</v>
      </c>
      <c r="D176">
        <v>144.18</v>
      </c>
      <c r="E176">
        <v>118.1</v>
      </c>
      <c r="F176" t="b">
        <v>1</v>
      </c>
      <c r="G176" t="b">
        <v>1</v>
      </c>
      <c r="H176" t="str">
        <f t="shared" si="26"/>
        <v xml:space="preserve"> </v>
      </c>
      <c r="I176" s="1">
        <f t="shared" si="27"/>
        <v>-8.293362215689308E-2</v>
      </c>
      <c r="J176" s="2">
        <f t="shared" si="28"/>
        <v>8.6337614111093905E-2</v>
      </c>
      <c r="K176" t="b">
        <f t="shared" si="29"/>
        <v>0</v>
      </c>
      <c r="L176" t="b">
        <f t="shared" si="30"/>
        <v>0</v>
      </c>
      <c r="M176" t="s">
        <v>399</v>
      </c>
      <c r="N176" s="3" t="str">
        <f t="shared" si="31"/>
        <v>CHART</v>
      </c>
      <c r="O176" s="7">
        <f t="shared" si="32"/>
        <v>129.26</v>
      </c>
      <c r="P176">
        <v>25</v>
      </c>
      <c r="Q176" t="s">
        <v>441</v>
      </c>
      <c r="R176">
        <f t="shared" si="37"/>
        <v>130</v>
      </c>
      <c r="S176">
        <f t="shared" si="38"/>
        <v>130</v>
      </c>
      <c r="T176" t="s">
        <v>442</v>
      </c>
      <c r="U176" t="s">
        <v>443</v>
      </c>
      <c r="V176" t="str">
        <f t="shared" si="33"/>
        <v>SAIL25SEP130CE</v>
      </c>
      <c r="W176" t="str">
        <f t="shared" si="34"/>
        <v xml:space="preserve">SAIL25SEP130PE </v>
      </c>
    </row>
    <row r="177" spans="1:23" x14ac:dyDescent="0.25">
      <c r="A177" t="s">
        <v>182</v>
      </c>
      <c r="B177">
        <v>791.45</v>
      </c>
      <c r="C177">
        <v>1027.25</v>
      </c>
      <c r="D177">
        <v>1058.07</v>
      </c>
      <c r="E177">
        <v>783.6</v>
      </c>
      <c r="F177" t="b">
        <v>1</v>
      </c>
      <c r="G177" t="b">
        <v>1</v>
      </c>
      <c r="H177" t="str">
        <f t="shared" si="26"/>
        <v xml:space="preserve"> </v>
      </c>
      <c r="I177" s="1">
        <f t="shared" si="27"/>
        <v>-0.29793417145745144</v>
      </c>
      <c r="J177" s="2">
        <f t="shared" si="28"/>
        <v>9.9185040116242622E-3</v>
      </c>
      <c r="K177" t="b">
        <f t="shared" si="29"/>
        <v>0</v>
      </c>
      <c r="L177" t="b">
        <f t="shared" si="30"/>
        <v>0</v>
      </c>
      <c r="M177" t="s">
        <v>400</v>
      </c>
      <c r="N177" s="3" t="str">
        <f t="shared" si="31"/>
        <v>CHART</v>
      </c>
      <c r="O177" s="7">
        <f t="shared" si="32"/>
        <v>791.45</v>
      </c>
      <c r="P177">
        <v>25</v>
      </c>
      <c r="Q177" t="s">
        <v>441</v>
      </c>
      <c r="R177">
        <f t="shared" si="37"/>
        <v>790</v>
      </c>
      <c r="S177">
        <f t="shared" si="38"/>
        <v>790</v>
      </c>
      <c r="T177" t="s">
        <v>442</v>
      </c>
      <c r="U177" t="s">
        <v>443</v>
      </c>
      <c r="V177" t="str">
        <f t="shared" si="33"/>
        <v>SBICARD25SEP790CE</v>
      </c>
      <c r="W177" t="str">
        <f t="shared" si="34"/>
        <v xml:space="preserve">SBICARD25SEP790PE </v>
      </c>
    </row>
    <row r="178" spans="1:23" x14ac:dyDescent="0.25">
      <c r="A178" t="s">
        <v>183</v>
      </c>
      <c r="B178">
        <v>1805.3</v>
      </c>
      <c r="C178">
        <v>1912</v>
      </c>
      <c r="D178">
        <v>1969.36</v>
      </c>
      <c r="E178">
        <v>1720</v>
      </c>
      <c r="F178" t="b">
        <v>1</v>
      </c>
      <c r="G178" t="b">
        <v>1</v>
      </c>
      <c r="H178" t="str">
        <f t="shared" si="26"/>
        <v xml:space="preserve"> </v>
      </c>
      <c r="I178" s="1">
        <f t="shared" si="27"/>
        <v>-5.9103750069240596E-2</v>
      </c>
      <c r="J178" s="2">
        <f t="shared" si="28"/>
        <v>4.7249764582063897E-2</v>
      </c>
      <c r="K178" t="b">
        <f t="shared" si="29"/>
        <v>0</v>
      </c>
      <c r="L178" t="b">
        <f t="shared" si="30"/>
        <v>0</v>
      </c>
      <c r="M178" t="s">
        <v>401</v>
      </c>
      <c r="N178" s="3" t="str">
        <f t="shared" si="31"/>
        <v>CHART</v>
      </c>
      <c r="O178" s="7">
        <f t="shared" si="32"/>
        <v>1805.3</v>
      </c>
      <c r="P178">
        <v>25</v>
      </c>
      <c r="Q178" t="s">
        <v>441</v>
      </c>
      <c r="R178">
        <f t="shared" si="37"/>
        <v>1810</v>
      </c>
      <c r="S178">
        <f t="shared" si="38"/>
        <v>1810</v>
      </c>
      <c r="T178" t="s">
        <v>442</v>
      </c>
      <c r="U178" t="s">
        <v>443</v>
      </c>
      <c r="V178" t="str">
        <f t="shared" si="33"/>
        <v>SBILIFE25SEP1810CE</v>
      </c>
      <c r="W178" t="str">
        <f t="shared" si="34"/>
        <v xml:space="preserve">SBILIFE25SEP1810PE </v>
      </c>
    </row>
    <row r="179" spans="1:23" x14ac:dyDescent="0.25">
      <c r="A179" t="s">
        <v>184</v>
      </c>
      <c r="B179">
        <v>806.6</v>
      </c>
      <c r="C179">
        <v>842.5</v>
      </c>
      <c r="D179">
        <v>867.77</v>
      </c>
      <c r="E179">
        <v>781.7</v>
      </c>
      <c r="F179" t="b">
        <v>1</v>
      </c>
      <c r="G179" t="b">
        <v>1</v>
      </c>
      <c r="H179" t="str">
        <f t="shared" si="26"/>
        <v xml:space="preserve"> </v>
      </c>
      <c r="I179" s="1">
        <f t="shared" si="27"/>
        <v>-4.4507810562856402E-2</v>
      </c>
      <c r="J179" s="2">
        <f t="shared" si="28"/>
        <v>3.087031986114552E-2</v>
      </c>
      <c r="K179" t="b">
        <f t="shared" si="29"/>
        <v>0</v>
      </c>
      <c r="L179" t="b">
        <f t="shared" si="30"/>
        <v>0</v>
      </c>
      <c r="M179" t="s">
        <v>402</v>
      </c>
      <c r="N179" s="3" t="str">
        <f t="shared" si="31"/>
        <v>CHART</v>
      </c>
      <c r="O179" s="7">
        <f t="shared" si="32"/>
        <v>806.6</v>
      </c>
      <c r="P179">
        <v>25</v>
      </c>
      <c r="Q179" t="s">
        <v>441</v>
      </c>
      <c r="R179">
        <f t="shared" si="37"/>
        <v>810</v>
      </c>
      <c r="S179">
        <f t="shared" si="38"/>
        <v>810</v>
      </c>
      <c r="T179" t="s">
        <v>442</v>
      </c>
      <c r="U179" t="s">
        <v>443</v>
      </c>
      <c r="V179" t="str">
        <f t="shared" si="33"/>
        <v>SBIN25SEP810CE</v>
      </c>
      <c r="W179" t="str">
        <f t="shared" si="34"/>
        <v xml:space="preserve">SBIN25SEP810PE </v>
      </c>
    </row>
    <row r="180" spans="1:23" x14ac:dyDescent="0.25">
      <c r="A180" t="s">
        <v>185</v>
      </c>
      <c r="B180">
        <v>30040</v>
      </c>
      <c r="C180">
        <v>32490</v>
      </c>
      <c r="D180">
        <v>33464.699999999997</v>
      </c>
      <c r="E180">
        <v>28299.74</v>
      </c>
      <c r="F180" t="b">
        <v>1</v>
      </c>
      <c r="G180" t="b">
        <v>1</v>
      </c>
      <c r="H180" t="str">
        <f t="shared" si="26"/>
        <v xml:space="preserve"> </v>
      </c>
      <c r="I180" s="1">
        <f t="shared" si="27"/>
        <v>-8.1557922769640481E-2</v>
      </c>
      <c r="J180" s="2">
        <f t="shared" si="28"/>
        <v>5.793142476697731E-2</v>
      </c>
      <c r="K180" t="b">
        <f t="shared" si="29"/>
        <v>0</v>
      </c>
      <c r="L180" t="b">
        <f t="shared" si="30"/>
        <v>0</v>
      </c>
      <c r="M180" t="s">
        <v>403</v>
      </c>
      <c r="N180" s="3" t="str">
        <f t="shared" si="31"/>
        <v>CHART</v>
      </c>
      <c r="O180" s="7">
        <f t="shared" si="32"/>
        <v>30040</v>
      </c>
      <c r="P180">
        <v>25</v>
      </c>
      <c r="Q180" t="s">
        <v>441</v>
      </c>
      <c r="R180">
        <f t="shared" si="37"/>
        <v>30040</v>
      </c>
      <c r="S180">
        <f t="shared" si="38"/>
        <v>30040</v>
      </c>
      <c r="T180" t="s">
        <v>442</v>
      </c>
      <c r="U180" t="s">
        <v>443</v>
      </c>
      <c r="V180" t="str">
        <f t="shared" si="33"/>
        <v>SHREECEM25SEP30040CE</v>
      </c>
      <c r="W180" t="str">
        <f t="shared" si="34"/>
        <v xml:space="preserve">SHREECEM25SEP30040PE </v>
      </c>
    </row>
    <row r="181" spans="1:23" x14ac:dyDescent="0.25">
      <c r="A181" t="s">
        <v>186</v>
      </c>
      <c r="B181">
        <v>592.5</v>
      </c>
      <c r="C181">
        <v>712.7</v>
      </c>
      <c r="D181">
        <v>734.08</v>
      </c>
      <c r="E181">
        <v>566.5</v>
      </c>
      <c r="F181" t="b">
        <v>1</v>
      </c>
      <c r="G181" t="b">
        <v>1</v>
      </c>
      <c r="H181" t="str">
        <f t="shared" si="26"/>
        <v xml:space="preserve"> </v>
      </c>
      <c r="I181" s="1">
        <f t="shared" si="27"/>
        <v>-0.20286919831223638</v>
      </c>
      <c r="J181" s="2">
        <f t="shared" si="28"/>
        <v>4.3881856540084391E-2</v>
      </c>
      <c r="K181" t="b">
        <f t="shared" si="29"/>
        <v>0</v>
      </c>
      <c r="L181" t="b">
        <f t="shared" si="30"/>
        <v>0</v>
      </c>
      <c r="M181" t="s">
        <v>404</v>
      </c>
      <c r="N181" s="3" t="str">
        <f t="shared" si="31"/>
        <v>CHART</v>
      </c>
      <c r="O181" s="7">
        <f t="shared" si="32"/>
        <v>592.5</v>
      </c>
      <c r="P181">
        <v>25</v>
      </c>
      <c r="Q181" t="s">
        <v>441</v>
      </c>
      <c r="R181">
        <f t="shared" si="37"/>
        <v>590</v>
      </c>
      <c r="S181">
        <f t="shared" si="38"/>
        <v>590</v>
      </c>
      <c r="T181" t="s">
        <v>442</v>
      </c>
      <c r="U181" t="s">
        <v>443</v>
      </c>
      <c r="V181" t="str">
        <f t="shared" si="33"/>
        <v>SHRIRAMFIN25SEP590CE</v>
      </c>
      <c r="W181" t="str">
        <f t="shared" si="34"/>
        <v xml:space="preserve">SHRIRAMFIN25SEP590PE </v>
      </c>
    </row>
    <row r="182" spans="1:23" x14ac:dyDescent="0.25">
      <c r="A182" t="s">
        <v>187</v>
      </c>
      <c r="B182">
        <v>3089.1</v>
      </c>
      <c r="C182">
        <v>3409</v>
      </c>
      <c r="D182">
        <v>3511.27</v>
      </c>
      <c r="E182">
        <v>2925</v>
      </c>
      <c r="F182" t="b">
        <v>1</v>
      </c>
      <c r="G182" t="b">
        <v>1</v>
      </c>
      <c r="H182" t="str">
        <f t="shared" si="26"/>
        <v xml:space="preserve"> </v>
      </c>
      <c r="I182" s="1">
        <f t="shared" si="27"/>
        <v>-0.1035576705189214</v>
      </c>
      <c r="J182" s="2">
        <f t="shared" si="28"/>
        <v>5.3122268621928689E-2</v>
      </c>
      <c r="K182" t="b">
        <f t="shared" si="29"/>
        <v>0</v>
      </c>
      <c r="L182" t="b">
        <f t="shared" si="30"/>
        <v>0</v>
      </c>
      <c r="M182" t="s">
        <v>405</v>
      </c>
      <c r="N182" s="3" t="str">
        <f t="shared" si="31"/>
        <v>CHART</v>
      </c>
      <c r="O182" s="7">
        <f t="shared" si="32"/>
        <v>3089.1</v>
      </c>
      <c r="P182">
        <v>25</v>
      </c>
      <c r="Q182" t="s">
        <v>441</v>
      </c>
      <c r="R182">
        <f t="shared" si="37"/>
        <v>3090</v>
      </c>
      <c r="S182">
        <f t="shared" si="38"/>
        <v>3090</v>
      </c>
      <c r="T182" t="s">
        <v>442</v>
      </c>
      <c r="U182" t="s">
        <v>443</v>
      </c>
      <c r="V182" t="str">
        <f t="shared" si="33"/>
        <v>SIEMENS25SEP3090CE</v>
      </c>
      <c r="W182" t="str">
        <f t="shared" si="34"/>
        <v xml:space="preserve">SIEMENS25SEP3090PE </v>
      </c>
    </row>
    <row r="183" spans="1:23" x14ac:dyDescent="0.25">
      <c r="A183" t="s">
        <v>188</v>
      </c>
      <c r="B183">
        <v>92.67</v>
      </c>
      <c r="C183">
        <v>105.85</v>
      </c>
      <c r="D183">
        <v>109.03</v>
      </c>
      <c r="E183">
        <v>90.71</v>
      </c>
      <c r="F183" t="b">
        <v>1</v>
      </c>
      <c r="G183" t="b">
        <v>1</v>
      </c>
      <c r="H183" t="str">
        <f t="shared" si="26"/>
        <v xml:space="preserve"> </v>
      </c>
      <c r="I183" s="1">
        <f t="shared" si="27"/>
        <v>-0.14222509981655329</v>
      </c>
      <c r="J183" s="2">
        <f t="shared" si="28"/>
        <v>2.1150318333872969E-2</v>
      </c>
      <c r="K183" t="b">
        <f t="shared" si="29"/>
        <v>0</v>
      </c>
      <c r="L183" t="b">
        <f t="shared" si="30"/>
        <v>0</v>
      </c>
      <c r="M183" t="s">
        <v>406</v>
      </c>
      <c r="N183" s="3" t="str">
        <f t="shared" si="31"/>
        <v>CHART</v>
      </c>
      <c r="O183" s="7">
        <f t="shared" si="32"/>
        <v>92.67</v>
      </c>
      <c r="P183">
        <v>25</v>
      </c>
      <c r="Q183" t="s">
        <v>441</v>
      </c>
      <c r="R183">
        <f t="shared" si="37"/>
        <v>90</v>
      </c>
      <c r="S183">
        <f t="shared" si="38"/>
        <v>90</v>
      </c>
      <c r="T183" t="s">
        <v>442</v>
      </c>
      <c r="U183" t="s">
        <v>443</v>
      </c>
      <c r="V183" t="str">
        <f t="shared" si="33"/>
        <v>SJVN25SEP90CE</v>
      </c>
      <c r="W183" t="str">
        <f t="shared" si="34"/>
        <v xml:space="preserve">SJVN25SEP90PE </v>
      </c>
    </row>
    <row r="184" spans="1:23" x14ac:dyDescent="0.25">
      <c r="A184" t="s">
        <v>189</v>
      </c>
      <c r="B184">
        <v>13915</v>
      </c>
      <c r="C184">
        <v>17809.34</v>
      </c>
      <c r="D184">
        <v>18343.62</v>
      </c>
      <c r="E184">
        <v>13631</v>
      </c>
      <c r="F184" t="b">
        <v>1</v>
      </c>
      <c r="G184" t="b">
        <v>1</v>
      </c>
      <c r="H184" t="str">
        <f t="shared" si="26"/>
        <v xml:space="preserve"> </v>
      </c>
      <c r="I184" s="1">
        <f t="shared" si="27"/>
        <v>-0.27986633129716137</v>
      </c>
      <c r="J184" s="2">
        <f t="shared" si="28"/>
        <v>2.0409629895795905E-2</v>
      </c>
      <c r="K184" t="b">
        <f t="shared" si="29"/>
        <v>0</v>
      </c>
      <c r="L184" t="b">
        <f t="shared" si="30"/>
        <v>0</v>
      </c>
      <c r="M184" t="s">
        <v>407</v>
      </c>
      <c r="N184" s="3" t="str">
        <f t="shared" si="31"/>
        <v>CHART</v>
      </c>
      <c r="O184" s="7">
        <f t="shared" si="32"/>
        <v>13915</v>
      </c>
      <c r="P184">
        <v>25</v>
      </c>
      <c r="Q184" t="s">
        <v>441</v>
      </c>
      <c r="R184">
        <f t="shared" si="37"/>
        <v>13920</v>
      </c>
      <c r="S184">
        <f t="shared" si="38"/>
        <v>13920</v>
      </c>
      <c r="T184" t="s">
        <v>442</v>
      </c>
      <c r="U184" t="s">
        <v>443</v>
      </c>
      <c r="V184" t="str">
        <f t="shared" si="33"/>
        <v>SOLARINDS25SEP13920CE</v>
      </c>
      <c r="W184" t="str">
        <f t="shared" si="34"/>
        <v xml:space="preserve">SOLARINDS25SEP13920PE </v>
      </c>
    </row>
    <row r="185" spans="1:23" x14ac:dyDescent="0.25">
      <c r="A185" t="s">
        <v>190</v>
      </c>
      <c r="B185">
        <v>441.1</v>
      </c>
      <c r="C185">
        <v>532.87</v>
      </c>
      <c r="D185">
        <v>548.85</v>
      </c>
      <c r="E185">
        <v>431.35</v>
      </c>
      <c r="F185" t="b">
        <v>1</v>
      </c>
      <c r="G185" t="b">
        <v>1</v>
      </c>
      <c r="H185" t="str">
        <f t="shared" si="26"/>
        <v xml:space="preserve"> </v>
      </c>
      <c r="I185" s="1">
        <f t="shared" si="27"/>
        <v>-0.20804806166402171</v>
      </c>
      <c r="J185" s="2">
        <f t="shared" si="28"/>
        <v>2.2103831330763997E-2</v>
      </c>
      <c r="K185" t="b">
        <f t="shared" si="29"/>
        <v>0</v>
      </c>
      <c r="L185" t="b">
        <f t="shared" si="30"/>
        <v>0</v>
      </c>
      <c r="M185" t="s">
        <v>408</v>
      </c>
      <c r="N185" s="3" t="str">
        <f t="shared" si="31"/>
        <v>CHART</v>
      </c>
      <c r="O185" s="7">
        <f t="shared" si="32"/>
        <v>441.1</v>
      </c>
      <c r="P185">
        <v>25</v>
      </c>
      <c r="Q185" t="s">
        <v>441</v>
      </c>
      <c r="R185">
        <f t="shared" si="37"/>
        <v>440</v>
      </c>
      <c r="S185">
        <f t="shared" si="38"/>
        <v>440</v>
      </c>
      <c r="T185" t="s">
        <v>442</v>
      </c>
      <c r="U185" t="s">
        <v>443</v>
      </c>
      <c r="V185" t="str">
        <f t="shared" si="33"/>
        <v>SONACOMS25SEP440CE</v>
      </c>
      <c r="W185" t="str">
        <f t="shared" si="34"/>
        <v xml:space="preserve">SONACOMS25SEP440PE </v>
      </c>
    </row>
    <row r="186" spans="1:23" x14ac:dyDescent="0.25">
      <c r="A186" t="s">
        <v>191</v>
      </c>
      <c r="B186">
        <v>2851.8</v>
      </c>
      <c r="C186">
        <v>3320.65</v>
      </c>
      <c r="D186">
        <v>3420.27</v>
      </c>
      <c r="E186">
        <v>2812.8</v>
      </c>
      <c r="F186" t="b">
        <v>1</v>
      </c>
      <c r="G186" t="b">
        <v>1</v>
      </c>
      <c r="H186" t="str">
        <f t="shared" si="26"/>
        <v xml:space="preserve"> </v>
      </c>
      <c r="I186" s="1">
        <f t="shared" si="27"/>
        <v>-0.16440493723262498</v>
      </c>
      <c r="J186" s="2">
        <f t="shared" si="28"/>
        <v>1.3675573322112349E-2</v>
      </c>
      <c r="K186" t="b">
        <f t="shared" si="29"/>
        <v>0</v>
      </c>
      <c r="L186" t="b">
        <f t="shared" si="30"/>
        <v>0</v>
      </c>
      <c r="M186" t="s">
        <v>409</v>
      </c>
      <c r="N186" s="3" t="str">
        <f t="shared" si="31"/>
        <v>CHART</v>
      </c>
      <c r="O186" s="7">
        <f t="shared" si="32"/>
        <v>2851.8</v>
      </c>
      <c r="P186">
        <v>25</v>
      </c>
      <c r="Q186" t="s">
        <v>441</v>
      </c>
      <c r="R186">
        <f t="shared" si="37"/>
        <v>2850</v>
      </c>
      <c r="S186">
        <f t="shared" si="38"/>
        <v>2850</v>
      </c>
      <c r="T186" t="s">
        <v>442</v>
      </c>
      <c r="U186" t="s">
        <v>443</v>
      </c>
      <c r="V186" t="str">
        <f t="shared" si="33"/>
        <v>SRF25SEP2850CE</v>
      </c>
      <c r="W186" t="str">
        <f t="shared" si="34"/>
        <v xml:space="preserve">SRF25SEP2850PE </v>
      </c>
    </row>
    <row r="187" spans="1:23" x14ac:dyDescent="0.25">
      <c r="A187" t="s">
        <v>192</v>
      </c>
      <c r="B187">
        <v>1593.6</v>
      </c>
      <c r="C187">
        <v>1748</v>
      </c>
      <c r="D187">
        <v>1800.44</v>
      </c>
      <c r="E187">
        <v>1556.2</v>
      </c>
      <c r="F187" t="b">
        <v>1</v>
      </c>
      <c r="G187" t="b">
        <v>1</v>
      </c>
      <c r="H187" t="str">
        <f t="shared" si="26"/>
        <v xml:space="preserve"> </v>
      </c>
      <c r="I187" s="1">
        <f t="shared" si="27"/>
        <v>-9.688755020080328E-2</v>
      </c>
      <c r="J187" s="2">
        <f t="shared" si="28"/>
        <v>2.3468875502007949E-2</v>
      </c>
      <c r="K187" t="b">
        <f t="shared" si="29"/>
        <v>0</v>
      </c>
      <c r="L187" t="b">
        <f t="shared" si="30"/>
        <v>0</v>
      </c>
      <c r="M187" t="s">
        <v>410</v>
      </c>
      <c r="N187" s="3" t="str">
        <f t="shared" si="31"/>
        <v>CHART</v>
      </c>
      <c r="O187" s="7">
        <f t="shared" si="32"/>
        <v>1593.6</v>
      </c>
      <c r="P187">
        <v>25</v>
      </c>
      <c r="Q187" t="s">
        <v>441</v>
      </c>
      <c r="R187">
        <f t="shared" si="37"/>
        <v>1590</v>
      </c>
      <c r="S187">
        <f t="shared" si="38"/>
        <v>1590</v>
      </c>
      <c r="T187" t="s">
        <v>442</v>
      </c>
      <c r="U187" t="s">
        <v>443</v>
      </c>
      <c r="V187" t="str">
        <f t="shared" si="33"/>
        <v>SUNPHARMA25SEP1590CE</v>
      </c>
      <c r="W187" t="str">
        <f t="shared" si="34"/>
        <v xml:space="preserve">SUNPHARMA25SEP1590PE </v>
      </c>
    </row>
    <row r="188" spans="1:23" x14ac:dyDescent="0.25">
      <c r="A188" t="s">
        <v>193</v>
      </c>
      <c r="B188">
        <v>4577.7</v>
      </c>
      <c r="C188">
        <v>4713.3900000000003</v>
      </c>
      <c r="D188">
        <v>4854.79</v>
      </c>
      <c r="E188">
        <v>4019.5</v>
      </c>
      <c r="F188" t="b">
        <v>1</v>
      </c>
      <c r="G188" t="b">
        <v>1</v>
      </c>
      <c r="H188" t="str">
        <f t="shared" si="26"/>
        <v xml:space="preserve"> </v>
      </c>
      <c r="I188" s="1">
        <f t="shared" si="27"/>
        <v>-2.9641523035585669E-2</v>
      </c>
      <c r="J188" s="2">
        <f t="shared" si="28"/>
        <v>0.12193896498241472</v>
      </c>
      <c r="K188" t="b">
        <f t="shared" si="29"/>
        <v>0</v>
      </c>
      <c r="L188" t="b">
        <f t="shared" si="30"/>
        <v>0</v>
      </c>
      <c r="M188" t="s">
        <v>411</v>
      </c>
      <c r="N188" s="3" t="str">
        <f t="shared" si="31"/>
        <v>CHART</v>
      </c>
      <c r="O188" s="7">
        <f t="shared" si="32"/>
        <v>4577.7</v>
      </c>
      <c r="P188">
        <v>25</v>
      </c>
      <c r="Q188" t="s">
        <v>441</v>
      </c>
      <c r="R188">
        <f t="shared" si="37"/>
        <v>4580</v>
      </c>
      <c r="S188">
        <f t="shared" si="38"/>
        <v>4580</v>
      </c>
      <c r="T188" t="s">
        <v>442</v>
      </c>
      <c r="U188" t="s">
        <v>443</v>
      </c>
      <c r="V188" t="str">
        <f t="shared" si="33"/>
        <v>SUPREMEIND25SEP4580CE</v>
      </c>
      <c r="W188" t="str">
        <f t="shared" si="34"/>
        <v xml:space="preserve">SUPREMEIND25SEP4580PE </v>
      </c>
    </row>
    <row r="189" spans="1:23" x14ac:dyDescent="0.25">
      <c r="A189" t="s">
        <v>194</v>
      </c>
      <c r="B189">
        <v>57.87</v>
      </c>
      <c r="C189">
        <v>69.5</v>
      </c>
      <c r="D189">
        <v>71.59</v>
      </c>
      <c r="E189">
        <v>55.53</v>
      </c>
      <c r="F189" t="b">
        <v>1</v>
      </c>
      <c r="G189" t="b">
        <v>1</v>
      </c>
      <c r="H189" t="str">
        <f t="shared" si="26"/>
        <v xml:space="preserve"> </v>
      </c>
      <c r="I189" s="1">
        <f t="shared" si="27"/>
        <v>-0.20096768619319169</v>
      </c>
      <c r="J189" s="2">
        <f t="shared" si="28"/>
        <v>4.0435458786936176E-2</v>
      </c>
      <c r="K189" t="b">
        <f t="shared" si="29"/>
        <v>0</v>
      </c>
      <c r="L189" t="b">
        <f t="shared" si="30"/>
        <v>0</v>
      </c>
      <c r="M189" t="s">
        <v>412</v>
      </c>
      <c r="N189" s="3" t="str">
        <f t="shared" si="31"/>
        <v>CHART</v>
      </c>
      <c r="O189" s="7">
        <f t="shared" si="32"/>
        <v>57.87</v>
      </c>
      <c r="P189">
        <v>25</v>
      </c>
      <c r="Q189" t="s">
        <v>441</v>
      </c>
      <c r="R189">
        <f t="shared" si="37"/>
        <v>60</v>
      </c>
      <c r="S189">
        <f t="shared" si="38"/>
        <v>60</v>
      </c>
      <c r="T189" t="s">
        <v>442</v>
      </c>
      <c r="U189" t="s">
        <v>443</v>
      </c>
      <c r="V189" t="str">
        <f t="shared" si="33"/>
        <v>SUZLON25SEP60CE</v>
      </c>
      <c r="W189" t="str">
        <f t="shared" si="34"/>
        <v xml:space="preserve">SUZLON25SEP60PE </v>
      </c>
    </row>
    <row r="190" spans="1:23" x14ac:dyDescent="0.25">
      <c r="A190" t="s">
        <v>195</v>
      </c>
      <c r="B190">
        <v>648.4</v>
      </c>
      <c r="C190">
        <v>728.6</v>
      </c>
      <c r="D190">
        <v>750.46</v>
      </c>
      <c r="E190">
        <v>620.70000000000005</v>
      </c>
      <c r="F190" t="b">
        <v>1</v>
      </c>
      <c r="G190" t="b">
        <v>1</v>
      </c>
      <c r="H190" t="str">
        <f t="shared" si="26"/>
        <v xml:space="preserve"> </v>
      </c>
      <c r="I190" s="1">
        <f t="shared" si="27"/>
        <v>-0.12368908081431222</v>
      </c>
      <c r="J190" s="2">
        <f t="shared" si="28"/>
        <v>4.2720542874768556E-2</v>
      </c>
      <c r="K190" t="b">
        <f t="shared" si="29"/>
        <v>0</v>
      </c>
      <c r="L190" t="b">
        <f t="shared" si="30"/>
        <v>0</v>
      </c>
      <c r="M190" t="s">
        <v>413</v>
      </c>
      <c r="N190" s="3" t="str">
        <f t="shared" si="31"/>
        <v>CHART</v>
      </c>
      <c r="O190" s="7">
        <f t="shared" si="32"/>
        <v>648.4</v>
      </c>
      <c r="P190">
        <v>25</v>
      </c>
      <c r="Q190" t="s">
        <v>441</v>
      </c>
      <c r="R190">
        <f t="shared" si="37"/>
        <v>650</v>
      </c>
      <c r="S190">
        <f t="shared" si="38"/>
        <v>650</v>
      </c>
      <c r="T190" t="s">
        <v>442</v>
      </c>
      <c r="U190" t="s">
        <v>443</v>
      </c>
      <c r="V190" t="str">
        <f t="shared" si="33"/>
        <v>SYNGENE25SEP650CE</v>
      </c>
      <c r="W190" t="str">
        <f t="shared" si="34"/>
        <v xml:space="preserve">SYNGENE25SEP650PE </v>
      </c>
    </row>
    <row r="191" spans="1:23" x14ac:dyDescent="0.25">
      <c r="A191" t="s">
        <v>196</v>
      </c>
      <c r="B191">
        <v>933.45</v>
      </c>
      <c r="C191">
        <v>1018.8</v>
      </c>
      <c r="D191">
        <v>1049.3599999999999</v>
      </c>
      <c r="E191">
        <v>900.2</v>
      </c>
      <c r="F191" t="b">
        <v>1</v>
      </c>
      <c r="G191" t="b">
        <v>1</v>
      </c>
      <c r="H191" t="str">
        <f t="shared" si="26"/>
        <v xml:space="preserve"> </v>
      </c>
      <c r="I191" s="1">
        <f t="shared" si="27"/>
        <v>-9.1434999196528907E-2</v>
      </c>
      <c r="J191" s="2">
        <f t="shared" si="28"/>
        <v>3.5620547431571052E-2</v>
      </c>
      <c r="K191" t="b">
        <f t="shared" si="29"/>
        <v>0</v>
      </c>
      <c r="L191" t="b">
        <f t="shared" si="30"/>
        <v>0</v>
      </c>
      <c r="M191" t="s">
        <v>414</v>
      </c>
      <c r="N191" s="3" t="str">
        <f t="shared" si="31"/>
        <v>CHART</v>
      </c>
      <c r="O191" s="7">
        <f t="shared" si="32"/>
        <v>933.45</v>
      </c>
      <c r="P191">
        <v>25</v>
      </c>
      <c r="Q191" t="s">
        <v>441</v>
      </c>
      <c r="R191">
        <f t="shared" si="37"/>
        <v>930</v>
      </c>
      <c r="S191">
        <f t="shared" si="38"/>
        <v>930</v>
      </c>
      <c r="T191" t="s">
        <v>442</v>
      </c>
      <c r="U191" t="s">
        <v>443</v>
      </c>
      <c r="V191" t="str">
        <f t="shared" si="33"/>
        <v>TATACHEM25SEP930CE</v>
      </c>
      <c r="W191" t="str">
        <f t="shared" si="34"/>
        <v xml:space="preserve">TATACHEM25SEP930PE </v>
      </c>
    </row>
    <row r="192" spans="1:23" x14ac:dyDescent="0.25">
      <c r="A192" t="s">
        <v>197</v>
      </c>
      <c r="B192">
        <v>1072.4000000000001</v>
      </c>
      <c r="C192">
        <v>1150</v>
      </c>
      <c r="D192">
        <v>1184.5</v>
      </c>
      <c r="E192">
        <v>1037.7</v>
      </c>
      <c r="F192" t="b">
        <v>1</v>
      </c>
      <c r="G192" t="b">
        <v>1</v>
      </c>
      <c r="H192" t="str">
        <f t="shared" si="26"/>
        <v xml:space="preserve"> </v>
      </c>
      <c r="I192" s="1">
        <f t="shared" si="27"/>
        <v>-7.2361059306228923E-2</v>
      </c>
      <c r="J192" s="2">
        <f t="shared" si="28"/>
        <v>3.2357329354718425E-2</v>
      </c>
      <c r="K192" t="b">
        <f t="shared" si="29"/>
        <v>0</v>
      </c>
      <c r="L192" t="b">
        <f t="shared" si="30"/>
        <v>0</v>
      </c>
      <c r="M192" t="s">
        <v>415</v>
      </c>
      <c r="N192" s="3" t="str">
        <f t="shared" si="31"/>
        <v>CHART</v>
      </c>
      <c r="O192" s="7">
        <f t="shared" si="32"/>
        <v>1072.4000000000001</v>
      </c>
      <c r="P192">
        <v>25</v>
      </c>
      <c r="Q192" t="s">
        <v>441</v>
      </c>
      <c r="R192">
        <f t="shared" si="37"/>
        <v>1070</v>
      </c>
      <c r="S192">
        <f t="shared" si="38"/>
        <v>1070</v>
      </c>
      <c r="T192" t="s">
        <v>442</v>
      </c>
      <c r="U192" t="s">
        <v>443</v>
      </c>
      <c r="V192" t="str">
        <f t="shared" si="33"/>
        <v>TATACONSUM25SEP1070CE</v>
      </c>
      <c r="W192" t="str">
        <f t="shared" si="34"/>
        <v xml:space="preserve">TATACONSUM25SEP1070PE </v>
      </c>
    </row>
    <row r="193" spans="1:23" x14ac:dyDescent="0.25">
      <c r="A193" t="s">
        <v>198</v>
      </c>
      <c r="B193">
        <v>5451</v>
      </c>
      <c r="C193">
        <v>6680</v>
      </c>
      <c r="D193">
        <v>6880.4</v>
      </c>
      <c r="E193">
        <v>5221</v>
      </c>
      <c r="F193" t="b">
        <v>1</v>
      </c>
      <c r="G193" t="b">
        <v>1</v>
      </c>
      <c r="H193" t="str">
        <f t="shared" si="26"/>
        <v xml:space="preserve"> </v>
      </c>
      <c r="I193" s="1">
        <f t="shared" si="27"/>
        <v>-0.22546321775820952</v>
      </c>
      <c r="J193" s="2">
        <f t="shared" si="28"/>
        <v>4.2194092827004218E-2</v>
      </c>
      <c r="K193" t="b">
        <f t="shared" si="29"/>
        <v>0</v>
      </c>
      <c r="L193" t="b">
        <f t="shared" si="30"/>
        <v>0</v>
      </c>
      <c r="M193" t="s">
        <v>416</v>
      </c>
      <c r="N193" s="3" t="str">
        <f t="shared" si="31"/>
        <v>CHART</v>
      </c>
      <c r="O193" s="7">
        <f t="shared" si="32"/>
        <v>5451</v>
      </c>
      <c r="P193">
        <v>25</v>
      </c>
      <c r="Q193" t="s">
        <v>441</v>
      </c>
      <c r="R193">
        <f t="shared" si="37"/>
        <v>5450</v>
      </c>
      <c r="S193">
        <f t="shared" si="38"/>
        <v>5450</v>
      </c>
      <c r="T193" t="s">
        <v>442</v>
      </c>
      <c r="U193" t="s">
        <v>443</v>
      </c>
      <c r="V193" t="str">
        <f t="shared" si="33"/>
        <v>TATAELXSI25SEP5450CE</v>
      </c>
      <c r="W193" t="str">
        <f t="shared" si="34"/>
        <v xml:space="preserve">TATAELXSI25SEP5450PE </v>
      </c>
    </row>
    <row r="194" spans="1:23" x14ac:dyDescent="0.25">
      <c r="A194" t="s">
        <v>199</v>
      </c>
      <c r="B194">
        <v>691.7</v>
      </c>
      <c r="C194">
        <v>744</v>
      </c>
      <c r="D194">
        <v>766.32</v>
      </c>
      <c r="E194">
        <v>627.1</v>
      </c>
      <c r="F194" t="b">
        <v>1</v>
      </c>
      <c r="G194" t="b">
        <v>1</v>
      </c>
      <c r="H194" t="str">
        <f t="shared" ref="H194:H217" si="39">IFERROR(_xlfn.IFS(C194=B194,"SELL",E194=B194,"BUY")," ")</f>
        <v xml:space="preserve"> </v>
      </c>
      <c r="I194" s="1">
        <f t="shared" ref="I194:I217" si="40">(B194-C194)/B194</f>
        <v>-7.5610813936677679E-2</v>
      </c>
      <c r="J194" s="2">
        <f t="shared" ref="J194:J217" si="41">(B194-E194)/B194</f>
        <v>9.339308948966317E-2</v>
      </c>
      <c r="K194" t="b">
        <f t="shared" ref="K194:K217" si="42">IF(I194&gt;-0.7%,"S")</f>
        <v>0</v>
      </c>
      <c r="L194" t="b">
        <f t="shared" ref="L194:L217" si="43">IF(J194&lt;0.7%,"B")</f>
        <v>0</v>
      </c>
      <c r="M194" t="s">
        <v>417</v>
      </c>
      <c r="N194" s="3" t="str">
        <f t="shared" ref="N194:N217" si="44">IFERROR(IF(M194="","",HYPERLINK("https://in.tradingview.com/chart/?symbol="&amp;M194,"CHART")),"")</f>
        <v>CHART</v>
      </c>
      <c r="O194" s="7">
        <f t="shared" ref="O194:O217" si="45">B194</f>
        <v>691.7</v>
      </c>
      <c r="P194">
        <v>25</v>
      </c>
      <c r="Q194" t="s">
        <v>441</v>
      </c>
      <c r="R194">
        <f t="shared" si="37"/>
        <v>690</v>
      </c>
      <c r="S194">
        <f t="shared" si="38"/>
        <v>690</v>
      </c>
      <c r="T194" t="s">
        <v>442</v>
      </c>
      <c r="U194" t="s">
        <v>443</v>
      </c>
      <c r="V194" t="str">
        <f t="shared" ref="V194:V217" si="46">CONCATENATE(M194,P194,Q194,R194,T194)</f>
        <v>TATAMOTORS25SEP690CE</v>
      </c>
      <c r="W194" t="str">
        <f t="shared" ref="W194:W217" si="47">CONCATENATE(M194,P194,Q194,R194,U194)</f>
        <v xml:space="preserve">TATAMOTORS25SEP690PE </v>
      </c>
    </row>
    <row r="195" spans="1:23" x14ac:dyDescent="0.25">
      <c r="A195" t="s">
        <v>200</v>
      </c>
      <c r="B195">
        <v>385.8</v>
      </c>
      <c r="C195">
        <v>416.75</v>
      </c>
      <c r="D195">
        <v>429.25</v>
      </c>
      <c r="E195">
        <v>368.5</v>
      </c>
      <c r="F195" t="b">
        <v>1</v>
      </c>
      <c r="G195" t="b">
        <v>1</v>
      </c>
      <c r="H195" t="str">
        <f t="shared" si="39"/>
        <v xml:space="preserve"> </v>
      </c>
      <c r="I195" s="1">
        <f t="shared" si="40"/>
        <v>-8.0222913426645892E-2</v>
      </c>
      <c r="J195" s="2">
        <f t="shared" si="41"/>
        <v>4.484188698807675E-2</v>
      </c>
      <c r="K195" t="b">
        <f t="shared" si="42"/>
        <v>0</v>
      </c>
      <c r="L195" t="b">
        <f t="shared" si="43"/>
        <v>0</v>
      </c>
      <c r="M195" t="s">
        <v>418</v>
      </c>
      <c r="N195" s="3" t="str">
        <f t="shared" si="44"/>
        <v>CHART</v>
      </c>
      <c r="O195" s="7">
        <f t="shared" si="45"/>
        <v>385.8</v>
      </c>
      <c r="P195">
        <v>25</v>
      </c>
      <c r="Q195" t="s">
        <v>441</v>
      </c>
      <c r="R195">
        <f t="shared" si="37"/>
        <v>390</v>
      </c>
      <c r="S195">
        <f t="shared" si="38"/>
        <v>390</v>
      </c>
      <c r="T195" t="s">
        <v>442</v>
      </c>
      <c r="U195" t="s">
        <v>443</v>
      </c>
      <c r="V195" t="str">
        <f t="shared" si="46"/>
        <v>TATAPOWER25SEP390CE</v>
      </c>
      <c r="W195" t="str">
        <f t="shared" si="47"/>
        <v xml:space="preserve">TATAPOWER25SEP390PE </v>
      </c>
    </row>
    <row r="196" spans="1:23" x14ac:dyDescent="0.25">
      <c r="A196" t="s">
        <v>201</v>
      </c>
      <c r="B196">
        <v>167.68</v>
      </c>
      <c r="C196">
        <v>169.3</v>
      </c>
      <c r="D196">
        <v>174.38</v>
      </c>
      <c r="E196">
        <v>149.80000000000001</v>
      </c>
      <c r="F196" t="b">
        <v>1</v>
      </c>
      <c r="G196" t="b">
        <v>1</v>
      </c>
      <c r="H196" t="str">
        <f t="shared" si="39"/>
        <v xml:space="preserve"> </v>
      </c>
      <c r="I196" s="1">
        <f t="shared" si="40"/>
        <v>-9.6612595419847593E-3</v>
      </c>
      <c r="J196" s="2">
        <f t="shared" si="41"/>
        <v>0.10663167938931295</v>
      </c>
      <c r="K196" t="b">
        <f t="shared" si="42"/>
        <v>0</v>
      </c>
      <c r="L196" t="b">
        <f t="shared" si="43"/>
        <v>0</v>
      </c>
      <c r="M196" t="s">
        <v>419</v>
      </c>
      <c r="N196" s="3" t="str">
        <f t="shared" si="44"/>
        <v>CHART</v>
      </c>
      <c r="O196" s="7">
        <f t="shared" si="45"/>
        <v>167.68</v>
      </c>
      <c r="P196">
        <v>25</v>
      </c>
      <c r="Q196" t="s">
        <v>441</v>
      </c>
      <c r="R196">
        <f t="shared" si="37"/>
        <v>170</v>
      </c>
      <c r="S196">
        <f t="shared" si="38"/>
        <v>170</v>
      </c>
      <c r="T196" t="s">
        <v>442</v>
      </c>
      <c r="U196" t="s">
        <v>443</v>
      </c>
      <c r="V196" t="str">
        <f t="shared" si="46"/>
        <v>TATASTEEL25SEP170CE</v>
      </c>
      <c r="W196" t="str">
        <f t="shared" si="47"/>
        <v xml:space="preserve">TATASTEEL25SEP170PE </v>
      </c>
    </row>
    <row r="197" spans="1:23" x14ac:dyDescent="0.25">
      <c r="A197" t="s">
        <v>202</v>
      </c>
      <c r="B197">
        <v>672.1</v>
      </c>
      <c r="C197">
        <v>784.62</v>
      </c>
      <c r="D197">
        <v>808.16</v>
      </c>
      <c r="E197">
        <v>652</v>
      </c>
      <c r="F197" t="b">
        <v>1</v>
      </c>
      <c r="G197" t="b">
        <v>1</v>
      </c>
      <c r="H197" t="str">
        <f t="shared" si="39"/>
        <v xml:space="preserve"> </v>
      </c>
      <c r="I197" s="1">
        <f t="shared" si="40"/>
        <v>-0.16741556316024397</v>
      </c>
      <c r="J197" s="2">
        <f t="shared" si="41"/>
        <v>2.9906263948817173E-2</v>
      </c>
      <c r="K197" t="b">
        <f t="shared" si="42"/>
        <v>0</v>
      </c>
      <c r="L197" t="b">
        <f t="shared" si="43"/>
        <v>0</v>
      </c>
      <c r="M197" t="s">
        <v>420</v>
      </c>
      <c r="N197" s="3" t="str">
        <f t="shared" si="44"/>
        <v>CHART</v>
      </c>
      <c r="O197" s="7">
        <f t="shared" si="45"/>
        <v>672.1</v>
      </c>
      <c r="P197">
        <v>25</v>
      </c>
      <c r="Q197" t="s">
        <v>441</v>
      </c>
      <c r="R197">
        <f t="shared" si="37"/>
        <v>670</v>
      </c>
      <c r="S197">
        <f t="shared" si="38"/>
        <v>670</v>
      </c>
      <c r="T197" t="s">
        <v>442</v>
      </c>
      <c r="U197" t="s">
        <v>443</v>
      </c>
      <c r="V197" t="str">
        <f t="shared" si="46"/>
        <v>TATATECH25SEP670CE</v>
      </c>
      <c r="W197" t="str">
        <f t="shared" si="47"/>
        <v xml:space="preserve">TATATECH25SEP670PE </v>
      </c>
    </row>
    <row r="198" spans="1:23" x14ac:dyDescent="0.25">
      <c r="A198" t="s">
        <v>203</v>
      </c>
      <c r="B198">
        <v>3048.3</v>
      </c>
      <c r="C198">
        <v>3526.03</v>
      </c>
      <c r="D198">
        <v>3631.81</v>
      </c>
      <c r="E198">
        <v>2991.6</v>
      </c>
      <c r="F198" t="b">
        <v>1</v>
      </c>
      <c r="G198" t="b">
        <v>1</v>
      </c>
      <c r="H198" t="str">
        <f t="shared" si="39"/>
        <v xml:space="preserve"> </v>
      </c>
      <c r="I198" s="1">
        <f t="shared" si="40"/>
        <v>-0.15672013909392121</v>
      </c>
      <c r="J198" s="2">
        <f t="shared" si="41"/>
        <v>1.8600531443755626E-2</v>
      </c>
      <c r="K198" t="b">
        <f t="shared" si="42"/>
        <v>0</v>
      </c>
      <c r="L198" t="b">
        <f t="shared" si="43"/>
        <v>0</v>
      </c>
      <c r="M198" t="s">
        <v>421</v>
      </c>
      <c r="N198" s="3" t="str">
        <f t="shared" si="44"/>
        <v>CHART</v>
      </c>
      <c r="O198" s="7">
        <f t="shared" si="45"/>
        <v>3048.3</v>
      </c>
      <c r="P198">
        <v>25</v>
      </c>
      <c r="Q198" t="s">
        <v>441</v>
      </c>
      <c r="R198">
        <f t="shared" si="37"/>
        <v>3050</v>
      </c>
      <c r="S198">
        <f t="shared" si="38"/>
        <v>3050</v>
      </c>
      <c r="T198" t="s">
        <v>442</v>
      </c>
      <c r="U198" t="s">
        <v>443</v>
      </c>
      <c r="V198" t="str">
        <f t="shared" si="46"/>
        <v>TCS25SEP3050CE</v>
      </c>
      <c r="W198" t="str">
        <f t="shared" si="47"/>
        <v xml:space="preserve">TCS25SEP3050PE </v>
      </c>
    </row>
    <row r="199" spans="1:23" x14ac:dyDescent="0.25">
      <c r="A199" t="s">
        <v>204</v>
      </c>
      <c r="B199">
        <v>1477.9</v>
      </c>
      <c r="C199">
        <v>1701.71</v>
      </c>
      <c r="D199">
        <v>1752.76</v>
      </c>
      <c r="E199">
        <v>1419.1</v>
      </c>
      <c r="F199" t="b">
        <v>1</v>
      </c>
      <c r="G199" t="b">
        <v>1</v>
      </c>
      <c r="H199" t="str">
        <f t="shared" si="39"/>
        <v xml:space="preserve"> </v>
      </c>
      <c r="I199" s="1">
        <f t="shared" si="40"/>
        <v>-0.15143785100480406</v>
      </c>
      <c r="J199" s="2">
        <f t="shared" si="41"/>
        <v>3.9786183097638664E-2</v>
      </c>
      <c r="K199" t="b">
        <f t="shared" si="42"/>
        <v>0</v>
      </c>
      <c r="L199" t="b">
        <f t="shared" si="43"/>
        <v>0</v>
      </c>
      <c r="M199" t="s">
        <v>422</v>
      </c>
      <c r="N199" s="3" t="str">
        <f t="shared" si="44"/>
        <v>CHART</v>
      </c>
      <c r="O199" s="7">
        <f t="shared" si="45"/>
        <v>1477.9</v>
      </c>
      <c r="P199">
        <v>25</v>
      </c>
      <c r="Q199" t="s">
        <v>441</v>
      </c>
      <c r="R199">
        <f t="shared" si="37"/>
        <v>1480</v>
      </c>
      <c r="S199">
        <f t="shared" si="38"/>
        <v>1480</v>
      </c>
      <c r="T199" t="s">
        <v>442</v>
      </c>
      <c r="U199" t="s">
        <v>443</v>
      </c>
      <c r="V199" t="str">
        <f t="shared" si="46"/>
        <v>TECHM25SEP1480CE</v>
      </c>
      <c r="W199" t="str">
        <f t="shared" si="47"/>
        <v xml:space="preserve">TECHM25SEP1480PE </v>
      </c>
    </row>
    <row r="200" spans="1:23" x14ac:dyDescent="0.25">
      <c r="A200" t="s">
        <v>205</v>
      </c>
      <c r="B200">
        <v>2990.6</v>
      </c>
      <c r="C200">
        <v>3251.7</v>
      </c>
      <c r="D200">
        <v>3349.25</v>
      </c>
      <c r="E200">
        <v>2772</v>
      </c>
      <c r="F200" t="b">
        <v>1</v>
      </c>
      <c r="G200" t="b">
        <v>1</v>
      </c>
      <c r="H200" t="str">
        <f t="shared" si="39"/>
        <v xml:space="preserve"> </v>
      </c>
      <c r="I200" s="1">
        <f t="shared" si="40"/>
        <v>-8.7306894937470708E-2</v>
      </c>
      <c r="J200" s="2">
        <f t="shared" si="41"/>
        <v>7.3095699859559923E-2</v>
      </c>
      <c r="K200" t="b">
        <f t="shared" si="42"/>
        <v>0</v>
      </c>
      <c r="L200" t="b">
        <f t="shared" si="43"/>
        <v>0</v>
      </c>
      <c r="M200" t="s">
        <v>423</v>
      </c>
      <c r="N200" s="3" t="str">
        <f t="shared" si="44"/>
        <v>CHART</v>
      </c>
      <c r="O200" s="7">
        <f t="shared" si="45"/>
        <v>2990.6</v>
      </c>
      <c r="P200">
        <v>25</v>
      </c>
      <c r="Q200" t="s">
        <v>441</v>
      </c>
      <c r="R200">
        <f t="shared" ref="R200:R217" si="48">ROUND(O200,-1)</f>
        <v>2990</v>
      </c>
      <c r="S200">
        <f t="shared" ref="S200:S217" si="49">ROUND(O200,-1)</f>
        <v>2990</v>
      </c>
      <c r="T200" t="s">
        <v>442</v>
      </c>
      <c r="U200" t="s">
        <v>443</v>
      </c>
      <c r="V200" t="str">
        <f t="shared" si="46"/>
        <v>TIINDIA25SEP2990CE</v>
      </c>
      <c r="W200" t="str">
        <f t="shared" si="47"/>
        <v xml:space="preserve">TIINDIA25SEP2990PE </v>
      </c>
    </row>
    <row r="201" spans="1:23" x14ac:dyDescent="0.25">
      <c r="A201" t="s">
        <v>206</v>
      </c>
      <c r="B201">
        <v>839.95</v>
      </c>
      <c r="C201">
        <v>973.8</v>
      </c>
      <c r="D201">
        <v>1003.01</v>
      </c>
      <c r="E201">
        <v>770</v>
      </c>
      <c r="F201" t="b">
        <v>1</v>
      </c>
      <c r="G201" t="b">
        <v>1</v>
      </c>
      <c r="H201" t="str">
        <f t="shared" si="39"/>
        <v xml:space="preserve"> </v>
      </c>
      <c r="I201" s="1">
        <f t="shared" si="40"/>
        <v>-0.15935472349544605</v>
      </c>
      <c r="J201" s="2">
        <f t="shared" si="41"/>
        <v>8.3278766593249648E-2</v>
      </c>
      <c r="K201" t="b">
        <f t="shared" si="42"/>
        <v>0</v>
      </c>
      <c r="L201" t="b">
        <f t="shared" si="43"/>
        <v>0</v>
      </c>
      <c r="M201" t="s">
        <v>424</v>
      </c>
      <c r="N201" s="3" t="str">
        <f t="shared" si="44"/>
        <v>CHART</v>
      </c>
      <c r="O201" s="7">
        <f t="shared" si="45"/>
        <v>839.95</v>
      </c>
      <c r="P201">
        <v>25</v>
      </c>
      <c r="Q201" t="s">
        <v>441</v>
      </c>
      <c r="R201">
        <f t="shared" si="48"/>
        <v>840</v>
      </c>
      <c r="S201">
        <f t="shared" si="49"/>
        <v>840</v>
      </c>
      <c r="T201" t="s">
        <v>442</v>
      </c>
      <c r="U201" t="s">
        <v>443</v>
      </c>
      <c r="V201" t="str">
        <f t="shared" si="46"/>
        <v>TITAGARH25SEP840CE</v>
      </c>
      <c r="W201" t="str">
        <f t="shared" si="47"/>
        <v xml:space="preserve">TITAGARH25SEP840PE </v>
      </c>
    </row>
    <row r="202" spans="1:23" x14ac:dyDescent="0.25">
      <c r="A202" t="s">
        <v>207</v>
      </c>
      <c r="B202">
        <v>3665.3</v>
      </c>
      <c r="C202">
        <v>3740</v>
      </c>
      <c r="D202">
        <v>3852.2</v>
      </c>
      <c r="E202">
        <v>3307</v>
      </c>
      <c r="F202" t="b">
        <v>1</v>
      </c>
      <c r="G202" t="b">
        <v>1</v>
      </c>
      <c r="H202" t="str">
        <f t="shared" si="39"/>
        <v xml:space="preserve"> </v>
      </c>
      <c r="I202" s="1">
        <f t="shared" si="40"/>
        <v>-2.0380323575150686E-2</v>
      </c>
      <c r="J202" s="2">
        <f t="shared" si="41"/>
        <v>9.7754617630207666E-2</v>
      </c>
      <c r="K202" t="b">
        <f t="shared" si="42"/>
        <v>0</v>
      </c>
      <c r="L202" t="b">
        <f t="shared" si="43"/>
        <v>0</v>
      </c>
      <c r="M202" t="s">
        <v>425</v>
      </c>
      <c r="N202" s="3" t="str">
        <f t="shared" si="44"/>
        <v>CHART</v>
      </c>
      <c r="O202" s="7">
        <f t="shared" si="45"/>
        <v>3665.3</v>
      </c>
      <c r="P202">
        <v>25</v>
      </c>
      <c r="Q202" t="s">
        <v>441</v>
      </c>
      <c r="R202">
        <f t="shared" si="48"/>
        <v>3670</v>
      </c>
      <c r="S202">
        <f t="shared" si="49"/>
        <v>3670</v>
      </c>
      <c r="T202" t="s">
        <v>442</v>
      </c>
      <c r="U202" t="s">
        <v>443</v>
      </c>
      <c r="V202" t="str">
        <f t="shared" si="46"/>
        <v>TITAN25SEP3670CE</v>
      </c>
      <c r="W202" t="str">
        <f t="shared" si="47"/>
        <v xml:space="preserve">TITAN25SEP3670PE </v>
      </c>
    </row>
    <row r="203" spans="1:23" x14ac:dyDescent="0.25">
      <c r="A203" t="s">
        <v>208</v>
      </c>
      <c r="B203">
        <v>3579.1</v>
      </c>
      <c r="C203">
        <v>3787.9</v>
      </c>
      <c r="D203">
        <v>3901.54</v>
      </c>
      <c r="E203">
        <v>3140.1</v>
      </c>
      <c r="F203" t="b">
        <v>1</v>
      </c>
      <c r="G203" t="b">
        <v>1</v>
      </c>
      <c r="H203" t="str">
        <f t="shared" si="39"/>
        <v xml:space="preserve"> </v>
      </c>
      <c r="I203" s="1">
        <f t="shared" si="40"/>
        <v>-5.8338688497108264E-2</v>
      </c>
      <c r="J203" s="2">
        <f t="shared" si="41"/>
        <v>0.12265653376547177</v>
      </c>
      <c r="K203" t="b">
        <f t="shared" si="42"/>
        <v>0</v>
      </c>
      <c r="L203" t="b">
        <f t="shared" si="43"/>
        <v>0</v>
      </c>
      <c r="M203" t="s">
        <v>426</v>
      </c>
      <c r="N203" s="3" t="str">
        <f t="shared" si="44"/>
        <v>CHART</v>
      </c>
      <c r="O203" s="7">
        <f t="shared" si="45"/>
        <v>3579.1</v>
      </c>
      <c r="P203">
        <v>25</v>
      </c>
      <c r="Q203" t="s">
        <v>441</v>
      </c>
      <c r="R203">
        <f t="shared" si="48"/>
        <v>3580</v>
      </c>
      <c r="S203">
        <f t="shared" si="49"/>
        <v>3580</v>
      </c>
      <c r="T203" t="s">
        <v>442</v>
      </c>
      <c r="U203" t="s">
        <v>443</v>
      </c>
      <c r="V203" t="str">
        <f t="shared" si="46"/>
        <v>TORNTPHARM25SEP3580CE</v>
      </c>
      <c r="W203" t="str">
        <f t="shared" si="47"/>
        <v xml:space="preserve">TORNTPHARM25SEP3580PE </v>
      </c>
    </row>
    <row r="204" spans="1:23" x14ac:dyDescent="0.25">
      <c r="A204" t="s">
        <v>209</v>
      </c>
      <c r="B204">
        <v>1262.9000000000001</v>
      </c>
      <c r="C204">
        <v>1492</v>
      </c>
      <c r="D204">
        <v>1536.76</v>
      </c>
      <c r="E204">
        <v>1225</v>
      </c>
      <c r="F204" t="b">
        <v>1</v>
      </c>
      <c r="G204" t="b">
        <v>1</v>
      </c>
      <c r="H204" t="str">
        <f t="shared" si="39"/>
        <v xml:space="preserve"> </v>
      </c>
      <c r="I204" s="1">
        <f t="shared" si="40"/>
        <v>-0.1814078707736162</v>
      </c>
      <c r="J204" s="2">
        <f t="shared" si="41"/>
        <v>3.0010293768311099E-2</v>
      </c>
      <c r="K204" t="b">
        <f t="shared" si="42"/>
        <v>0</v>
      </c>
      <c r="L204" t="b">
        <f t="shared" si="43"/>
        <v>0</v>
      </c>
      <c r="M204" t="s">
        <v>427</v>
      </c>
      <c r="N204" s="3" t="str">
        <f t="shared" si="44"/>
        <v>CHART</v>
      </c>
      <c r="O204" s="7">
        <f t="shared" si="45"/>
        <v>1262.9000000000001</v>
      </c>
      <c r="P204">
        <v>25</v>
      </c>
      <c r="Q204" t="s">
        <v>441</v>
      </c>
      <c r="R204">
        <f t="shared" si="48"/>
        <v>1260</v>
      </c>
      <c r="S204">
        <f t="shared" si="49"/>
        <v>1260</v>
      </c>
      <c r="T204" t="s">
        <v>442</v>
      </c>
      <c r="U204" t="s">
        <v>443</v>
      </c>
      <c r="V204" t="str">
        <f t="shared" si="46"/>
        <v>TORNTPOWER25SEP1260CE</v>
      </c>
      <c r="W204" t="str">
        <f t="shared" si="47"/>
        <v xml:space="preserve">TORNTPOWER25SEP1260PE </v>
      </c>
    </row>
    <row r="205" spans="1:23" x14ac:dyDescent="0.25">
      <c r="A205" t="s">
        <v>210</v>
      </c>
      <c r="B205">
        <v>5528.5</v>
      </c>
      <c r="C205">
        <v>6261</v>
      </c>
      <c r="D205">
        <v>6448.83</v>
      </c>
      <c r="E205">
        <v>4957.5</v>
      </c>
      <c r="F205" t="b">
        <v>1</v>
      </c>
      <c r="G205" t="b">
        <v>1</v>
      </c>
      <c r="H205" t="str">
        <f t="shared" si="39"/>
        <v xml:space="preserve"> </v>
      </c>
      <c r="I205" s="1">
        <f t="shared" si="40"/>
        <v>-0.13249525187663924</v>
      </c>
      <c r="J205" s="2">
        <f t="shared" si="41"/>
        <v>0.10328298815230171</v>
      </c>
      <c r="K205" t="b">
        <f t="shared" si="42"/>
        <v>0</v>
      </c>
      <c r="L205" t="b">
        <f t="shared" si="43"/>
        <v>0</v>
      </c>
      <c r="M205" t="s">
        <v>428</v>
      </c>
      <c r="N205" s="3" t="str">
        <f t="shared" si="44"/>
        <v>CHART</v>
      </c>
      <c r="O205" s="7">
        <f t="shared" si="45"/>
        <v>5528.5</v>
      </c>
      <c r="P205">
        <v>25</v>
      </c>
      <c r="Q205" t="s">
        <v>441</v>
      </c>
      <c r="R205">
        <f t="shared" si="48"/>
        <v>5530</v>
      </c>
      <c r="S205">
        <f t="shared" si="49"/>
        <v>5530</v>
      </c>
      <c r="T205" t="s">
        <v>442</v>
      </c>
      <c r="U205" t="s">
        <v>443</v>
      </c>
      <c r="V205" t="str">
        <f t="shared" si="46"/>
        <v>TRENT25SEP5530CE</v>
      </c>
      <c r="W205" t="str">
        <f t="shared" si="47"/>
        <v xml:space="preserve">TRENT25SEP5530PE </v>
      </c>
    </row>
    <row r="206" spans="1:23" x14ac:dyDescent="0.25">
      <c r="A206" t="s">
        <v>211</v>
      </c>
      <c r="B206">
        <v>3476.6</v>
      </c>
      <c r="C206">
        <v>3500</v>
      </c>
      <c r="D206">
        <v>3605</v>
      </c>
      <c r="E206">
        <v>2655.1</v>
      </c>
      <c r="F206" t="b">
        <v>1</v>
      </c>
      <c r="G206" t="b">
        <v>1</v>
      </c>
      <c r="H206" t="str">
        <f t="shared" si="39"/>
        <v xml:space="preserve"> </v>
      </c>
      <c r="I206" s="1">
        <f t="shared" si="40"/>
        <v>-6.7307139158948662E-3</v>
      </c>
      <c r="J206" s="2">
        <f t="shared" si="41"/>
        <v>0.23629408042340219</v>
      </c>
      <c r="K206" t="str">
        <f t="shared" si="42"/>
        <v>S</v>
      </c>
      <c r="L206" t="b">
        <f t="shared" si="43"/>
        <v>0</v>
      </c>
      <c r="M206" t="s">
        <v>429</v>
      </c>
      <c r="N206" s="3" t="str">
        <f t="shared" si="44"/>
        <v>CHART</v>
      </c>
      <c r="O206" s="7">
        <f t="shared" si="45"/>
        <v>3476.6</v>
      </c>
      <c r="P206">
        <v>25</v>
      </c>
      <c r="Q206" t="s">
        <v>441</v>
      </c>
      <c r="R206">
        <f t="shared" si="48"/>
        <v>3480</v>
      </c>
      <c r="S206">
        <f t="shared" si="49"/>
        <v>3480</v>
      </c>
      <c r="T206" t="s">
        <v>442</v>
      </c>
      <c r="U206" t="s">
        <v>443</v>
      </c>
      <c r="V206" t="str">
        <f t="shared" si="46"/>
        <v>TVSMOTOR25SEP3480CE</v>
      </c>
      <c r="W206" t="str">
        <f t="shared" si="47"/>
        <v xml:space="preserve">TVSMOTOR25SEP3480PE </v>
      </c>
    </row>
    <row r="207" spans="1:23" x14ac:dyDescent="0.25">
      <c r="A207" t="s">
        <v>212</v>
      </c>
      <c r="B207">
        <v>12601</v>
      </c>
      <c r="C207">
        <v>13097</v>
      </c>
      <c r="D207">
        <v>13489.91</v>
      </c>
      <c r="E207">
        <v>10948.6</v>
      </c>
      <c r="F207" t="b">
        <v>1</v>
      </c>
      <c r="G207" t="b">
        <v>1</v>
      </c>
      <c r="H207" t="str">
        <f t="shared" si="39"/>
        <v xml:space="preserve"> </v>
      </c>
      <c r="I207" s="1">
        <f t="shared" si="40"/>
        <v>-3.9361955400365051E-2</v>
      </c>
      <c r="J207" s="2">
        <f t="shared" si="41"/>
        <v>0.13113244980557096</v>
      </c>
      <c r="K207" t="b">
        <f t="shared" si="42"/>
        <v>0</v>
      </c>
      <c r="L207" t="b">
        <f t="shared" si="43"/>
        <v>0</v>
      </c>
      <c r="M207" t="s">
        <v>430</v>
      </c>
      <c r="N207" s="3" t="str">
        <f t="shared" si="44"/>
        <v>CHART</v>
      </c>
      <c r="O207" s="7">
        <f t="shared" si="45"/>
        <v>12601</v>
      </c>
      <c r="P207">
        <v>25</v>
      </c>
      <c r="Q207" t="s">
        <v>441</v>
      </c>
      <c r="R207">
        <f t="shared" si="48"/>
        <v>12600</v>
      </c>
      <c r="S207">
        <f t="shared" si="49"/>
        <v>12600</v>
      </c>
      <c r="T207" t="s">
        <v>442</v>
      </c>
      <c r="U207" t="s">
        <v>443</v>
      </c>
      <c r="V207" t="str">
        <f t="shared" si="46"/>
        <v>ULTRACEMCO25SEP12600CE</v>
      </c>
      <c r="W207" t="str">
        <f t="shared" si="47"/>
        <v xml:space="preserve">ULTRACEMCO25SEP12600PE </v>
      </c>
    </row>
    <row r="208" spans="1:23" x14ac:dyDescent="0.25">
      <c r="A208" t="s">
        <v>213</v>
      </c>
      <c r="B208">
        <v>127.34</v>
      </c>
      <c r="C208">
        <v>152.88999999999999</v>
      </c>
      <c r="D208">
        <v>157.47999999999999</v>
      </c>
      <c r="E208">
        <v>124.64</v>
      </c>
      <c r="F208" t="b">
        <v>1</v>
      </c>
      <c r="G208" t="b">
        <v>1</v>
      </c>
      <c r="H208" t="str">
        <f t="shared" si="39"/>
        <v xml:space="preserve"> </v>
      </c>
      <c r="I208" s="1">
        <f t="shared" si="40"/>
        <v>-0.20064394534317562</v>
      </c>
      <c r="J208" s="2">
        <f t="shared" si="41"/>
        <v>2.120307837286008E-2</v>
      </c>
      <c r="K208" t="b">
        <f t="shared" si="42"/>
        <v>0</v>
      </c>
      <c r="L208" t="b">
        <f t="shared" si="43"/>
        <v>0</v>
      </c>
      <c r="M208" t="s">
        <v>431</v>
      </c>
      <c r="N208" s="3" t="str">
        <f t="shared" si="44"/>
        <v>CHART</v>
      </c>
      <c r="O208" s="7">
        <f t="shared" si="45"/>
        <v>127.34</v>
      </c>
      <c r="P208">
        <v>25</v>
      </c>
      <c r="Q208" t="s">
        <v>441</v>
      </c>
      <c r="R208">
        <f t="shared" si="48"/>
        <v>130</v>
      </c>
      <c r="S208">
        <f t="shared" si="49"/>
        <v>130</v>
      </c>
      <c r="T208" t="s">
        <v>442</v>
      </c>
      <c r="U208" t="s">
        <v>443</v>
      </c>
      <c r="V208" t="str">
        <f t="shared" si="46"/>
        <v>UNIONBANK25SEP130CE</v>
      </c>
      <c r="W208" t="str">
        <f t="shared" si="47"/>
        <v xml:space="preserve">UNIONBANK25SEP130PE </v>
      </c>
    </row>
    <row r="209" spans="1:23" x14ac:dyDescent="0.25">
      <c r="A209" t="s">
        <v>214</v>
      </c>
      <c r="B209">
        <v>1312.1</v>
      </c>
      <c r="C209">
        <v>1635.18</v>
      </c>
      <c r="D209">
        <v>1684.24</v>
      </c>
      <c r="E209">
        <v>1279.2</v>
      </c>
      <c r="F209" t="b">
        <v>1</v>
      </c>
      <c r="G209" t="b">
        <v>1</v>
      </c>
      <c r="H209" t="str">
        <f t="shared" si="39"/>
        <v xml:space="preserve"> </v>
      </c>
      <c r="I209" s="1">
        <f t="shared" si="40"/>
        <v>-0.24623123237558125</v>
      </c>
      <c r="J209" s="2">
        <f t="shared" si="41"/>
        <v>2.507430836064314E-2</v>
      </c>
      <c r="K209" t="b">
        <f t="shared" si="42"/>
        <v>0</v>
      </c>
      <c r="L209" t="b">
        <f t="shared" si="43"/>
        <v>0</v>
      </c>
      <c r="M209" t="s">
        <v>432</v>
      </c>
      <c r="N209" s="3" t="str">
        <f t="shared" si="44"/>
        <v>CHART</v>
      </c>
      <c r="O209" s="7">
        <f t="shared" si="45"/>
        <v>1312.1</v>
      </c>
      <c r="P209">
        <v>25</v>
      </c>
      <c r="Q209" t="s">
        <v>441</v>
      </c>
      <c r="R209">
        <f t="shared" si="48"/>
        <v>1310</v>
      </c>
      <c r="S209">
        <f t="shared" si="49"/>
        <v>1310</v>
      </c>
      <c r="T209" t="s">
        <v>442</v>
      </c>
      <c r="U209" t="s">
        <v>443</v>
      </c>
      <c r="V209" t="str">
        <f t="shared" si="46"/>
        <v>UNITDSPR25SEP1310CE</v>
      </c>
      <c r="W209" t="str">
        <f t="shared" si="47"/>
        <v xml:space="preserve">UNITDSPR25SEP1310PE </v>
      </c>
    </row>
    <row r="210" spans="1:23" x14ac:dyDescent="0.25">
      <c r="A210" t="s">
        <v>215</v>
      </c>
      <c r="B210">
        <v>1298.5999999999999</v>
      </c>
      <c r="C210">
        <v>1322.9</v>
      </c>
      <c r="D210">
        <v>1362.59</v>
      </c>
      <c r="E210">
        <v>1025</v>
      </c>
      <c r="F210" t="b">
        <v>1</v>
      </c>
      <c r="G210" t="b">
        <v>1</v>
      </c>
      <c r="H210" t="str">
        <f t="shared" si="39"/>
        <v xml:space="preserve"> </v>
      </c>
      <c r="I210" s="1">
        <f t="shared" si="40"/>
        <v>-1.8712459571846744E-2</v>
      </c>
      <c r="J210" s="2">
        <f t="shared" si="41"/>
        <v>0.21068843369782839</v>
      </c>
      <c r="K210" t="b">
        <f t="shared" si="42"/>
        <v>0</v>
      </c>
      <c r="L210" t="b">
        <f t="shared" si="43"/>
        <v>0</v>
      </c>
      <c r="M210" t="s">
        <v>433</v>
      </c>
      <c r="N210" s="3" t="str">
        <f t="shared" si="44"/>
        <v>CHART</v>
      </c>
      <c r="O210" s="7">
        <f t="shared" si="45"/>
        <v>1298.5999999999999</v>
      </c>
      <c r="P210">
        <v>25</v>
      </c>
      <c r="Q210" t="s">
        <v>441</v>
      </c>
      <c r="R210">
        <f t="shared" si="48"/>
        <v>1300</v>
      </c>
      <c r="S210">
        <f t="shared" si="49"/>
        <v>1300</v>
      </c>
      <c r="T210" t="s">
        <v>442</v>
      </c>
      <c r="U210" t="s">
        <v>443</v>
      </c>
      <c r="V210" t="str">
        <f t="shared" si="46"/>
        <v>UNOMINDA25SEP1300CE</v>
      </c>
      <c r="W210" t="str">
        <f t="shared" si="47"/>
        <v xml:space="preserve">UNOMINDA25SEP1300PE </v>
      </c>
    </row>
    <row r="211" spans="1:23" x14ac:dyDescent="0.25">
      <c r="A211" t="s">
        <v>216</v>
      </c>
      <c r="B211">
        <v>688.85</v>
      </c>
      <c r="C211">
        <v>741</v>
      </c>
      <c r="D211">
        <v>763.23</v>
      </c>
      <c r="E211">
        <v>617.4</v>
      </c>
      <c r="F211" t="b">
        <v>1</v>
      </c>
      <c r="G211" t="b">
        <v>1</v>
      </c>
      <c r="H211" t="str">
        <f t="shared" si="39"/>
        <v xml:space="preserve"> </v>
      </c>
      <c r="I211" s="1">
        <f t="shared" si="40"/>
        <v>-7.5705886622631891E-2</v>
      </c>
      <c r="J211" s="2">
        <f t="shared" si="41"/>
        <v>0.10372359729984763</v>
      </c>
      <c r="K211" t="b">
        <f t="shared" si="42"/>
        <v>0</v>
      </c>
      <c r="L211" t="b">
        <f t="shared" si="43"/>
        <v>0</v>
      </c>
      <c r="M211" t="s">
        <v>434</v>
      </c>
      <c r="N211" s="3" t="str">
        <f t="shared" si="44"/>
        <v>CHART</v>
      </c>
      <c r="O211" s="7">
        <f t="shared" si="45"/>
        <v>688.85</v>
      </c>
      <c r="P211">
        <v>25</v>
      </c>
      <c r="Q211" t="s">
        <v>441</v>
      </c>
      <c r="R211">
        <f t="shared" si="48"/>
        <v>690</v>
      </c>
      <c r="S211">
        <f t="shared" si="49"/>
        <v>690</v>
      </c>
      <c r="T211" t="s">
        <v>442</v>
      </c>
      <c r="U211" t="s">
        <v>443</v>
      </c>
      <c r="V211" t="str">
        <f t="shared" si="46"/>
        <v>UPL25SEP690CE</v>
      </c>
      <c r="W211" t="str">
        <f t="shared" si="47"/>
        <v xml:space="preserve">UPL25SEP690PE </v>
      </c>
    </row>
    <row r="212" spans="1:23" x14ac:dyDescent="0.25">
      <c r="A212" t="s">
        <v>217</v>
      </c>
      <c r="B212">
        <v>469.65</v>
      </c>
      <c r="C212">
        <v>533.69000000000005</v>
      </c>
      <c r="D212">
        <v>549.70000000000005</v>
      </c>
      <c r="E212">
        <v>445.72</v>
      </c>
      <c r="F212" t="b">
        <v>1</v>
      </c>
      <c r="G212" t="b">
        <v>1</v>
      </c>
      <c r="H212" t="str">
        <f t="shared" si="39"/>
        <v xml:space="preserve"> </v>
      </c>
      <c r="I212" s="1">
        <f t="shared" si="40"/>
        <v>-0.13635686149260104</v>
      </c>
      <c r="J212" s="2">
        <f t="shared" si="41"/>
        <v>5.0952837219205689E-2</v>
      </c>
      <c r="K212" t="b">
        <f t="shared" si="42"/>
        <v>0</v>
      </c>
      <c r="L212" t="b">
        <f t="shared" si="43"/>
        <v>0</v>
      </c>
      <c r="M212" t="s">
        <v>435</v>
      </c>
      <c r="N212" s="3" t="str">
        <f t="shared" si="44"/>
        <v>CHART</v>
      </c>
      <c r="O212" s="7">
        <f t="shared" si="45"/>
        <v>469.65</v>
      </c>
      <c r="P212">
        <v>25</v>
      </c>
      <c r="Q212" t="s">
        <v>441</v>
      </c>
      <c r="R212">
        <f t="shared" si="48"/>
        <v>470</v>
      </c>
      <c r="S212">
        <f t="shared" si="49"/>
        <v>470</v>
      </c>
      <c r="T212" t="s">
        <v>442</v>
      </c>
      <c r="U212" t="s">
        <v>443</v>
      </c>
      <c r="V212" t="str">
        <f t="shared" si="46"/>
        <v>VBL25SEP470CE</v>
      </c>
      <c r="W212" t="str">
        <f t="shared" si="47"/>
        <v xml:space="preserve">VBL25SEP470PE </v>
      </c>
    </row>
    <row r="213" spans="1:23" x14ac:dyDescent="0.25">
      <c r="A213" t="s">
        <v>218</v>
      </c>
      <c r="B213">
        <v>445.5</v>
      </c>
      <c r="C213">
        <v>458.12</v>
      </c>
      <c r="D213">
        <v>471.87</v>
      </c>
      <c r="E213">
        <v>405.7</v>
      </c>
      <c r="F213" t="b">
        <v>1</v>
      </c>
      <c r="G213" t="b">
        <v>1</v>
      </c>
      <c r="H213" t="str">
        <f t="shared" si="39"/>
        <v xml:space="preserve"> </v>
      </c>
      <c r="I213" s="1">
        <f t="shared" si="40"/>
        <v>-2.8327721661055006E-2</v>
      </c>
      <c r="J213" s="2">
        <f t="shared" si="41"/>
        <v>8.9337822671156031E-2</v>
      </c>
      <c r="K213" t="b">
        <f t="shared" si="42"/>
        <v>0</v>
      </c>
      <c r="L213" t="b">
        <f t="shared" si="43"/>
        <v>0</v>
      </c>
      <c r="M213" t="s">
        <v>436</v>
      </c>
      <c r="N213" s="3" t="str">
        <f t="shared" si="44"/>
        <v>CHART</v>
      </c>
      <c r="O213" s="7">
        <f t="shared" si="45"/>
        <v>445.5</v>
      </c>
      <c r="P213">
        <v>25</v>
      </c>
      <c r="Q213" t="s">
        <v>441</v>
      </c>
      <c r="R213">
        <f t="shared" si="48"/>
        <v>450</v>
      </c>
      <c r="S213">
        <f t="shared" si="49"/>
        <v>450</v>
      </c>
      <c r="T213" t="s">
        <v>442</v>
      </c>
      <c r="U213" t="s">
        <v>443</v>
      </c>
      <c r="V213" t="str">
        <f t="shared" si="46"/>
        <v>VEDL25SEP450CE</v>
      </c>
      <c r="W213" t="str">
        <f t="shared" si="47"/>
        <v xml:space="preserve">VEDL25SEP450PE </v>
      </c>
    </row>
    <row r="214" spans="1:23" x14ac:dyDescent="0.25">
      <c r="A214" t="s">
        <v>219</v>
      </c>
      <c r="B214">
        <v>1432.8</v>
      </c>
      <c r="C214">
        <v>1470</v>
      </c>
      <c r="D214">
        <v>1514.1</v>
      </c>
      <c r="E214">
        <v>1192</v>
      </c>
      <c r="F214" t="b">
        <v>1</v>
      </c>
      <c r="G214" t="b">
        <v>1</v>
      </c>
      <c r="H214" t="str">
        <f t="shared" si="39"/>
        <v xml:space="preserve"> </v>
      </c>
      <c r="I214" s="1">
        <f t="shared" si="40"/>
        <v>-2.5963149078727002E-2</v>
      </c>
      <c r="J214" s="2">
        <f t="shared" si="41"/>
        <v>0.16806253489670572</v>
      </c>
      <c r="K214" t="b">
        <f t="shared" si="42"/>
        <v>0</v>
      </c>
      <c r="L214" t="b">
        <f t="shared" si="43"/>
        <v>0</v>
      </c>
      <c r="M214" t="s">
        <v>437</v>
      </c>
      <c r="N214" s="3" t="str">
        <f t="shared" si="44"/>
        <v>CHART</v>
      </c>
      <c r="O214" s="7">
        <f t="shared" si="45"/>
        <v>1432.8</v>
      </c>
      <c r="P214">
        <v>25</v>
      </c>
      <c r="Q214" t="s">
        <v>441</v>
      </c>
      <c r="R214">
        <f t="shared" si="48"/>
        <v>1430</v>
      </c>
      <c r="S214">
        <f t="shared" si="49"/>
        <v>1430</v>
      </c>
      <c r="T214" t="s">
        <v>442</v>
      </c>
      <c r="U214" t="s">
        <v>443</v>
      </c>
      <c r="V214" t="str">
        <f t="shared" si="46"/>
        <v>VOLTAS25SEP1430CE</v>
      </c>
      <c r="W214" t="str">
        <f t="shared" si="47"/>
        <v xml:space="preserve">VOLTAS25SEP1430PE </v>
      </c>
    </row>
    <row r="215" spans="1:23" x14ac:dyDescent="0.25">
      <c r="A215" t="s">
        <v>220</v>
      </c>
      <c r="B215">
        <v>243.67</v>
      </c>
      <c r="C215">
        <v>266.66000000000003</v>
      </c>
      <c r="D215">
        <v>274.64999999999998</v>
      </c>
      <c r="E215">
        <v>238.4</v>
      </c>
      <c r="F215" t="b">
        <v>1</v>
      </c>
      <c r="G215" t="b">
        <v>1</v>
      </c>
      <c r="H215" t="str">
        <f t="shared" si="39"/>
        <v xml:space="preserve"> </v>
      </c>
      <c r="I215" s="1">
        <f t="shared" si="40"/>
        <v>-9.4348914515533455E-2</v>
      </c>
      <c r="J215" s="2">
        <f t="shared" si="41"/>
        <v>2.1627611113390989E-2</v>
      </c>
      <c r="K215" t="b">
        <f t="shared" si="42"/>
        <v>0</v>
      </c>
      <c r="L215" t="b">
        <f t="shared" si="43"/>
        <v>0</v>
      </c>
      <c r="M215" t="s">
        <v>438</v>
      </c>
      <c r="N215" s="3" t="str">
        <f t="shared" si="44"/>
        <v>CHART</v>
      </c>
      <c r="O215" s="7">
        <f t="shared" si="45"/>
        <v>243.67</v>
      </c>
      <c r="P215">
        <v>25</v>
      </c>
      <c r="Q215" t="s">
        <v>441</v>
      </c>
      <c r="R215">
        <f t="shared" si="48"/>
        <v>240</v>
      </c>
      <c r="S215">
        <f t="shared" si="49"/>
        <v>240</v>
      </c>
      <c r="T215" t="s">
        <v>442</v>
      </c>
      <c r="U215" t="s">
        <v>443</v>
      </c>
      <c r="V215" t="str">
        <f t="shared" si="46"/>
        <v>WIPRO25SEP240CE</v>
      </c>
      <c r="W215" t="str">
        <f t="shared" si="47"/>
        <v xml:space="preserve">WIPRO25SEP240PE </v>
      </c>
    </row>
    <row r="216" spans="1:23" x14ac:dyDescent="0.25">
      <c r="A216" t="s">
        <v>221</v>
      </c>
      <c r="B216">
        <v>20.440000000000001</v>
      </c>
      <c r="C216">
        <v>21.12</v>
      </c>
      <c r="D216">
        <v>21.75</v>
      </c>
      <c r="E216">
        <v>18.329999999999998</v>
      </c>
      <c r="F216" t="b">
        <v>1</v>
      </c>
      <c r="G216" t="b">
        <v>1</v>
      </c>
      <c r="H216" t="str">
        <f t="shared" si="39"/>
        <v xml:space="preserve"> </v>
      </c>
      <c r="I216" s="1">
        <f t="shared" si="40"/>
        <v>-3.326810176125243E-2</v>
      </c>
      <c r="J216" s="2">
        <f t="shared" si="41"/>
        <v>0.10322896281800405</v>
      </c>
      <c r="K216" t="b">
        <f t="shared" si="42"/>
        <v>0</v>
      </c>
      <c r="L216" t="b">
        <f t="shared" si="43"/>
        <v>0</v>
      </c>
      <c r="M216" t="s">
        <v>439</v>
      </c>
      <c r="N216" s="3" t="str">
        <f t="shared" si="44"/>
        <v>CHART</v>
      </c>
      <c r="O216" s="7">
        <f t="shared" si="45"/>
        <v>20.440000000000001</v>
      </c>
      <c r="P216">
        <v>25</v>
      </c>
      <c r="Q216" t="s">
        <v>441</v>
      </c>
      <c r="R216">
        <f t="shared" si="48"/>
        <v>20</v>
      </c>
      <c r="S216">
        <f t="shared" si="49"/>
        <v>20</v>
      </c>
      <c r="T216" t="s">
        <v>442</v>
      </c>
      <c r="U216" t="s">
        <v>443</v>
      </c>
      <c r="V216" t="str">
        <f t="shared" si="46"/>
        <v>YESBANK25SEP20CE</v>
      </c>
      <c r="W216" t="str">
        <f t="shared" si="47"/>
        <v xml:space="preserve">YESBANK25SEP20PE </v>
      </c>
    </row>
    <row r="217" spans="1:23" x14ac:dyDescent="0.25">
      <c r="A217" t="s">
        <v>222</v>
      </c>
      <c r="B217">
        <v>1013.85</v>
      </c>
      <c r="C217">
        <v>1039.05</v>
      </c>
      <c r="D217">
        <v>1070.22</v>
      </c>
      <c r="E217">
        <v>919.05</v>
      </c>
      <c r="F217" t="b">
        <v>1</v>
      </c>
      <c r="G217" t="b">
        <v>1</v>
      </c>
      <c r="H217" t="str">
        <f t="shared" si="39"/>
        <v xml:space="preserve"> </v>
      </c>
      <c r="I217" s="1">
        <f t="shared" si="40"/>
        <v>-2.4855747891699888E-2</v>
      </c>
      <c r="J217" s="2">
        <f t="shared" si="41"/>
        <v>9.3504956354490368E-2</v>
      </c>
      <c r="K217" t="b">
        <f t="shared" si="42"/>
        <v>0</v>
      </c>
      <c r="L217" t="b">
        <f t="shared" si="43"/>
        <v>0</v>
      </c>
      <c r="M217" t="s">
        <v>440</v>
      </c>
      <c r="N217" s="3" t="str">
        <f t="shared" si="44"/>
        <v>CHART</v>
      </c>
      <c r="O217" s="7">
        <f t="shared" si="45"/>
        <v>1013.85</v>
      </c>
      <c r="P217">
        <v>25</v>
      </c>
      <c r="Q217" t="s">
        <v>441</v>
      </c>
      <c r="R217">
        <f t="shared" si="48"/>
        <v>1010</v>
      </c>
      <c r="S217">
        <f t="shared" si="49"/>
        <v>1010</v>
      </c>
      <c r="T217" t="s">
        <v>442</v>
      </c>
      <c r="U217" t="s">
        <v>443</v>
      </c>
      <c r="V217" t="str">
        <f t="shared" si="46"/>
        <v>ZYDUSLIFE25SEP1010CE</v>
      </c>
      <c r="W217" t="str">
        <f t="shared" si="47"/>
        <v xml:space="preserve">ZYDUSLIFE25SEP1010PE </v>
      </c>
    </row>
  </sheetData>
  <autoFilter ref="A1:W1" xr:uid="{00000000-0009-0000-0000-000000000000}">
    <sortState ref="A2:W217">
      <sortCondition ref="M1"/>
    </sortState>
  </autoFilter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filtered_stocks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2025-09-05T14:08:52Z</dcterms:created>
  <dcterms:modified xsi:type="dcterms:W3CDTF">2025-09-06T04:43:58Z</dcterms:modified>
</cp:coreProperties>
</file>