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345" yWindow="3675" windowWidth="15855" windowHeight="9210"/>
  </bookViews>
  <sheets>
    <sheet name="Controle" sheetId="2" r:id="rId1"/>
    <sheet name="Graficos" sheetId="13" r:id="rId2"/>
    <sheet name="Segunda" sheetId="1" r:id="rId3"/>
    <sheet name="Terca" sheetId="5" r:id="rId4"/>
    <sheet name="Quarta" sheetId="6" r:id="rId5"/>
    <sheet name="Quinta" sheetId="11" r:id="rId6"/>
    <sheet name="Sexta" sheetId="8" r:id="rId7"/>
    <sheet name="Sabado" sheetId="9" r:id="rId8"/>
    <sheet name="Domingo" sheetId="10" r:id="rId9"/>
  </sheets>
  <calcPr calcId="145621"/>
</workbook>
</file>

<file path=xl/calcChain.xml><?xml version="1.0" encoding="utf-8"?>
<calcChain xmlns="http://schemas.openxmlformats.org/spreadsheetml/2006/main">
  <c r="G30" i="13" l="1"/>
  <c r="F30" i="13"/>
  <c r="E30" i="13"/>
  <c r="D30" i="13"/>
  <c r="G29" i="13"/>
  <c r="F29" i="13"/>
  <c r="E29" i="13"/>
  <c r="D29" i="13"/>
  <c r="G27" i="13"/>
  <c r="F27" i="13"/>
  <c r="E27" i="13"/>
  <c r="D27" i="13"/>
  <c r="G26" i="13"/>
  <c r="F26" i="13"/>
  <c r="E26" i="13"/>
  <c r="D26" i="13"/>
  <c r="G25" i="13"/>
  <c r="F25" i="13"/>
  <c r="E25" i="13"/>
  <c r="D25" i="13"/>
  <c r="G24" i="13"/>
  <c r="F24" i="13"/>
  <c r="E24" i="13"/>
  <c r="D24" i="13"/>
  <c r="C30" i="13"/>
  <c r="C29" i="13"/>
  <c r="C27" i="13"/>
  <c r="C26" i="13"/>
  <c r="C25" i="13"/>
  <c r="C24" i="13"/>
  <c r="H25" i="13" l="1"/>
  <c r="H29" i="13"/>
  <c r="H24" i="13"/>
  <c r="H30" i="13"/>
  <c r="H27" i="13"/>
  <c r="H26" i="13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I5" i="2"/>
  <c r="I18" i="2"/>
  <c r="I61" i="2"/>
  <c r="I8" i="2"/>
  <c r="I37" i="2"/>
  <c r="I3" i="2"/>
  <c r="I23" i="2"/>
  <c r="I2" i="2"/>
  <c r="I6" i="2"/>
  <c r="I46" i="2"/>
  <c r="I43" i="2"/>
  <c r="I38" i="2"/>
  <c r="I14" i="2"/>
  <c r="I12" i="2"/>
  <c r="I65" i="2"/>
  <c r="I4" i="2"/>
  <c r="I49" i="2"/>
  <c r="I47" i="2"/>
  <c r="I21" i="2"/>
  <c r="I24" i="2"/>
  <c r="I9" i="2"/>
  <c r="I40" i="2"/>
  <c r="I52" i="2"/>
  <c r="I26" i="2"/>
  <c r="I30" i="2"/>
  <c r="I44" i="2"/>
  <c r="I39" i="2"/>
  <c r="I29" i="2"/>
  <c r="I66" i="2"/>
  <c r="I10" i="2"/>
  <c r="I54" i="2"/>
  <c r="I55" i="2"/>
  <c r="I32" i="2"/>
  <c r="I19" i="2"/>
  <c r="I67" i="2"/>
  <c r="I11" i="2"/>
  <c r="I50" i="2"/>
  <c r="I57" i="2"/>
  <c r="I33" i="2"/>
  <c r="I34" i="2"/>
  <c r="I68" i="2"/>
  <c r="I16" i="2"/>
  <c r="I20" i="2"/>
  <c r="I27" i="2"/>
  <c r="I48" i="2"/>
  <c r="I42" i="2"/>
  <c r="I13" i="2"/>
  <c r="I63" i="2"/>
  <c r="I69" i="2"/>
  <c r="I35" i="2"/>
  <c r="I36" i="2"/>
  <c r="I56" i="2"/>
  <c r="I64" i="2"/>
  <c r="I7" i="2"/>
  <c r="I62" i="2"/>
  <c r="I15" i="2"/>
  <c r="I59" i="2"/>
  <c r="I41" i="2"/>
  <c r="I60" i="2"/>
  <c r="I31" i="2"/>
  <c r="I17" i="2"/>
  <c r="I53" i="2"/>
  <c r="I45" i="2"/>
  <c r="I70" i="2"/>
  <c r="I28" i="2"/>
  <c r="I22" i="2"/>
  <c r="I58" i="2"/>
  <c r="I51" i="2"/>
  <c r="I25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H5" i="2"/>
  <c r="H18" i="2"/>
  <c r="H61" i="2"/>
  <c r="H8" i="2"/>
  <c r="H37" i="2"/>
  <c r="H3" i="2"/>
  <c r="H23" i="2"/>
  <c r="H2" i="2"/>
  <c r="H6" i="2"/>
  <c r="H46" i="2"/>
  <c r="H43" i="2"/>
  <c r="H38" i="2"/>
  <c r="H14" i="2"/>
  <c r="H12" i="2"/>
  <c r="H65" i="2"/>
  <c r="H4" i="2"/>
  <c r="H49" i="2"/>
  <c r="H47" i="2"/>
  <c r="H21" i="2"/>
  <c r="H24" i="2"/>
  <c r="H9" i="2"/>
  <c r="H40" i="2"/>
  <c r="H52" i="2"/>
  <c r="H26" i="2"/>
  <c r="H30" i="2"/>
  <c r="H44" i="2"/>
  <c r="H39" i="2"/>
  <c r="H29" i="2"/>
  <c r="H66" i="2"/>
  <c r="H10" i="2"/>
  <c r="H54" i="2"/>
  <c r="H55" i="2"/>
  <c r="H32" i="2"/>
  <c r="H19" i="2"/>
  <c r="H67" i="2"/>
  <c r="H11" i="2"/>
  <c r="H50" i="2"/>
  <c r="H57" i="2"/>
  <c r="H33" i="2"/>
  <c r="H34" i="2"/>
  <c r="H68" i="2"/>
  <c r="H16" i="2"/>
  <c r="H20" i="2"/>
  <c r="H27" i="2"/>
  <c r="H48" i="2"/>
  <c r="H42" i="2"/>
  <c r="H13" i="2"/>
  <c r="H63" i="2"/>
  <c r="H69" i="2"/>
  <c r="H35" i="2"/>
  <c r="H36" i="2"/>
  <c r="H56" i="2"/>
  <c r="H64" i="2"/>
  <c r="H7" i="2"/>
  <c r="H62" i="2"/>
  <c r="H15" i="2"/>
  <c r="H59" i="2"/>
  <c r="H41" i="2"/>
  <c r="H60" i="2"/>
  <c r="H31" i="2"/>
  <c r="H17" i="2"/>
  <c r="H53" i="2"/>
  <c r="H45" i="2"/>
  <c r="H70" i="2"/>
  <c r="H28" i="2"/>
  <c r="H22" i="2"/>
  <c r="H58" i="2"/>
  <c r="H51" i="2"/>
  <c r="H25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5" i="2"/>
  <c r="G18" i="2"/>
  <c r="G61" i="2"/>
  <c r="G8" i="2"/>
  <c r="G37" i="2"/>
  <c r="G3" i="2"/>
  <c r="G23" i="2"/>
  <c r="G2" i="2"/>
  <c r="G6" i="2"/>
  <c r="G46" i="2"/>
  <c r="G43" i="2"/>
  <c r="G38" i="2"/>
  <c r="G14" i="2"/>
  <c r="G12" i="2"/>
  <c r="G65" i="2"/>
  <c r="G4" i="2"/>
  <c r="G49" i="2"/>
  <c r="G47" i="2"/>
  <c r="G21" i="2"/>
  <c r="G24" i="2"/>
  <c r="G9" i="2"/>
  <c r="G40" i="2"/>
  <c r="G52" i="2"/>
  <c r="G26" i="2"/>
  <c r="G30" i="2"/>
  <c r="G44" i="2"/>
  <c r="G39" i="2"/>
  <c r="G29" i="2"/>
  <c r="G66" i="2"/>
  <c r="G10" i="2"/>
  <c r="G54" i="2"/>
  <c r="G55" i="2"/>
  <c r="G32" i="2"/>
  <c r="G19" i="2"/>
  <c r="G67" i="2"/>
  <c r="G11" i="2"/>
  <c r="G50" i="2"/>
  <c r="G57" i="2"/>
  <c r="G33" i="2"/>
  <c r="G34" i="2"/>
  <c r="G68" i="2"/>
  <c r="G16" i="2"/>
  <c r="G20" i="2"/>
  <c r="G27" i="2"/>
  <c r="G48" i="2"/>
  <c r="G42" i="2"/>
  <c r="G13" i="2"/>
  <c r="G63" i="2"/>
  <c r="G69" i="2"/>
  <c r="G35" i="2"/>
  <c r="G36" i="2"/>
  <c r="G56" i="2"/>
  <c r="G64" i="2"/>
  <c r="G7" i="2"/>
  <c r="G62" i="2"/>
  <c r="G15" i="2"/>
  <c r="G59" i="2"/>
  <c r="G41" i="2"/>
  <c r="G60" i="2"/>
  <c r="G31" i="2"/>
  <c r="G17" i="2"/>
  <c r="G53" i="2"/>
  <c r="G45" i="2"/>
  <c r="G70" i="2"/>
  <c r="G28" i="2"/>
  <c r="G22" i="2"/>
  <c r="G58" i="2"/>
  <c r="G51" i="2"/>
  <c r="G25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5" i="2"/>
  <c r="F18" i="2"/>
  <c r="F61" i="2"/>
  <c r="F8" i="2"/>
  <c r="F37" i="2"/>
  <c r="F3" i="2"/>
  <c r="F23" i="2"/>
  <c r="F2" i="2"/>
  <c r="F6" i="2"/>
  <c r="F46" i="2"/>
  <c r="F43" i="2"/>
  <c r="F38" i="2"/>
  <c r="F14" i="2"/>
  <c r="F12" i="2"/>
  <c r="F65" i="2"/>
  <c r="F4" i="2"/>
  <c r="F49" i="2"/>
  <c r="F47" i="2"/>
  <c r="F21" i="2"/>
  <c r="F24" i="2"/>
  <c r="F9" i="2"/>
  <c r="F40" i="2"/>
  <c r="F52" i="2"/>
  <c r="F26" i="2"/>
  <c r="F30" i="2"/>
  <c r="F44" i="2"/>
  <c r="F39" i="2"/>
  <c r="F29" i="2"/>
  <c r="F66" i="2"/>
  <c r="F10" i="2"/>
  <c r="F54" i="2"/>
  <c r="F55" i="2"/>
  <c r="F32" i="2"/>
  <c r="F19" i="2"/>
  <c r="F67" i="2"/>
  <c r="F11" i="2"/>
  <c r="F50" i="2"/>
  <c r="F57" i="2"/>
  <c r="F33" i="2"/>
  <c r="F34" i="2"/>
  <c r="F68" i="2"/>
  <c r="F16" i="2"/>
  <c r="F20" i="2"/>
  <c r="F27" i="2"/>
  <c r="F48" i="2"/>
  <c r="F42" i="2"/>
  <c r="F13" i="2"/>
  <c r="F63" i="2"/>
  <c r="F69" i="2"/>
  <c r="F35" i="2"/>
  <c r="F36" i="2"/>
  <c r="F56" i="2"/>
  <c r="F64" i="2"/>
  <c r="F7" i="2"/>
  <c r="F62" i="2"/>
  <c r="F15" i="2"/>
  <c r="F59" i="2"/>
  <c r="F41" i="2"/>
  <c r="F60" i="2"/>
  <c r="F31" i="2"/>
  <c r="F17" i="2"/>
  <c r="F53" i="2"/>
  <c r="F45" i="2"/>
  <c r="F70" i="2"/>
  <c r="F28" i="2"/>
  <c r="F22" i="2"/>
  <c r="F58" i="2"/>
  <c r="F51" i="2"/>
  <c r="F25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5" i="2"/>
  <c r="E18" i="2"/>
  <c r="E61" i="2"/>
  <c r="E8" i="2"/>
  <c r="E37" i="2"/>
  <c r="E3" i="2"/>
  <c r="E23" i="2"/>
  <c r="E2" i="2"/>
  <c r="E6" i="2"/>
  <c r="E46" i="2"/>
  <c r="E43" i="2"/>
  <c r="E38" i="2"/>
  <c r="E14" i="2"/>
  <c r="E12" i="2"/>
  <c r="E65" i="2"/>
  <c r="E4" i="2"/>
  <c r="E49" i="2"/>
  <c r="E47" i="2"/>
  <c r="E21" i="2"/>
  <c r="E24" i="2"/>
  <c r="E9" i="2"/>
  <c r="E40" i="2"/>
  <c r="E52" i="2"/>
  <c r="E26" i="2"/>
  <c r="E30" i="2"/>
  <c r="E44" i="2"/>
  <c r="E39" i="2"/>
  <c r="E29" i="2"/>
  <c r="E66" i="2"/>
  <c r="E10" i="2"/>
  <c r="E54" i="2"/>
  <c r="E55" i="2"/>
  <c r="E32" i="2"/>
  <c r="E19" i="2"/>
  <c r="E67" i="2"/>
  <c r="E11" i="2"/>
  <c r="E50" i="2"/>
  <c r="E57" i="2"/>
  <c r="E33" i="2"/>
  <c r="E34" i="2"/>
  <c r="E68" i="2"/>
  <c r="E16" i="2"/>
  <c r="E20" i="2"/>
  <c r="E27" i="2"/>
  <c r="E48" i="2"/>
  <c r="E42" i="2"/>
  <c r="E13" i="2"/>
  <c r="E63" i="2"/>
  <c r="E69" i="2"/>
  <c r="E35" i="2"/>
  <c r="E36" i="2"/>
  <c r="E56" i="2"/>
  <c r="E64" i="2"/>
  <c r="E7" i="2"/>
  <c r="E62" i="2"/>
  <c r="E15" i="2"/>
  <c r="E59" i="2"/>
  <c r="E41" i="2"/>
  <c r="E60" i="2"/>
  <c r="E31" i="2"/>
  <c r="E17" i="2"/>
  <c r="E53" i="2"/>
  <c r="E45" i="2"/>
  <c r="E70" i="2"/>
  <c r="E28" i="2"/>
  <c r="E22" i="2"/>
  <c r="E58" i="2"/>
  <c r="E51" i="2"/>
  <c r="E25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V102" i="11"/>
  <c r="U102" i="11"/>
  <c r="T102" i="11"/>
  <c r="S102" i="11"/>
  <c r="R102" i="11"/>
  <c r="P102" i="11"/>
  <c r="O102" i="11"/>
  <c r="N102" i="11"/>
  <c r="M102" i="11"/>
  <c r="L102" i="11"/>
  <c r="J102" i="11"/>
  <c r="I102" i="11"/>
  <c r="H102" i="11"/>
  <c r="G102" i="11"/>
  <c r="F102" i="11"/>
  <c r="D102" i="11"/>
  <c r="C102" i="11"/>
  <c r="B102" i="11"/>
  <c r="X101" i="11"/>
  <c r="X100" i="11"/>
  <c r="X99" i="11"/>
  <c r="X98" i="11"/>
  <c r="X97" i="11"/>
  <c r="X96" i="11"/>
  <c r="X95" i="11"/>
  <c r="X94" i="11"/>
  <c r="X93" i="11"/>
  <c r="X92" i="11"/>
  <c r="X91" i="11"/>
  <c r="X90" i="11"/>
  <c r="X89" i="11"/>
  <c r="X88" i="11"/>
  <c r="X87" i="11"/>
  <c r="X86" i="11"/>
  <c r="X85" i="11"/>
  <c r="X84" i="11"/>
  <c r="X83" i="11"/>
  <c r="X82" i="11"/>
  <c r="X81" i="11"/>
  <c r="X80" i="11"/>
  <c r="X79" i="11"/>
  <c r="X78" i="11"/>
  <c r="X77" i="11"/>
  <c r="X76" i="11"/>
  <c r="X75" i="11"/>
  <c r="X74" i="11"/>
  <c r="X73" i="11"/>
  <c r="X72" i="11"/>
  <c r="X71" i="11"/>
  <c r="X70" i="11"/>
  <c r="X69" i="11"/>
  <c r="X68" i="11"/>
  <c r="X67" i="11"/>
  <c r="X66" i="11"/>
  <c r="X65" i="11"/>
  <c r="X64" i="11"/>
  <c r="X63" i="11"/>
  <c r="X62" i="11"/>
  <c r="X61" i="11"/>
  <c r="X60" i="11"/>
  <c r="X59" i="11"/>
  <c r="X58" i="11"/>
  <c r="X57" i="11"/>
  <c r="X56" i="11"/>
  <c r="X55" i="11"/>
  <c r="X54" i="11"/>
  <c r="X53" i="1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X3" i="11"/>
  <c r="X2" i="11"/>
  <c r="V102" i="10"/>
  <c r="U102" i="10"/>
  <c r="T102" i="10"/>
  <c r="S102" i="10"/>
  <c r="R102" i="10"/>
  <c r="P102" i="10"/>
  <c r="O102" i="10"/>
  <c r="N102" i="10"/>
  <c r="M102" i="10"/>
  <c r="L102" i="10"/>
  <c r="J102" i="10"/>
  <c r="I102" i="10"/>
  <c r="H102" i="10"/>
  <c r="G102" i="10"/>
  <c r="F102" i="10"/>
  <c r="D102" i="10"/>
  <c r="C102" i="10"/>
  <c r="B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V102" i="9"/>
  <c r="U102" i="9"/>
  <c r="T102" i="9"/>
  <c r="S102" i="9"/>
  <c r="R102" i="9"/>
  <c r="P102" i="9"/>
  <c r="O102" i="9"/>
  <c r="N102" i="9"/>
  <c r="M102" i="9"/>
  <c r="L102" i="9"/>
  <c r="J102" i="9"/>
  <c r="I102" i="9"/>
  <c r="H102" i="9"/>
  <c r="G102" i="9"/>
  <c r="F102" i="9"/>
  <c r="D102" i="9"/>
  <c r="C102" i="9"/>
  <c r="B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V102" i="8"/>
  <c r="U102" i="8"/>
  <c r="T102" i="8"/>
  <c r="S102" i="8"/>
  <c r="R102" i="8"/>
  <c r="P102" i="8"/>
  <c r="O102" i="8"/>
  <c r="N102" i="8"/>
  <c r="M102" i="8"/>
  <c r="L102" i="8"/>
  <c r="J102" i="8"/>
  <c r="G28" i="13" s="1"/>
  <c r="G31" i="13" s="1"/>
  <c r="I102" i="8"/>
  <c r="F28" i="13" s="1"/>
  <c r="F31" i="13" s="1"/>
  <c r="H102" i="8"/>
  <c r="E28" i="13" s="1"/>
  <c r="E31" i="13" s="1"/>
  <c r="G102" i="8"/>
  <c r="D28" i="13" s="1"/>
  <c r="D31" i="13" s="1"/>
  <c r="F102" i="8"/>
  <c r="C28" i="13" s="1"/>
  <c r="C31" i="13" s="1"/>
  <c r="D102" i="8"/>
  <c r="C102" i="8"/>
  <c r="B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X2" i="8"/>
  <c r="V102" i="6"/>
  <c r="U102" i="6"/>
  <c r="T102" i="6"/>
  <c r="S102" i="6"/>
  <c r="R102" i="6"/>
  <c r="P102" i="6"/>
  <c r="O102" i="6"/>
  <c r="N102" i="6"/>
  <c r="M102" i="6"/>
  <c r="L102" i="6"/>
  <c r="J102" i="6"/>
  <c r="I102" i="6"/>
  <c r="H102" i="6"/>
  <c r="G102" i="6"/>
  <c r="F102" i="6"/>
  <c r="D102" i="6"/>
  <c r="C102" i="6"/>
  <c r="B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V102" i="5"/>
  <c r="U102" i="5"/>
  <c r="T102" i="5"/>
  <c r="S102" i="5"/>
  <c r="R102" i="5"/>
  <c r="P102" i="5"/>
  <c r="O102" i="5"/>
  <c r="N102" i="5"/>
  <c r="M102" i="5"/>
  <c r="L102" i="5"/>
  <c r="J102" i="5"/>
  <c r="I102" i="5"/>
  <c r="H102" i="5"/>
  <c r="G102" i="5"/>
  <c r="F102" i="5"/>
  <c r="D102" i="5"/>
  <c r="C102" i="5"/>
  <c r="B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X67" i="5"/>
  <c r="X66" i="5"/>
  <c r="X65" i="5"/>
  <c r="X64" i="5"/>
  <c r="X63" i="5"/>
  <c r="X62" i="5"/>
  <c r="X61" i="5"/>
  <c r="X60" i="5"/>
  <c r="X59" i="5"/>
  <c r="X58" i="5"/>
  <c r="X57" i="5"/>
  <c r="X56" i="5"/>
  <c r="X55" i="5"/>
  <c r="X54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H28" i="13" l="1"/>
  <c r="H31" i="13"/>
  <c r="S102" i="1"/>
  <c r="U102" i="1"/>
  <c r="V102" i="1"/>
  <c r="T102" i="1"/>
  <c r="R102" i="1"/>
  <c r="M102" i="1"/>
  <c r="O102" i="1"/>
  <c r="P102" i="1"/>
  <c r="N102" i="1"/>
  <c r="L102" i="1"/>
  <c r="G102" i="1"/>
  <c r="I102" i="1"/>
  <c r="J102" i="1"/>
  <c r="H102" i="1"/>
  <c r="F102" i="1"/>
  <c r="C102" i="1"/>
  <c r="D102" i="1"/>
  <c r="B102" i="1"/>
  <c r="K101" i="2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C101" i="2"/>
  <c r="G102" i="2" l="1"/>
  <c r="H102" i="2"/>
  <c r="I102" i="2"/>
  <c r="J101" i="2"/>
  <c r="K76" i="2"/>
  <c r="K54" i="2"/>
  <c r="K59" i="2"/>
  <c r="K70" i="2"/>
  <c r="K81" i="2"/>
  <c r="K2" i="2"/>
  <c r="K55" i="2"/>
  <c r="K98" i="2"/>
  <c r="K99" i="2"/>
  <c r="K79" i="2"/>
  <c r="K80" i="2"/>
  <c r="K72" i="2"/>
  <c r="K4" i="2"/>
  <c r="K68" i="2"/>
  <c r="K26" i="2"/>
  <c r="K57" i="2"/>
  <c r="C99" i="2"/>
  <c r="C22" i="2"/>
  <c r="C33" i="2"/>
  <c r="C96" i="2"/>
  <c r="C45" i="2"/>
  <c r="C7" i="2"/>
  <c r="C43" i="2"/>
  <c r="C13" i="2"/>
  <c r="C52" i="2"/>
  <c r="C35" i="2"/>
  <c r="C16" i="2"/>
  <c r="C19" i="2"/>
  <c r="C46" i="2"/>
  <c r="C8" i="2"/>
  <c r="C39" i="2"/>
  <c r="C25" i="2"/>
  <c r="C70" i="2"/>
  <c r="C69" i="2"/>
  <c r="C38" i="2"/>
  <c r="C5" i="2"/>
  <c r="C53" i="2"/>
  <c r="C92" i="2"/>
  <c r="C10" i="2"/>
  <c r="C23" i="2"/>
  <c r="C9" i="2"/>
  <c r="C94" i="2"/>
  <c r="C41" i="2"/>
  <c r="C32" i="2"/>
  <c r="C100" i="2"/>
  <c r="C36" i="2"/>
  <c r="C63" i="2"/>
  <c r="C6" i="2"/>
  <c r="C12" i="2"/>
  <c r="C18" i="2"/>
  <c r="C62" i="2"/>
  <c r="C75" i="2"/>
  <c r="C48" i="2"/>
  <c r="C85" i="2"/>
  <c r="C27" i="2"/>
  <c r="C71" i="2"/>
  <c r="C24" i="2"/>
  <c r="C26" i="2"/>
  <c r="C51" i="2"/>
  <c r="C11" i="2"/>
  <c r="C50" i="2"/>
  <c r="C21" i="2"/>
  <c r="C49" i="2"/>
  <c r="C3" i="2"/>
  <c r="C30" i="2"/>
  <c r="C58" i="2"/>
  <c r="C20" i="2"/>
  <c r="C65" i="2"/>
  <c r="C44" i="2"/>
  <c r="C86" i="2"/>
  <c r="C42" i="2"/>
  <c r="C47" i="2"/>
  <c r="C60" i="2"/>
  <c r="C83" i="2"/>
  <c r="C89" i="2"/>
  <c r="C61" i="2"/>
  <c r="C31" i="2"/>
  <c r="C14" i="2"/>
  <c r="C29" i="2"/>
  <c r="C87" i="2"/>
  <c r="C95" i="2"/>
  <c r="C55" i="2"/>
  <c r="C73" i="2"/>
  <c r="C56" i="2"/>
  <c r="C74" i="2"/>
  <c r="C15" i="2"/>
  <c r="C77" i="2"/>
  <c r="C84" i="2"/>
  <c r="C64" i="2"/>
  <c r="C17" i="2"/>
  <c r="C72" i="2"/>
  <c r="C37" i="2"/>
  <c r="C4" i="2"/>
  <c r="C97" i="2"/>
  <c r="C91" i="2"/>
  <c r="C79" i="2"/>
  <c r="C80" i="2"/>
  <c r="C78" i="2"/>
  <c r="C68" i="2"/>
  <c r="C28" i="2"/>
  <c r="C54" i="2"/>
  <c r="C59" i="2"/>
  <c r="C2" i="2"/>
  <c r="C90" i="2"/>
  <c r="C98" i="2"/>
  <c r="C66" i="2"/>
  <c r="C67" i="2"/>
  <c r="C76" i="2"/>
  <c r="C57" i="2"/>
  <c r="C88" i="2"/>
  <c r="C34" i="2"/>
  <c r="C93" i="2"/>
  <c r="C81" i="2"/>
  <c r="C82" i="2"/>
  <c r="C40" i="2"/>
  <c r="K36" i="2"/>
  <c r="K11" i="2"/>
  <c r="K35" i="2"/>
  <c r="K21" i="2"/>
  <c r="K16" i="2"/>
  <c r="K13" i="2"/>
  <c r="K60" i="2"/>
  <c r="K34" i="2"/>
  <c r="K49" i="2"/>
  <c r="K3" i="2"/>
  <c r="K73" i="2"/>
  <c r="K51" i="2"/>
  <c r="K5" i="2"/>
  <c r="K96" i="2"/>
  <c r="K28" i="2"/>
  <c r="K83" i="2"/>
  <c r="K52" i="2"/>
  <c r="K30" i="2"/>
  <c r="K56" i="2"/>
  <c r="K91" i="2"/>
  <c r="K63" i="2"/>
  <c r="K53" i="2"/>
  <c r="K6" i="2"/>
  <c r="K90" i="2"/>
  <c r="K22" i="2"/>
  <c r="K89" i="2"/>
  <c r="K74" i="2"/>
  <c r="K15" i="2"/>
  <c r="K88" i="2"/>
  <c r="K58" i="2"/>
  <c r="K92" i="2"/>
  <c r="K19" i="2"/>
  <c r="K10" i="2"/>
  <c r="K93" i="2"/>
  <c r="K20" i="2"/>
  <c r="K7" i="2"/>
  <c r="K12" i="2"/>
  <c r="K18" i="2"/>
  <c r="K46" i="2"/>
  <c r="K8" i="2"/>
  <c r="K62" i="2"/>
  <c r="K75" i="2"/>
  <c r="K77" i="2"/>
  <c r="K23" i="2"/>
  <c r="K84" i="2"/>
  <c r="K48" i="2"/>
  <c r="K39" i="2"/>
  <c r="K61" i="2"/>
  <c r="K64" i="2"/>
  <c r="K65" i="2"/>
  <c r="K9" i="2"/>
  <c r="K31" i="2"/>
  <c r="K44" i="2"/>
  <c r="K94" i="2"/>
  <c r="K41" i="2"/>
  <c r="K32" i="2"/>
  <c r="K25" i="2"/>
  <c r="K85" i="2"/>
  <c r="K17" i="2"/>
  <c r="K45" i="2"/>
  <c r="K37" i="2"/>
  <c r="K86" i="2"/>
  <c r="K42" i="2"/>
  <c r="K38" i="2"/>
  <c r="K33" i="2"/>
  <c r="K27" i="2"/>
  <c r="K43" i="2"/>
  <c r="K100" i="2"/>
  <c r="K69" i="2"/>
  <c r="K71" i="2"/>
  <c r="K14" i="2"/>
  <c r="K50" i="2"/>
  <c r="K24" i="2"/>
  <c r="K78" i="2"/>
  <c r="K82" i="2"/>
  <c r="K66" i="2"/>
  <c r="K29" i="2"/>
  <c r="K87" i="2"/>
  <c r="K47" i="2"/>
  <c r="K97" i="2"/>
  <c r="K67" i="2"/>
  <c r="K95" i="2"/>
  <c r="K40" i="2"/>
  <c r="J99" i="2" l="1"/>
  <c r="J81" i="2"/>
  <c r="J93" i="2"/>
  <c r="J69" i="2"/>
  <c r="L69" i="2" s="1"/>
  <c r="J27" i="2"/>
  <c r="L27" i="2" s="1"/>
  <c r="J42" i="2"/>
  <c r="L42" i="2" s="1"/>
  <c r="J72" i="2"/>
  <c r="J85" i="2"/>
  <c r="J79" i="2"/>
  <c r="J67" i="2"/>
  <c r="L67" i="2" s="1"/>
  <c r="J9" i="2"/>
  <c r="L9" i="2" s="1"/>
  <c r="J39" i="2"/>
  <c r="L39" i="2" s="1"/>
  <c r="J2" i="2"/>
  <c r="L2" i="2" s="1"/>
  <c r="J60" i="2"/>
  <c r="L60" i="2" s="1"/>
  <c r="J8" i="2"/>
  <c r="L8" i="2" s="1"/>
  <c r="J18" i="2"/>
  <c r="L18" i="2" s="1"/>
  <c r="J13" i="2"/>
  <c r="L13" i="2" s="1"/>
  <c r="J70" i="2"/>
  <c r="L70" i="2" s="1"/>
  <c r="J21" i="2"/>
  <c r="L21" i="2" s="1"/>
  <c r="J66" i="2"/>
  <c r="L66" i="2" s="1"/>
  <c r="J15" i="2"/>
  <c r="L15" i="2" s="1"/>
  <c r="J22" i="2"/>
  <c r="L22" i="2" s="1"/>
  <c r="J53" i="2"/>
  <c r="L53" i="2" s="1"/>
  <c r="J30" i="2"/>
  <c r="L30" i="2" s="1"/>
  <c r="J83" i="2"/>
  <c r="J5" i="2"/>
  <c r="L5" i="2" s="1"/>
  <c r="J34" i="2"/>
  <c r="L34" i="2" s="1"/>
  <c r="J73" i="2"/>
  <c r="J82" i="2"/>
  <c r="J40" i="2"/>
  <c r="L40" i="2" s="1"/>
  <c r="J100" i="2"/>
  <c r="J24" i="2"/>
  <c r="L24" i="2" s="1"/>
  <c r="J3" i="2"/>
  <c r="L3" i="2" s="1"/>
  <c r="J80" i="2"/>
  <c r="J95" i="2"/>
  <c r="J41" i="2"/>
  <c r="L41" i="2" s="1"/>
  <c r="J98" i="2"/>
  <c r="J65" i="2"/>
  <c r="L65" i="2" s="1"/>
  <c r="J48" i="2"/>
  <c r="L48" i="2" s="1"/>
  <c r="J50" i="2"/>
  <c r="L50" i="2" s="1"/>
  <c r="J97" i="2"/>
  <c r="J47" i="2"/>
  <c r="L47" i="2" s="1"/>
  <c r="J12" i="2"/>
  <c r="L12" i="2" s="1"/>
  <c r="J20" i="2"/>
  <c r="L20" i="2" s="1"/>
  <c r="J87" i="2"/>
  <c r="J36" i="2"/>
  <c r="L36" i="2" s="1"/>
  <c r="J59" i="2"/>
  <c r="L59" i="2" s="1"/>
  <c r="J74" i="2"/>
  <c r="J35" i="2"/>
  <c r="L35" i="2" s="1"/>
  <c r="J63" i="2"/>
  <c r="L63" i="2" s="1"/>
  <c r="J4" i="2"/>
  <c r="L4" i="2" s="1"/>
  <c r="J28" i="2"/>
  <c r="L28" i="2" s="1"/>
  <c r="J11" i="2"/>
  <c r="L11" i="2" s="1"/>
  <c r="J57" i="2"/>
  <c r="L57" i="2" s="1"/>
  <c r="J38" i="2"/>
  <c r="L38" i="2" s="1"/>
  <c r="J37" i="2"/>
  <c r="L37" i="2" s="1"/>
  <c r="J17" i="2"/>
  <c r="L17" i="2" s="1"/>
  <c r="J32" i="2"/>
  <c r="L32" i="2" s="1"/>
  <c r="J49" i="2"/>
  <c r="L49" i="2" s="1"/>
  <c r="J31" i="2"/>
  <c r="L31" i="2" s="1"/>
  <c r="J61" i="2"/>
  <c r="L61" i="2" s="1"/>
  <c r="J84" i="2"/>
  <c r="J77" i="2"/>
  <c r="J62" i="2"/>
  <c r="L62" i="2" s="1"/>
  <c r="J26" i="2"/>
  <c r="L26" i="2" s="1"/>
  <c r="J7" i="2"/>
  <c r="L7" i="2" s="1"/>
  <c r="J10" i="2"/>
  <c r="L10" i="2" s="1"/>
  <c r="J29" i="2"/>
  <c r="L29" i="2" s="1"/>
  <c r="J92" i="2"/>
  <c r="J88" i="2"/>
  <c r="J89" i="2"/>
  <c r="J6" i="2"/>
  <c r="L6" i="2" s="1"/>
  <c r="J56" i="2"/>
  <c r="L56" i="2" s="1"/>
  <c r="J54" i="2"/>
  <c r="L54" i="2" s="1"/>
  <c r="J96" i="2"/>
  <c r="J78" i="2"/>
  <c r="E102" i="2"/>
  <c r="J43" i="2"/>
  <c r="L43" i="2" s="1"/>
  <c r="J33" i="2"/>
  <c r="L33" i="2" s="1"/>
  <c r="J86" i="2"/>
  <c r="J45" i="2"/>
  <c r="L45" i="2" s="1"/>
  <c r="J25" i="2"/>
  <c r="L25" i="2" s="1"/>
  <c r="J94" i="2"/>
  <c r="J44" i="2"/>
  <c r="L44" i="2" s="1"/>
  <c r="J64" i="2"/>
  <c r="L64" i="2" s="1"/>
  <c r="J55" i="2"/>
  <c r="L55" i="2" s="1"/>
  <c r="J23" i="2"/>
  <c r="L23" i="2" s="1"/>
  <c r="J75" i="2"/>
  <c r="J46" i="2"/>
  <c r="L46" i="2" s="1"/>
  <c r="J14" i="2"/>
  <c r="L14" i="2" s="1"/>
  <c r="J71" i="2"/>
  <c r="J16" i="2"/>
  <c r="L16" i="2" s="1"/>
  <c r="J19" i="2"/>
  <c r="L19" i="2" s="1"/>
  <c r="J58" i="2"/>
  <c r="L58" i="2" s="1"/>
  <c r="J68" i="2"/>
  <c r="L68" i="2" s="1"/>
  <c r="J90" i="2"/>
  <c r="J91" i="2"/>
  <c r="J52" i="2"/>
  <c r="L52" i="2" s="1"/>
  <c r="J76" i="2"/>
  <c r="J51" i="2"/>
  <c r="L51" i="2" s="1"/>
  <c r="F102" i="2"/>
</calcChain>
</file>

<file path=xl/sharedStrings.xml><?xml version="1.0" encoding="utf-8"?>
<sst xmlns="http://schemas.openxmlformats.org/spreadsheetml/2006/main" count="500" uniqueCount="133">
  <si>
    <t>Name</t>
  </si>
  <si>
    <t>Total</t>
  </si>
  <si>
    <t>Hunt</t>
  </si>
  <si>
    <t>Purchase</t>
  </si>
  <si>
    <t>Level 1 (Hunt)</t>
  </si>
  <si>
    <t>Level 2 (Hunt)</t>
  </si>
  <si>
    <t>Level 3 (Hunt)</t>
  </si>
  <si>
    <t>Level 4 (Hunt)</t>
  </si>
  <si>
    <t>Level 5 (Hunt)</t>
  </si>
  <si>
    <t>Level 1 (Purchase)</t>
  </si>
  <si>
    <t>Level 2 (Purchase)</t>
  </si>
  <si>
    <t>Level 3 (Purchase)</t>
  </si>
  <si>
    <t>Level 4 (Purchase)</t>
  </si>
  <si>
    <t>Level 5 (Purchase)</t>
  </si>
  <si>
    <t>Level 1 (Total)</t>
  </si>
  <si>
    <t>Level 2 (Total)</t>
  </si>
  <si>
    <t>Level 3 (Total)</t>
  </si>
  <si>
    <t>Level 4 (Total)</t>
  </si>
  <si>
    <t>Level 5 (Total)</t>
  </si>
  <si>
    <t>Nosiey</t>
  </si>
  <si>
    <t>BW Mineiro</t>
  </si>
  <si>
    <t>Nosiey 2</t>
  </si>
  <si>
    <t>MT SHEIK 1</t>
  </si>
  <si>
    <t>LindaAlber2</t>
  </si>
  <si>
    <t>sr bozo</t>
  </si>
  <si>
    <t>JNovelino</t>
  </si>
  <si>
    <t>Lexlostin</t>
  </si>
  <si>
    <t>gBW CaixaTem</t>
  </si>
  <si>
    <t>Ciprian0</t>
  </si>
  <si>
    <t>Leonice</t>
  </si>
  <si>
    <t>Germano AB</t>
  </si>
  <si>
    <t>CARRASC0</t>
  </si>
  <si>
    <t>player Muz</t>
  </si>
  <si>
    <t>KgKinght</t>
  </si>
  <si>
    <t>miguelzv</t>
  </si>
  <si>
    <t>Andrei177</t>
  </si>
  <si>
    <t>The Unicorn</t>
  </si>
  <si>
    <t>x FSI x</t>
  </si>
  <si>
    <t>Samurai03</t>
  </si>
  <si>
    <t>JONAS PB1</t>
  </si>
  <si>
    <t>JONAS PB</t>
  </si>
  <si>
    <t>setarp88</t>
  </si>
  <si>
    <t>Lucasrmp</t>
  </si>
  <si>
    <t>BW Rei Dav1</t>
  </si>
  <si>
    <t>Fptc</t>
  </si>
  <si>
    <t>BW Mark RJ</t>
  </si>
  <si>
    <t>TIOZAO SEP</t>
  </si>
  <si>
    <t>Rhbarauna</t>
  </si>
  <si>
    <t>LINDAALBER</t>
  </si>
  <si>
    <t>Cb Gonzaga</t>
  </si>
  <si>
    <t>Garoto juca</t>
  </si>
  <si>
    <t>HeRaVeNeNoS4</t>
  </si>
  <si>
    <t>Sea smoke</t>
  </si>
  <si>
    <t>Batatinhaaa</t>
  </si>
  <si>
    <t>Nivio Paz</t>
  </si>
  <si>
    <t>MoveOon</t>
  </si>
  <si>
    <t>SoulOfGold</t>
  </si>
  <si>
    <t>Germano AB 2</t>
  </si>
  <si>
    <t>SZ1 AMLORD</t>
  </si>
  <si>
    <t>RenanColombo</t>
  </si>
  <si>
    <t>Vidal10</t>
  </si>
  <si>
    <t>Julyam</t>
  </si>
  <si>
    <t>AdrielBob</t>
  </si>
  <si>
    <t>Skillert</t>
  </si>
  <si>
    <t>elek gan</t>
  </si>
  <si>
    <t>LetoDie</t>
  </si>
  <si>
    <t>Jhonao</t>
  </si>
  <si>
    <t>yahoo deny 1</t>
  </si>
  <si>
    <t>Nivel</t>
  </si>
  <si>
    <t>LVL 1</t>
  </si>
  <si>
    <t>LVL 2</t>
  </si>
  <si>
    <t>LVL3</t>
  </si>
  <si>
    <t>LV4</t>
  </si>
  <si>
    <t>LVL 5</t>
  </si>
  <si>
    <t>Pontos</t>
  </si>
  <si>
    <t>Alerta 1</t>
  </si>
  <si>
    <t>Situação</t>
  </si>
  <si>
    <t>Posicao</t>
  </si>
  <si>
    <t>30-59</t>
  </si>
  <si>
    <t>60-99</t>
  </si>
  <si>
    <t>100-199</t>
  </si>
  <si>
    <t>&gt;200</t>
  </si>
  <si>
    <t>Poder</t>
  </si>
  <si>
    <t>Guilda</t>
  </si>
  <si>
    <t>R1</t>
  </si>
  <si>
    <t>R3</t>
  </si>
  <si>
    <t>R5</t>
  </si>
  <si>
    <t>Nome</t>
  </si>
  <si>
    <t>R2</t>
  </si>
  <si>
    <t>R4</t>
  </si>
  <si>
    <t>R0</t>
  </si>
  <si>
    <t>Membro</t>
  </si>
  <si>
    <t>Zekran</t>
  </si>
  <si>
    <t>Colunas1</t>
  </si>
  <si>
    <t>Localilzar</t>
  </si>
  <si>
    <t>Colunas2</t>
  </si>
  <si>
    <t>Colunas3</t>
  </si>
  <si>
    <t>Bravo cfb</t>
  </si>
  <si>
    <t>CaOs SeM FiM</t>
  </si>
  <si>
    <t>Atthenna18</t>
  </si>
  <si>
    <t>Germano AB 3</t>
  </si>
  <si>
    <t>yahoo deny 2</t>
  </si>
  <si>
    <t>Aeon Primevo</t>
  </si>
  <si>
    <t>PegaPega</t>
  </si>
  <si>
    <t>tAdallafelAs</t>
  </si>
  <si>
    <t>Nosiey 3</t>
  </si>
  <si>
    <t>Belwolff</t>
  </si>
  <si>
    <t>MONA ZiCA s2</t>
  </si>
  <si>
    <t>Mark RJ 2</t>
  </si>
  <si>
    <t>Tu amor x</t>
  </si>
  <si>
    <t>c r zs</t>
  </si>
  <si>
    <t>xXCOLOMBOXx</t>
  </si>
  <si>
    <t>BWGraomestre</t>
  </si>
  <si>
    <t>half farmer</t>
  </si>
  <si>
    <t>Xx Jacoy xX</t>
  </si>
  <si>
    <t>E dcruz</t>
  </si>
  <si>
    <t>x menudo x</t>
  </si>
  <si>
    <t>redekai 01</t>
  </si>
  <si>
    <t>Dias</t>
  </si>
  <si>
    <t>Lvl1</t>
  </si>
  <si>
    <t>Lvl2</t>
  </si>
  <si>
    <t>Lvl3</t>
  </si>
  <si>
    <t>Lvl4</t>
  </si>
  <si>
    <t>Lvl5</t>
  </si>
  <si>
    <t>Segunda</t>
  </si>
  <si>
    <t>Terça</t>
  </si>
  <si>
    <t>Quarta</t>
  </si>
  <si>
    <t>Quinta</t>
  </si>
  <si>
    <t>Sexta</t>
  </si>
  <si>
    <t>Sábado</t>
  </si>
  <si>
    <t>Domingo</t>
  </si>
  <si>
    <t>Dia</t>
  </si>
  <si>
    <t>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</si>
</sst>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NumberFormat="1" applyFont="1"/>
    <xf numFmtId="0" fontId="2" fillId="3" borderId="2" xfId="0" applyFont="1" applyFill="1" applyBorder="1"/>
    <xf numFmtId="0" fontId="2" fillId="4" borderId="2" xfId="0" applyFont="1" applyFill="1" applyBorder="1"/>
    <xf numFmtId="0" fontId="2" fillId="3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0" fillId="0" borderId="0" xfId="0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0" fillId="6" borderId="3" xfId="0" applyFont="1" applyFill="1" applyBorder="1"/>
    <xf numFmtId="0" fontId="1" fillId="5" borderId="4" xfId="0" applyFont="1" applyFill="1" applyBorder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</cellXfs>
  <cellStyles count="1">
    <cellStyle name="Normal" xfId="0" builtinId="0"/>
  </cellStyles>
  <dxfs count="220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color theme="5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pontos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Controle!$A$2:$A$101</c:f>
              <c:strCache>
                <c:ptCount val="69"/>
                <c:pt idx="0">
                  <c:v>sr bozo</c:v>
                </c:pt>
                <c:pt idx="1">
                  <c:v>Lucasrmp</c:v>
                </c:pt>
                <c:pt idx="2">
                  <c:v>Garoto juca</c:v>
                </c:pt>
                <c:pt idx="3">
                  <c:v>Germano AB</c:v>
                </c:pt>
                <c:pt idx="4">
                  <c:v>yahoo deny 1</c:v>
                </c:pt>
                <c:pt idx="5">
                  <c:v>RenanColombo</c:v>
                </c:pt>
                <c:pt idx="6">
                  <c:v>HeRaVeNeNoS4</c:v>
                </c:pt>
                <c:pt idx="7">
                  <c:v>KgKinght</c:v>
                </c:pt>
                <c:pt idx="8">
                  <c:v>Nivio Paz</c:v>
                </c:pt>
                <c:pt idx="9">
                  <c:v>Skillert</c:v>
                </c:pt>
                <c:pt idx="10">
                  <c:v>Cb Gonzaga</c:v>
                </c:pt>
                <c:pt idx="11">
                  <c:v>BW Rei Dav1</c:v>
                </c:pt>
                <c:pt idx="12">
                  <c:v>BWGraomestre</c:v>
                </c:pt>
                <c:pt idx="13">
                  <c:v>Vidal10</c:v>
                </c:pt>
                <c:pt idx="14">
                  <c:v>yahoo deny 2</c:v>
                </c:pt>
                <c:pt idx="15">
                  <c:v>CARRASC0</c:v>
                </c:pt>
                <c:pt idx="16">
                  <c:v>Ciprian0</c:v>
                </c:pt>
                <c:pt idx="17">
                  <c:v>Rhbarauna</c:v>
                </c:pt>
                <c:pt idx="18">
                  <c:v>Andrei177</c:v>
                </c:pt>
                <c:pt idx="19">
                  <c:v>JONAS PB</c:v>
                </c:pt>
                <c:pt idx="20">
                  <c:v>setarp88</c:v>
                </c:pt>
                <c:pt idx="21">
                  <c:v>Nosiey</c:v>
                </c:pt>
                <c:pt idx="22">
                  <c:v>Julyam</c:v>
                </c:pt>
                <c:pt idx="23">
                  <c:v>Zekran</c:v>
                </c:pt>
                <c:pt idx="24">
                  <c:v>Lexlostin</c:v>
                </c:pt>
                <c:pt idx="25">
                  <c:v>Belwolff</c:v>
                </c:pt>
                <c:pt idx="26">
                  <c:v>Samurai03</c:v>
                </c:pt>
                <c:pt idx="27">
                  <c:v>MONA ZiCA s2</c:v>
                </c:pt>
                <c:pt idx="28">
                  <c:v>LINDAALBER</c:v>
                </c:pt>
                <c:pt idx="29">
                  <c:v>CaOs SeM FiM</c:v>
                </c:pt>
                <c:pt idx="30">
                  <c:v>player Muz</c:v>
                </c:pt>
                <c:pt idx="31">
                  <c:v>TIOZAO SEP</c:v>
                </c:pt>
                <c:pt idx="32">
                  <c:v>x FSI x</c:v>
                </c:pt>
                <c:pt idx="33">
                  <c:v>Germano AB 2</c:v>
                </c:pt>
                <c:pt idx="34">
                  <c:v>Germano AB 3</c:v>
                </c:pt>
                <c:pt idx="35">
                  <c:v>JNovelino</c:v>
                </c:pt>
                <c:pt idx="36">
                  <c:v>BW Mineiro</c:v>
                </c:pt>
                <c:pt idx="37">
                  <c:v>miguelzv</c:v>
                </c:pt>
                <c:pt idx="38">
                  <c:v>Leonice</c:v>
                </c:pt>
                <c:pt idx="39">
                  <c:v>Aeon Primevo</c:v>
                </c:pt>
                <c:pt idx="40">
                  <c:v>BW Mark RJ</c:v>
                </c:pt>
                <c:pt idx="41">
                  <c:v>Batatinhaaa</c:v>
                </c:pt>
                <c:pt idx="42">
                  <c:v>LindaAlber2</c:v>
                </c:pt>
                <c:pt idx="43">
                  <c:v>MT SHEIK 1</c:v>
                </c:pt>
                <c:pt idx="44">
                  <c:v>AdrielBob</c:v>
                </c:pt>
                <c:pt idx="45">
                  <c:v>Jhonao</c:v>
                </c:pt>
                <c:pt idx="46">
                  <c:v>Bravo cfb</c:v>
                </c:pt>
                <c:pt idx="47">
                  <c:v>gBW CaixaTem</c:v>
                </c:pt>
                <c:pt idx="48">
                  <c:v>SoulOfGold</c:v>
                </c:pt>
                <c:pt idx="49">
                  <c:v>Tu amor x</c:v>
                </c:pt>
                <c:pt idx="50">
                  <c:v>LetoDie</c:v>
                </c:pt>
                <c:pt idx="51">
                  <c:v>Fptc</c:v>
                </c:pt>
                <c:pt idx="52">
                  <c:v>Nosiey 2</c:v>
                </c:pt>
                <c:pt idx="53">
                  <c:v>Nosiey 3</c:v>
                </c:pt>
                <c:pt idx="54">
                  <c:v>JONAS PB1</c:v>
                </c:pt>
                <c:pt idx="55">
                  <c:v>The Unicorn</c:v>
                </c:pt>
                <c:pt idx="56">
                  <c:v>SZ1 AMLORD</c:v>
                </c:pt>
                <c:pt idx="57">
                  <c:v>x menudo x</c:v>
                </c:pt>
                <c:pt idx="58">
                  <c:v>Atthenna18</c:v>
                </c:pt>
                <c:pt idx="59">
                  <c:v>half farmer</c:v>
                </c:pt>
                <c:pt idx="60">
                  <c:v>tAdallafelAs</c:v>
                </c:pt>
                <c:pt idx="61">
                  <c:v>c r zs</c:v>
                </c:pt>
                <c:pt idx="62">
                  <c:v>Mark RJ 2</c:v>
                </c:pt>
                <c:pt idx="63">
                  <c:v>elek gan</c:v>
                </c:pt>
                <c:pt idx="64">
                  <c:v>MoveOon</c:v>
                </c:pt>
                <c:pt idx="65">
                  <c:v>Sea smoke</c:v>
                </c:pt>
                <c:pt idx="66">
                  <c:v>Xx Jacoy xX</c:v>
                </c:pt>
                <c:pt idx="67">
                  <c:v>E dcruz</c:v>
                </c:pt>
                <c:pt idx="68">
                  <c:v>redekai 01</c:v>
                </c:pt>
              </c:strCache>
            </c:strRef>
          </c:cat>
          <c:val>
            <c:numRef>
              <c:f>Controle!$J$2:$J$101</c:f>
              <c:numCache>
                <c:formatCode>General</c:formatCode>
                <c:ptCount val="69"/>
                <c:pt idx="0">
                  <c:v>100</c:v>
                </c:pt>
                <c:pt idx="1">
                  <c:v>68</c:v>
                </c:pt>
                <c:pt idx="2">
                  <c:v>48</c:v>
                </c:pt>
                <c:pt idx="3">
                  <c:v>48</c:v>
                </c:pt>
                <c:pt idx="4">
                  <c:v>44</c:v>
                </c:pt>
                <c:pt idx="5">
                  <c:v>44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35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  <c:pt idx="15">
                  <c:v>26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52288"/>
        <c:axId val="215053824"/>
      </c:barChart>
      <c:catAx>
        <c:axId val="2150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53824"/>
        <c:crosses val="autoZero"/>
        <c:auto val="1"/>
        <c:lblAlgn val="ctr"/>
        <c:lblOffset val="100"/>
        <c:noMultiLvlLbl val="0"/>
      </c:catAx>
      <c:valAx>
        <c:axId val="2150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0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monstros por dia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Graficos!$C$23</c:f>
              <c:strCache>
                <c:ptCount val="1"/>
                <c:pt idx="0">
                  <c:v>Lvl1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Graficos!$B$24:$B$30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Graficos!$C$24:$C$30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</c:v>
                </c:pt>
                <c:pt idx="4">
                  <c:v>62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Graficos!$D$23</c:f>
              <c:strCache>
                <c:ptCount val="1"/>
                <c:pt idx="0">
                  <c:v>Lvl2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Graficos!$B$24:$B$30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Graficos!$D$24:$D$30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</c:v>
                </c:pt>
                <c:pt idx="4">
                  <c:v>143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Graficos!$E$23</c:f>
              <c:strCache>
                <c:ptCount val="1"/>
                <c:pt idx="0">
                  <c:v>Lvl3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Graficos!$B$24:$B$30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Graficos!$E$24:$E$30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Graficos!$F$23</c:f>
              <c:strCache>
                <c:ptCount val="1"/>
                <c:pt idx="0">
                  <c:v>Lvl4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Graficos!$B$24:$B$30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Graficos!$F$24:$F$30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Graficos!$G$23</c:f>
              <c:strCache>
                <c:ptCount val="1"/>
                <c:pt idx="0">
                  <c:v>Lvl5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Graficos!$B$24:$B$30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Graficos!$G$24:$G$30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983040"/>
        <c:axId val="214984576"/>
      </c:barChart>
      <c:catAx>
        <c:axId val="21498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984576"/>
        <c:crosses val="autoZero"/>
        <c:auto val="1"/>
        <c:lblAlgn val="ctr"/>
        <c:lblOffset val="100"/>
        <c:noMultiLvlLbl val="0"/>
      </c:catAx>
      <c:valAx>
        <c:axId val="2149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9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monstros por nível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203762029746283"/>
          <c:y val="0.18036745406824148"/>
          <c:w val="0.45325349956255462"/>
          <c:h val="0.755422499270924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Graficos!$C$23:$G$23</c:f>
              <c:strCache>
                <c:ptCount val="5"/>
                <c:pt idx="0">
                  <c:v>Lvl1</c:v>
                </c:pt>
                <c:pt idx="1">
                  <c:v>Lvl2</c:v>
                </c:pt>
                <c:pt idx="2">
                  <c:v>Lvl3</c:v>
                </c:pt>
                <c:pt idx="3">
                  <c:v>Lvl4</c:v>
                </c:pt>
                <c:pt idx="4">
                  <c:v>Lvl5</c:v>
                </c:pt>
              </c:strCache>
            </c:strRef>
          </c:cat>
          <c:val>
            <c:numRef>
              <c:f>Graficos!$C$31:$G$31</c:f>
              <c:numCache>
                <c:formatCode>General</c:formatCode>
                <c:ptCount val="5"/>
                <c:pt idx="0">
                  <c:v>125</c:v>
                </c:pt>
                <c:pt idx="1">
                  <c:v>292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8842957130358"/>
          <c:y val="0.36507946923301254"/>
          <c:w val="0.14544903762029746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9524</xdr:rowOff>
    </xdr:from>
    <xdr:to>
      <xdr:col>18</xdr:col>
      <xdr:colOff>609599</xdr:colOff>
      <xdr:row>19</xdr:row>
      <xdr:rowOff>133349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20</xdr:row>
      <xdr:rowOff>147637</xdr:rowOff>
    </xdr:from>
    <xdr:to>
      <xdr:col>17</xdr:col>
      <xdr:colOff>390525</xdr:colOff>
      <xdr:row>35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619125</xdr:colOff>
      <xdr:row>34</xdr:row>
      <xdr:rowOff>42862</xdr:rowOff>
    </xdr:from>
    <xdr:to>
      <xdr:col>8</xdr:col>
      <xdr:colOff>180975</xdr:colOff>
      <xdr:row>48</xdr:row>
      <xdr:rowOff>119062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L102" totalsRowCount="1" headerRowDxfId="217" dataDxfId="216" totalsRowDxfId="215">
  <autoFilter ref="A1:L101">
    <filterColumn colId="2">
      <filters>
        <filter val="Sim"/>
      </filters>
    </filterColumn>
  </autoFilter>
  <sortState ref="A2:L70">
    <sortCondition descending="1" ref="C2:C101"/>
    <sortCondition descending="1" ref="J2:J101"/>
  </sortState>
  <tableColumns count="12">
    <tableColumn id="1" name="Nome" totalsRowLabel="Total" dataDxfId="214" totalsRowDxfId="213"/>
    <tableColumn id="12" name="Guilda" dataDxfId="212" totalsRowDxfId="211"/>
    <tableColumn id="13" name="Membro" dataDxfId="210" totalsRowDxfId="209">
      <calculatedColumnFormula>IF(Tabela1[[#This Row],[Guilda]]="R0","Não","Sim")</calculatedColumnFormula>
    </tableColumn>
    <tableColumn id="2" name="Nivel" dataDxfId="208" totalsRowDxfId="207"/>
    <tableColumn id="4" name="LVL 1" totalsRowFunction="sum" dataDxfId="206" totalsRowDxfId="205">
      <calculatedColumnFormula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calculatedColumnFormula>
    </tableColumn>
    <tableColumn id="5" name="LVL 2" totalsRowFunction="sum" dataDxfId="204" totalsRowDxfId="203">
      <calculatedColumnFormula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calculatedColumnFormula>
    </tableColumn>
    <tableColumn id="6" name="LVL3" totalsRowFunction="sum" dataDxfId="202" totalsRowDxfId="201">
      <calculatedColumnFormula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calculatedColumnFormula>
    </tableColumn>
    <tableColumn id="7" name="LV4" totalsRowFunction="sum" dataDxfId="200" totalsRowDxfId="199">
      <calculatedColumnFormula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calculatedColumnFormula>
    </tableColumn>
    <tableColumn id="8" name="LVL 5" totalsRowFunction="sum" dataDxfId="198" totalsRowDxfId="197">
      <calculatedColumnFormula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calculatedColumnFormula>
    </tableColumn>
    <tableColumn id="9" name="Pontos" dataDxfId="196" totalsRowDxfId="195">
      <calculatedColumnFormula>SUM(Tabela1[[#This Row],[LVL 1]]*1,Tabela1[[#This Row],[LVL 2]]*4,Tabela1[[#This Row],[LVL3]]*8,Tabela1[[#This Row],[LV4]]*16,Tabela1[[#This Row],[LVL 5]]*32)</calculatedColumnFormula>
    </tableColumn>
    <tableColumn id="10" name="Alerta 1" dataDxfId="194" totalsRowDxfId="193">
      <calculatedColumnFormula>IF(Tabela1[[#This Row],[Nivel]]=1,"ok",IF(Tabela1[[#This Row],[LVL 1]]&gt;2,"Nivel 1 &gt; 2","ok"))</calculatedColumnFormula>
    </tableColumn>
    <tableColumn id="11" name="Situação" dataDxfId="192" totalsRowDxfId="191">
      <calculatedColumnFormula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3:H31" totalsRowCount="1" headerRowDxfId="190" dataDxfId="189">
  <autoFilter ref="B23:H30"/>
  <tableColumns count="7">
    <tableColumn id="1" name="Dia" dataDxfId="188" totalsRowDxfId="187"/>
    <tableColumn id="2" name="Lvl1" totalsRowFunction="sum" dataDxfId="186" totalsRowDxfId="185"/>
    <tableColumn id="3" name="Lvl2" totalsRowFunction="sum" dataDxfId="184" totalsRowDxfId="183"/>
    <tableColumn id="4" name="Lvl3" totalsRowFunction="sum" dataDxfId="182" totalsRowDxfId="181"/>
    <tableColumn id="5" name="Lvl4" totalsRowFunction="sum" dataDxfId="180" totalsRowDxfId="179"/>
    <tableColumn id="6" name="Lvl5" totalsRowFunction="sum" dataDxfId="178" totalsRowDxfId="177"/>
    <tableColumn id="7" name="Total" totalsRowFunction="sum" dataDxfId="176" totalsRowDxfId="175">
      <calculatedColumnFormula>SUM(C24:G24)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X102" totalsRowShown="0" dataDxfId="174">
  <autoFilter ref="A1:X102"/>
  <sortState ref="A2:X102">
    <sortCondition ref="W1:W102"/>
  </sortState>
  <tableColumns count="24">
    <tableColumn id="1" name="Name" dataDxfId="173"/>
    <tableColumn id="2" name="Total" dataDxfId="172"/>
    <tableColumn id="3" name="Hunt" dataDxfId="171"/>
    <tableColumn id="4" name="Purchase" dataDxfId="170"/>
    <tableColumn id="5" name="Colunas1" dataDxfId="169"/>
    <tableColumn id="6" name="Level 1 (Hunt)" dataDxfId="168"/>
    <tableColumn id="7" name="Level 2 (Hunt)" dataDxfId="167"/>
    <tableColumn id="8" name="Level 3 (Hunt)" dataDxfId="166"/>
    <tableColumn id="9" name="Level 4 (Hunt)" dataDxfId="165"/>
    <tableColumn id="10" name="Level 5 (Hunt)" dataDxfId="164"/>
    <tableColumn id="11" name="Colunas2" dataDxfId="163"/>
    <tableColumn id="12" name="Level 1 (Purchase)" dataDxfId="162"/>
    <tableColumn id="13" name="Level 2 (Purchase)" dataDxfId="161"/>
    <tableColumn id="14" name="Level 3 (Purchase)" dataDxfId="160"/>
    <tableColumn id="15" name="Level 4 (Purchase)" dataDxfId="159"/>
    <tableColumn id="16" name="Level 5 (Purchase)" dataDxfId="158"/>
    <tableColumn id="17" name="Colunas3" dataDxfId="157"/>
    <tableColumn id="18" name="Level 1 (Total)" dataDxfId="156"/>
    <tableColumn id="19" name="Level 2 (Total)" dataDxfId="155"/>
    <tableColumn id="20" name="Level 3 (Total)" dataDxfId="154"/>
    <tableColumn id="21" name="Level 4 (Total)" dataDxfId="153"/>
    <tableColumn id="22" name="Level 5 (Total)" dataDxfId="152"/>
    <tableColumn id="23" name="Posicao" dataDxfId="151"/>
    <tableColumn id="24" name="Localilzar" dataDxfId="15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X102" totalsRowShown="0" dataDxfId="149">
  <autoFilter ref="A1:X102"/>
  <sortState ref="A2:X102">
    <sortCondition ref="W1:W102"/>
  </sortState>
  <tableColumns count="24">
    <tableColumn id="1" name="Name" dataDxfId="148"/>
    <tableColumn id="2" name="Total" dataDxfId="147"/>
    <tableColumn id="3" name="Hunt" dataDxfId="146"/>
    <tableColumn id="4" name="Purchase" dataDxfId="145"/>
    <tableColumn id="5" name="Colunas1" dataDxfId="144"/>
    <tableColumn id="6" name="Level 1 (Hunt)" dataDxfId="143"/>
    <tableColumn id="7" name="Level 2 (Hunt)" dataDxfId="142"/>
    <tableColumn id="8" name="Level 3 (Hunt)" dataDxfId="141"/>
    <tableColumn id="9" name="Level 4 (Hunt)" dataDxfId="140"/>
    <tableColumn id="10" name="Level 5 (Hunt)" dataDxfId="139"/>
    <tableColumn id="11" name="Colunas2" dataDxfId="138"/>
    <tableColumn id="12" name="Level 1 (Purchase)" dataDxfId="137"/>
    <tableColumn id="13" name="Level 2 (Purchase)" dataDxfId="136"/>
    <tableColumn id="14" name="Level 3 (Purchase)" dataDxfId="135"/>
    <tableColumn id="15" name="Level 4 (Purchase)" dataDxfId="134"/>
    <tableColumn id="16" name="Level 5 (Purchase)" dataDxfId="133"/>
    <tableColumn id="17" name="Colunas3" dataDxfId="132"/>
    <tableColumn id="18" name="Level 1 (Total)" dataDxfId="131"/>
    <tableColumn id="19" name="Level 2 (Total)" dataDxfId="130"/>
    <tableColumn id="20" name="Level 3 (Total)" dataDxfId="129"/>
    <tableColumn id="21" name="Level 4 (Total)" dataDxfId="128"/>
    <tableColumn id="22" name="Level 5 (Total)" dataDxfId="127"/>
    <tableColumn id="23" name="Posicao" dataDxfId="126"/>
    <tableColumn id="24" name="Localilzar" dataDxfId="12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4" name="Tabela245" displayName="Tabela245" ref="A1:X102" totalsRowShown="0" dataDxfId="124">
  <autoFilter ref="A1:X102"/>
  <sortState ref="A2:X102">
    <sortCondition ref="W1:W102"/>
  </sortState>
  <tableColumns count="24">
    <tableColumn id="1" name="Name" dataDxfId="123"/>
    <tableColumn id="2" name="Total" dataDxfId="122"/>
    <tableColumn id="3" name="Hunt" dataDxfId="121"/>
    <tableColumn id="4" name="Purchase" dataDxfId="120"/>
    <tableColumn id="5" name="Colunas1" dataDxfId="119"/>
    <tableColumn id="6" name="Level 1 (Hunt)" dataDxfId="118"/>
    <tableColumn id="7" name="Level 2 (Hunt)" dataDxfId="117"/>
    <tableColumn id="8" name="Level 3 (Hunt)" dataDxfId="116"/>
    <tableColumn id="9" name="Level 4 (Hunt)" dataDxfId="115"/>
    <tableColumn id="10" name="Level 5 (Hunt)" dataDxfId="114"/>
    <tableColumn id="11" name="Colunas2" dataDxfId="113"/>
    <tableColumn id="12" name="Level 1 (Purchase)" dataDxfId="112"/>
    <tableColumn id="13" name="Level 2 (Purchase)" dataDxfId="111"/>
    <tableColumn id="14" name="Level 3 (Purchase)" dataDxfId="110"/>
    <tableColumn id="15" name="Level 4 (Purchase)" dataDxfId="109"/>
    <tableColumn id="16" name="Level 5 (Purchase)" dataDxfId="108"/>
    <tableColumn id="17" name="Colunas3" dataDxfId="107"/>
    <tableColumn id="18" name="Level 1 (Total)" dataDxfId="106"/>
    <tableColumn id="19" name="Level 2 (Total)" dataDxfId="105"/>
    <tableColumn id="20" name="Level 3 (Total)" dataDxfId="104"/>
    <tableColumn id="21" name="Level 4 (Total)" dataDxfId="103"/>
    <tableColumn id="22" name="Level 5 (Total)" dataDxfId="102"/>
    <tableColumn id="23" name="Posicao" dataDxfId="101"/>
    <tableColumn id="24" name="Localilzar" dataDxfId="10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9" name="Tabela2456710" displayName="Tabela2456710" ref="A1:X102" totalsRowShown="0" dataDxfId="99">
  <autoFilter ref="A1:X102"/>
  <sortState ref="A2:X102">
    <sortCondition ref="W1:W102"/>
  </sortState>
  <tableColumns count="24">
    <tableColumn id="1" name="Name" dataDxfId="98"/>
    <tableColumn id="2" name="Total" dataDxfId="97"/>
    <tableColumn id="3" name="Hunt" dataDxfId="96"/>
    <tableColumn id="4" name="Purchase" dataDxfId="95"/>
    <tableColumn id="5" name="Colunas1" dataDxfId="94"/>
    <tableColumn id="6" name="Level 1 (Hunt)" dataDxfId="93"/>
    <tableColumn id="7" name="Level 2 (Hunt)" dataDxfId="92"/>
    <tableColumn id="8" name="Level 3 (Hunt)" dataDxfId="91"/>
    <tableColumn id="9" name="Level 4 (Hunt)" dataDxfId="90"/>
    <tableColumn id="10" name="Level 5 (Hunt)" dataDxfId="89"/>
    <tableColumn id="11" name="Colunas2" dataDxfId="88"/>
    <tableColumn id="12" name="Level 1 (Purchase)" dataDxfId="87"/>
    <tableColumn id="13" name="Level 2 (Purchase)" dataDxfId="86"/>
    <tableColumn id="14" name="Level 3 (Purchase)" dataDxfId="85"/>
    <tableColumn id="15" name="Level 4 (Purchase)" dataDxfId="84"/>
    <tableColumn id="16" name="Level 5 (Purchase)" dataDxfId="83"/>
    <tableColumn id="17" name="Colunas3" dataDxfId="82"/>
    <tableColumn id="18" name="Level 1 (Total)" dataDxfId="81"/>
    <tableColumn id="19" name="Level 2 (Total)" dataDxfId="80"/>
    <tableColumn id="20" name="Level 3 (Total)" dataDxfId="79"/>
    <tableColumn id="21" name="Level 4 (Total)" dataDxfId="78"/>
    <tableColumn id="22" name="Level 5 (Total)" dataDxfId="77"/>
    <tableColumn id="23" name="Posicao" dataDxfId="76"/>
    <tableColumn id="24" name="Localilzar" dataDxfId="7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6" name="Tabela24567" displayName="Tabela24567" ref="A1:X102" totalsRowShown="0" dataDxfId="74">
  <autoFilter ref="A1:X102"/>
  <sortState ref="A2:X102">
    <sortCondition ref="W1:W102"/>
  </sortState>
  <tableColumns count="24">
    <tableColumn id="1" name="Name" dataDxfId="73"/>
    <tableColumn id="2" name="Total" dataDxfId="72"/>
    <tableColumn id="3" name="Hunt" dataDxfId="71"/>
    <tableColumn id="4" name="Purchase" dataDxfId="70"/>
    <tableColumn id="5" name="Colunas1" dataDxfId="69"/>
    <tableColumn id="6" name="Level 1 (Hunt)" dataDxfId="68"/>
    <tableColumn id="7" name="Level 2 (Hunt)" dataDxfId="67"/>
    <tableColumn id="8" name="Level 3 (Hunt)" dataDxfId="66"/>
    <tableColumn id="9" name="Level 4 (Hunt)" dataDxfId="65"/>
    <tableColumn id="10" name="Level 5 (Hunt)" dataDxfId="64"/>
    <tableColumn id="11" name="Colunas2" dataDxfId="63"/>
    <tableColumn id="12" name="Level 1 (Purchase)" dataDxfId="62"/>
    <tableColumn id="13" name="Level 2 (Purchase)" dataDxfId="61"/>
    <tableColumn id="14" name="Level 3 (Purchase)" dataDxfId="60"/>
    <tableColumn id="15" name="Level 4 (Purchase)" dataDxfId="59"/>
    <tableColumn id="16" name="Level 5 (Purchase)" dataDxfId="58"/>
    <tableColumn id="17" name="Colunas3" dataDxfId="57"/>
    <tableColumn id="18" name="Level 1 (Total)" dataDxfId="56"/>
    <tableColumn id="19" name="Level 2 (Total)" dataDxfId="55"/>
    <tableColumn id="20" name="Level 3 (Total)" dataDxfId="54"/>
    <tableColumn id="21" name="Level 4 (Total)" dataDxfId="53"/>
    <tableColumn id="22" name="Level 5 (Total)" dataDxfId="52"/>
    <tableColumn id="23" name="Posicao" dataDxfId="51"/>
    <tableColumn id="24" name="Localilzar" dataDxfId="5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7" name="Tabela245678" displayName="Tabela245678" ref="A1:X102" totalsRowShown="0" dataDxfId="49">
  <autoFilter ref="A1:X102"/>
  <sortState ref="A2:X102">
    <sortCondition ref="W1:W102"/>
  </sortState>
  <tableColumns count="24">
    <tableColumn id="1" name="Name" dataDxfId="48"/>
    <tableColumn id="2" name="Total" dataDxfId="47"/>
    <tableColumn id="3" name="Hunt" dataDxfId="46"/>
    <tableColumn id="4" name="Purchase" dataDxfId="45"/>
    <tableColumn id="5" name="Colunas1" dataDxfId="44"/>
    <tableColumn id="6" name="Level 1 (Hunt)" dataDxfId="43"/>
    <tableColumn id="7" name="Level 2 (Hunt)" dataDxfId="42"/>
    <tableColumn id="8" name="Level 3 (Hunt)" dataDxfId="41"/>
    <tableColumn id="9" name="Level 4 (Hunt)" dataDxfId="40"/>
    <tableColumn id="10" name="Level 5 (Hunt)" dataDxfId="39"/>
    <tableColumn id="11" name="Colunas2" dataDxfId="38"/>
    <tableColumn id="12" name="Level 1 (Purchase)" dataDxfId="37"/>
    <tableColumn id="13" name="Level 2 (Purchase)" dataDxfId="36"/>
    <tableColumn id="14" name="Level 3 (Purchase)" dataDxfId="35"/>
    <tableColumn id="15" name="Level 4 (Purchase)" dataDxfId="34"/>
    <tableColumn id="16" name="Level 5 (Purchase)" dataDxfId="33"/>
    <tableColumn id="17" name="Colunas3" dataDxfId="32"/>
    <tableColumn id="18" name="Level 1 (Total)" dataDxfId="31"/>
    <tableColumn id="19" name="Level 2 (Total)" dataDxfId="30"/>
    <tableColumn id="20" name="Level 3 (Total)" dataDxfId="29"/>
    <tableColumn id="21" name="Level 4 (Total)" dataDxfId="28"/>
    <tableColumn id="22" name="Level 5 (Total)" dataDxfId="27"/>
    <tableColumn id="23" name="Posicao" dataDxfId="26"/>
    <tableColumn id="24" name="Localilzar" dataDxfId="25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8" name="Tabela2456789" displayName="Tabela2456789" ref="A1:X102" totalsRowShown="0" dataDxfId="24">
  <autoFilter ref="A1:X102"/>
  <sortState ref="A2:X102">
    <sortCondition ref="W1:W102"/>
  </sortState>
  <tableColumns count="24">
    <tableColumn id="1" name="Name" dataDxfId="23"/>
    <tableColumn id="2" name="Total" dataDxfId="22"/>
    <tableColumn id="3" name="Hunt" dataDxfId="21"/>
    <tableColumn id="4" name="Purchase" dataDxfId="20"/>
    <tableColumn id="5" name="Colunas1" dataDxfId="19"/>
    <tableColumn id="6" name="Level 1 (Hunt)" dataDxfId="18"/>
    <tableColumn id="7" name="Level 2 (Hunt)" dataDxfId="17"/>
    <tableColumn id="8" name="Level 3 (Hunt)" dataDxfId="16"/>
    <tableColumn id="9" name="Level 4 (Hunt)" dataDxfId="15"/>
    <tableColumn id="10" name="Level 5 (Hunt)" dataDxfId="14"/>
    <tableColumn id="11" name="Colunas2" dataDxfId="13"/>
    <tableColumn id="12" name="Level 1 (Purchase)" dataDxfId="12"/>
    <tableColumn id="13" name="Level 2 (Purchase)" dataDxfId="11"/>
    <tableColumn id="14" name="Level 3 (Purchase)" dataDxfId="10"/>
    <tableColumn id="15" name="Level 4 (Purchase)" dataDxfId="9"/>
    <tableColumn id="16" name="Level 5 (Purchase)" dataDxfId="8"/>
    <tableColumn id="17" name="Colunas3" dataDxfId="7"/>
    <tableColumn id="18" name="Level 1 (Total)" dataDxfId="6"/>
    <tableColumn id="19" name="Level 2 (Total)" dataDxfId="5"/>
    <tableColumn id="20" name="Level 3 (Total)" dataDxfId="4"/>
    <tableColumn id="21" name="Level 4 (Total)" dataDxfId="3"/>
    <tableColumn id="22" name="Level 5 (Total)" dataDxfId="2"/>
    <tableColumn id="23" name="Posicao" dataDxfId="1"/>
    <tableColumn id="24" name="Localilzar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H7" sqref="H7"/>
    </sheetView>
  </sheetViews>
  <sheetFormatPr defaultRowHeight="15" x14ac:dyDescent="0.25"/>
  <cols>
    <col min="1" max="1" width="15.28515625" bestFit="1" customWidth="1"/>
    <col min="2" max="2" width="6.42578125" customWidth="1"/>
    <col min="3" max="3" width="7.140625" customWidth="1"/>
    <col min="4" max="4" width="5" customWidth="1"/>
    <col min="5" max="9" width="7.7109375" customWidth="1"/>
    <col min="10" max="10" width="6.85546875" customWidth="1"/>
    <col min="11" max="11" width="9.5703125" bestFit="1" customWidth="1"/>
    <col min="12" max="12" width="9.7109375" bestFit="1" customWidth="1"/>
    <col min="13" max="13" width="7.5703125" style="8" customWidth="1"/>
  </cols>
  <sheetData>
    <row r="1" spans="1:17" ht="15.75" thickBot="1" x14ac:dyDescent="0.3">
      <c r="A1" s="17" t="s">
        <v>87</v>
      </c>
      <c r="B1" s="17" t="s">
        <v>83</v>
      </c>
      <c r="C1" s="17" t="s">
        <v>91</v>
      </c>
      <c r="D1" s="17" t="s">
        <v>68</v>
      </c>
      <c r="E1" s="17" t="s">
        <v>69</v>
      </c>
      <c r="F1" s="17" t="s">
        <v>70</v>
      </c>
      <c r="G1" s="17" t="s">
        <v>71</v>
      </c>
      <c r="H1" s="17" t="s">
        <v>72</v>
      </c>
      <c r="I1" s="17" t="s">
        <v>73</v>
      </c>
      <c r="J1" s="17" t="s">
        <v>74</v>
      </c>
      <c r="K1" s="17" t="s">
        <v>75</v>
      </c>
      <c r="L1" s="17" t="s">
        <v>76</v>
      </c>
      <c r="M1" s="2"/>
      <c r="N1" s="1" t="s">
        <v>68</v>
      </c>
      <c r="O1" s="1" t="s">
        <v>82</v>
      </c>
      <c r="Q1" s="13" t="s">
        <v>118</v>
      </c>
    </row>
    <row r="2" spans="1:17" ht="15.75" thickTop="1" x14ac:dyDescent="0.25">
      <c r="A2" s="18" t="s">
        <v>24</v>
      </c>
      <c r="B2" s="17" t="s">
        <v>89</v>
      </c>
      <c r="C2" s="17" t="str">
        <f>IF(Tabela1[[#This Row],[Guilda]]="R0","Não","Sim")</f>
        <v>Sim</v>
      </c>
      <c r="D2" s="17">
        <v>4</v>
      </c>
      <c r="E2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2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25</v>
      </c>
      <c r="G2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2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" s="17">
        <f>SUM(Tabela1[[#This Row],[LVL 1]]*1,Tabela1[[#This Row],[LVL 2]]*4,Tabela1[[#This Row],[LVL3]]*8,Tabela1[[#This Row],[LV4]]*16,Tabela1[[#This Row],[LVL 5]]*32)</f>
        <v>100</v>
      </c>
      <c r="K2" s="17" t="str">
        <f>IF(Tabela1[[#This Row],[Nivel]]=1,"ok",IF(Tabela1[[#This Row],[LVL 1]]&gt;2,"Nivel 1 &gt; 2","ok"))</f>
        <v>ok</v>
      </c>
      <c r="L2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2" s="2"/>
      <c r="N2" s="4">
        <v>1</v>
      </c>
      <c r="O2" s="6" t="s">
        <v>78</v>
      </c>
      <c r="Q2" s="12">
        <v>2</v>
      </c>
    </row>
    <row r="3" spans="1:17" x14ac:dyDescent="0.25">
      <c r="A3" s="18" t="s">
        <v>42</v>
      </c>
      <c r="B3" s="17" t="s">
        <v>89</v>
      </c>
      <c r="C3" s="17" t="str">
        <f>IF(Tabela1[[#This Row],[Guilda]]="R0","Não","Sim")</f>
        <v>Sim</v>
      </c>
      <c r="D3" s="17">
        <v>4</v>
      </c>
      <c r="E3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3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3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6</v>
      </c>
      <c r="H3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" s="17">
        <f>SUM(Tabela1[[#This Row],[LVL 1]]*1,Tabela1[[#This Row],[LVL 2]]*4,Tabela1[[#This Row],[LVL3]]*8,Tabela1[[#This Row],[LV4]]*16,Tabela1[[#This Row],[LVL 5]]*32)</f>
        <v>68</v>
      </c>
      <c r="K3" s="17" t="str">
        <f>IF(Tabela1[[#This Row],[Nivel]]=1,"ok",IF(Tabela1[[#This Row],[LVL 1]]&gt;2,"Nivel 1 &gt; 2","ok"))</f>
        <v>ok</v>
      </c>
      <c r="L3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3" s="2"/>
      <c r="N3" s="5">
        <v>2</v>
      </c>
      <c r="O3" s="7" t="s">
        <v>79</v>
      </c>
    </row>
    <row r="4" spans="1:17" x14ac:dyDescent="0.25">
      <c r="A4" s="18" t="s">
        <v>50</v>
      </c>
      <c r="B4" s="17" t="s">
        <v>85</v>
      </c>
      <c r="C4" s="17" t="str">
        <f>IF(Tabela1[[#This Row],[Guilda]]="R0","Não","Sim")</f>
        <v>Sim</v>
      </c>
      <c r="D4" s="17">
        <v>3</v>
      </c>
      <c r="E4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4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12</v>
      </c>
      <c r="G4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4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" s="17">
        <f>SUM(Tabela1[[#This Row],[LVL 1]]*1,Tabela1[[#This Row],[LVL 2]]*4,Tabela1[[#This Row],[LVL3]]*8,Tabela1[[#This Row],[LV4]]*16,Tabela1[[#This Row],[LVL 5]]*32)</f>
        <v>48</v>
      </c>
      <c r="K4" s="17" t="str">
        <f>IF(Tabela1[[#This Row],[Nivel]]=1,"ok",IF(Tabela1[[#This Row],[LVL 1]]&gt;2,"Nivel 1 &gt; 2","ok"))</f>
        <v>ok</v>
      </c>
      <c r="L4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4" s="2"/>
      <c r="N4" s="4">
        <v>3</v>
      </c>
      <c r="O4" s="6" t="s">
        <v>80</v>
      </c>
    </row>
    <row r="5" spans="1:17" x14ac:dyDescent="0.25">
      <c r="A5" s="18" t="s">
        <v>30</v>
      </c>
      <c r="B5" s="17" t="s">
        <v>86</v>
      </c>
      <c r="C5" s="17" t="str">
        <f>IF(Tabela1[[#This Row],[Guilda]]="R0","Não","Sim")</f>
        <v>Sim</v>
      </c>
      <c r="D5" s="17">
        <v>4</v>
      </c>
      <c r="E5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5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12</v>
      </c>
      <c r="G5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" s="17">
        <f>SUM(Tabela1[[#This Row],[LVL 1]]*1,Tabela1[[#This Row],[LVL 2]]*4,Tabela1[[#This Row],[LVL3]]*8,Tabela1[[#This Row],[LV4]]*16,Tabela1[[#This Row],[LVL 5]]*32)</f>
        <v>48</v>
      </c>
      <c r="K5" s="17" t="str">
        <f>IF(Tabela1[[#This Row],[Nivel]]=1,"ok",IF(Tabela1[[#This Row],[LVL 1]]&gt;2,"Nivel 1 &gt; 2","ok"))</f>
        <v>ok</v>
      </c>
      <c r="L5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5" s="2"/>
      <c r="N5" s="5">
        <v>4</v>
      </c>
      <c r="O5" s="7" t="s">
        <v>81</v>
      </c>
    </row>
    <row r="6" spans="1:17" x14ac:dyDescent="0.25">
      <c r="A6" s="18" t="s">
        <v>67</v>
      </c>
      <c r="B6" s="17" t="s">
        <v>89</v>
      </c>
      <c r="C6" s="17" t="str">
        <f>IF(Tabela1[[#This Row],[Guilda]]="R0","Não","Sim")</f>
        <v>Sim</v>
      </c>
      <c r="D6" s="17">
        <v>4</v>
      </c>
      <c r="E6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6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11</v>
      </c>
      <c r="G6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" s="17">
        <f>SUM(Tabela1[[#This Row],[LVL 1]]*1,Tabela1[[#This Row],[LVL 2]]*4,Tabela1[[#This Row],[LVL3]]*8,Tabela1[[#This Row],[LV4]]*16,Tabela1[[#This Row],[LVL 5]]*32)</f>
        <v>44</v>
      </c>
      <c r="K6" s="17" t="str">
        <f>IF(Tabela1[[#This Row],[Nivel]]=1,"ok",IF(Tabela1[[#This Row],[LVL 1]]&gt;2,"Nivel 1 &gt; 2","ok"))</f>
        <v>ok</v>
      </c>
      <c r="L6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6" s="2"/>
    </row>
    <row r="7" spans="1:17" x14ac:dyDescent="0.25">
      <c r="A7" s="18" t="s">
        <v>59</v>
      </c>
      <c r="B7" s="17" t="s">
        <v>88</v>
      </c>
      <c r="C7" s="17" t="str">
        <f>IF(Tabela1[[#This Row],[Guilda]]="R0","Não","Sim")</f>
        <v>Sim</v>
      </c>
      <c r="D7" s="17">
        <v>3</v>
      </c>
      <c r="E7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7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9</v>
      </c>
      <c r="G7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1</v>
      </c>
      <c r="H7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" s="17">
        <f>SUM(Tabela1[[#This Row],[LVL 1]]*1,Tabela1[[#This Row],[LVL 2]]*4,Tabela1[[#This Row],[LVL3]]*8,Tabela1[[#This Row],[LV4]]*16,Tabela1[[#This Row],[LVL 5]]*32)</f>
        <v>44</v>
      </c>
      <c r="K7" s="17" t="str">
        <f>IF(Tabela1[[#This Row],[Nivel]]=1,"ok",IF(Tabela1[[#This Row],[LVL 1]]&gt;2,"Nivel 1 &gt; 2","ok"))</f>
        <v>ok</v>
      </c>
      <c r="L7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7" s="2"/>
    </row>
    <row r="8" spans="1:17" x14ac:dyDescent="0.25">
      <c r="A8" s="18" t="s">
        <v>51</v>
      </c>
      <c r="B8" s="17" t="s">
        <v>89</v>
      </c>
      <c r="C8" s="17" t="str">
        <f>IF(Tabela1[[#This Row],[Guilda]]="R0","Não","Sim")</f>
        <v>Sim</v>
      </c>
      <c r="D8" s="17">
        <v>4</v>
      </c>
      <c r="E8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7</v>
      </c>
      <c r="G8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1</v>
      </c>
      <c r="H8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" s="17">
        <f>SUM(Tabela1[[#This Row],[LVL 1]]*1,Tabela1[[#This Row],[LVL 2]]*4,Tabela1[[#This Row],[LVL3]]*8,Tabela1[[#This Row],[LV4]]*16,Tabela1[[#This Row],[LVL 5]]*32)</f>
        <v>36</v>
      </c>
      <c r="K8" s="17" t="str">
        <f>IF(Tabela1[[#This Row],[Nivel]]=1,"ok",IF(Tabela1[[#This Row],[LVL 1]]&gt;2,"Nivel 1 &gt; 2","ok"))</f>
        <v>ok</v>
      </c>
      <c r="L8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8" s="2"/>
    </row>
    <row r="9" spans="1:17" x14ac:dyDescent="0.25">
      <c r="A9" s="18" t="s">
        <v>33</v>
      </c>
      <c r="B9" s="17" t="s">
        <v>85</v>
      </c>
      <c r="C9" s="17" t="str">
        <f>IF(Tabela1[[#This Row],[Guilda]]="R0","Não","Sim")</f>
        <v>Sim</v>
      </c>
      <c r="D9" s="17">
        <v>3</v>
      </c>
      <c r="E9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7</v>
      </c>
      <c r="G9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1</v>
      </c>
      <c r="H9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" s="17">
        <f>SUM(Tabela1[[#This Row],[LVL 1]]*1,Tabela1[[#This Row],[LVL 2]]*4,Tabela1[[#This Row],[LVL3]]*8,Tabela1[[#This Row],[LV4]]*16,Tabela1[[#This Row],[LVL 5]]*32)</f>
        <v>36</v>
      </c>
      <c r="K9" s="17" t="str">
        <f>IF(Tabela1[[#This Row],[Nivel]]=1,"ok",IF(Tabela1[[#This Row],[LVL 1]]&gt;2,"Nivel 1 &gt; 2","ok"))</f>
        <v>ok</v>
      </c>
      <c r="L9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9" s="2"/>
    </row>
    <row r="10" spans="1:17" x14ac:dyDescent="0.25">
      <c r="A10" s="18" t="s">
        <v>54</v>
      </c>
      <c r="B10" s="17" t="s">
        <v>85</v>
      </c>
      <c r="C10" s="17" t="str">
        <f>IF(Tabela1[[#This Row],[Guilda]]="R0","Não","Sim")</f>
        <v>Sim</v>
      </c>
      <c r="D10" s="17">
        <v>2</v>
      </c>
      <c r="E10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10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9</v>
      </c>
      <c r="G10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10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0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0" s="17">
        <f>SUM(Tabela1[[#This Row],[LVL 1]]*1,Tabela1[[#This Row],[LVL 2]]*4,Tabela1[[#This Row],[LVL3]]*8,Tabela1[[#This Row],[LV4]]*16,Tabela1[[#This Row],[LVL 5]]*32)</f>
        <v>36</v>
      </c>
      <c r="K10" s="17" t="str">
        <f>IF(Tabela1[[#This Row],[Nivel]]=1,"ok",IF(Tabela1[[#This Row],[LVL 1]]&gt;2,"Nivel 1 &gt; 2","ok"))</f>
        <v>ok</v>
      </c>
      <c r="L10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10" s="2"/>
    </row>
    <row r="11" spans="1:17" x14ac:dyDescent="0.25">
      <c r="A11" s="18" t="s">
        <v>63</v>
      </c>
      <c r="B11" s="17" t="s">
        <v>85</v>
      </c>
      <c r="C11" s="17" t="str">
        <f>IF(Tabela1[[#This Row],[Guilda]]="R0","Não","Sim")</f>
        <v>Sim</v>
      </c>
      <c r="D11" s="17">
        <v>2</v>
      </c>
      <c r="E11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7</v>
      </c>
      <c r="F11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11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1</v>
      </c>
      <c r="H11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1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1" s="17">
        <f>SUM(Tabela1[[#This Row],[LVL 1]]*1,Tabela1[[#This Row],[LVL 2]]*4,Tabela1[[#This Row],[LVL3]]*8,Tabela1[[#This Row],[LV4]]*16,Tabela1[[#This Row],[LVL 5]]*32)</f>
        <v>35</v>
      </c>
      <c r="K11" s="17" t="str">
        <f>IF(Tabela1[[#This Row],[Nivel]]=1,"ok",IF(Tabela1[[#This Row],[LVL 1]]&gt;2,"Nivel 1 &gt; 2","ok"))</f>
        <v>Nivel 1 &gt; 2</v>
      </c>
      <c r="L11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11" s="2"/>
    </row>
    <row r="12" spans="1:17" x14ac:dyDescent="0.25">
      <c r="A12" s="18" t="s">
        <v>49</v>
      </c>
      <c r="B12" s="17" t="s">
        <v>85</v>
      </c>
      <c r="C12" s="17" t="str">
        <f>IF(Tabela1[[#This Row],[Guilda]]="R0","Não","Sim")</f>
        <v>Sim</v>
      </c>
      <c r="D12" s="17">
        <v>4</v>
      </c>
      <c r="E12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12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8</v>
      </c>
      <c r="G12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12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2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2" s="17">
        <f>SUM(Tabela1[[#This Row],[LVL 1]]*1,Tabela1[[#This Row],[LVL 2]]*4,Tabela1[[#This Row],[LVL3]]*8,Tabela1[[#This Row],[LV4]]*16,Tabela1[[#This Row],[LVL 5]]*32)</f>
        <v>32</v>
      </c>
      <c r="K12" s="17" t="str">
        <f>IF(Tabela1[[#This Row],[Nivel]]=1,"ok",IF(Tabela1[[#This Row],[LVL 1]]&gt;2,"Nivel 1 &gt; 2","ok"))</f>
        <v>ok</v>
      </c>
      <c r="L12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12" s="2"/>
    </row>
    <row r="13" spans="1:17" x14ac:dyDescent="0.25">
      <c r="A13" s="18" t="s">
        <v>43</v>
      </c>
      <c r="B13" s="17" t="s">
        <v>88</v>
      </c>
      <c r="C13" s="17" t="str">
        <f>IF(Tabela1[[#This Row],[Guilda]]="R0","Não","Sim")</f>
        <v>Sim</v>
      </c>
      <c r="D13" s="17">
        <v>2</v>
      </c>
      <c r="E13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13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8</v>
      </c>
      <c r="G13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13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3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3" s="17">
        <f>SUM(Tabela1[[#This Row],[LVL 1]]*1,Tabela1[[#This Row],[LVL 2]]*4,Tabela1[[#This Row],[LVL3]]*8,Tabela1[[#This Row],[LV4]]*16,Tabela1[[#This Row],[LVL 5]]*32)</f>
        <v>32</v>
      </c>
      <c r="K13" s="17" t="str">
        <f>IF(Tabela1[[#This Row],[Nivel]]=1,"ok",IF(Tabela1[[#This Row],[LVL 1]]&gt;2,"Nivel 1 &gt; 2","ok"))</f>
        <v>ok</v>
      </c>
      <c r="L13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13" s="2"/>
    </row>
    <row r="14" spans="1:17" x14ac:dyDescent="0.25">
      <c r="A14" s="18" t="s">
        <v>112</v>
      </c>
      <c r="B14" s="17" t="s">
        <v>85</v>
      </c>
      <c r="C14" s="17" t="str">
        <f>IF(Tabela1[[#This Row],[Guilda]]="R0","Não","Sim")</f>
        <v>Sim</v>
      </c>
      <c r="D14" s="17">
        <v>1</v>
      </c>
      <c r="E14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4</v>
      </c>
      <c r="F14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7</v>
      </c>
      <c r="G14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14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4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4" s="17">
        <f>SUM(Tabela1[[#This Row],[LVL 1]]*1,Tabela1[[#This Row],[LVL 2]]*4,Tabela1[[#This Row],[LVL3]]*8,Tabela1[[#This Row],[LV4]]*16,Tabela1[[#This Row],[LVL 5]]*32)</f>
        <v>32</v>
      </c>
      <c r="K14" s="17" t="str">
        <f>IF(Tabela1[[#This Row],[Nivel]]=1,"ok",IF(Tabela1[[#This Row],[LVL 1]]&gt;2,"Nivel 1 &gt; 2","ok"))</f>
        <v>ok</v>
      </c>
      <c r="L14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14" s="2"/>
    </row>
    <row r="15" spans="1:17" x14ac:dyDescent="0.25">
      <c r="A15" s="18" t="s">
        <v>60</v>
      </c>
      <c r="B15" s="17" t="s">
        <v>88</v>
      </c>
      <c r="C15" s="17" t="str">
        <f>IF(Tabela1[[#This Row],[Guilda]]="R0","Não","Sim")</f>
        <v>Sim</v>
      </c>
      <c r="D15" s="17">
        <v>3</v>
      </c>
      <c r="E15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2</v>
      </c>
      <c r="F15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7</v>
      </c>
      <c r="G15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15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5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5" s="17">
        <f>SUM(Tabela1[[#This Row],[LVL 1]]*1,Tabela1[[#This Row],[LVL 2]]*4,Tabela1[[#This Row],[LVL3]]*8,Tabela1[[#This Row],[LV4]]*16,Tabela1[[#This Row],[LVL 5]]*32)</f>
        <v>30</v>
      </c>
      <c r="K15" s="17" t="str">
        <f>IF(Tabela1[[#This Row],[Nivel]]=1,"ok",IF(Tabela1[[#This Row],[LVL 1]]&gt;2,"Nivel 1 &gt; 2","ok"))</f>
        <v>ok</v>
      </c>
      <c r="L15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15" s="2"/>
    </row>
    <row r="16" spans="1:17" x14ac:dyDescent="0.25">
      <c r="A16" s="18" t="s">
        <v>101</v>
      </c>
      <c r="B16" s="17" t="s">
        <v>85</v>
      </c>
      <c r="C16" s="17" t="str">
        <f>IF(Tabela1[[#This Row],[Guilda]]="R0","Não","Sim")</f>
        <v>Sim</v>
      </c>
      <c r="D16" s="17">
        <v>2</v>
      </c>
      <c r="E16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16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7</v>
      </c>
      <c r="G16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16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6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6" s="17">
        <f>SUM(Tabela1[[#This Row],[LVL 1]]*1,Tabela1[[#This Row],[LVL 2]]*4,Tabela1[[#This Row],[LVL3]]*8,Tabela1[[#This Row],[LV4]]*16,Tabela1[[#This Row],[LVL 5]]*32)</f>
        <v>28</v>
      </c>
      <c r="K16" s="17" t="str">
        <f>IF(Tabela1[[#This Row],[Nivel]]=1,"ok",IF(Tabela1[[#This Row],[LVL 1]]&gt;2,"Nivel 1 &gt; 2","ok"))</f>
        <v>ok</v>
      </c>
      <c r="L16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16" s="2"/>
    </row>
    <row r="17" spans="1:13" x14ac:dyDescent="0.25">
      <c r="A17" s="18" t="s">
        <v>31</v>
      </c>
      <c r="B17" s="17" t="s">
        <v>84</v>
      </c>
      <c r="C17" s="17" t="str">
        <f>IF(Tabela1[[#This Row],[Guilda]]="R0","Não","Sim")</f>
        <v>Sim</v>
      </c>
      <c r="D17" s="17">
        <v>3</v>
      </c>
      <c r="E17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2</v>
      </c>
      <c r="F17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6</v>
      </c>
      <c r="G17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17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7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7" s="17">
        <f>SUM(Tabela1[[#This Row],[LVL 1]]*1,Tabela1[[#This Row],[LVL 2]]*4,Tabela1[[#This Row],[LVL3]]*8,Tabela1[[#This Row],[LV4]]*16,Tabela1[[#This Row],[LVL 5]]*32)</f>
        <v>26</v>
      </c>
      <c r="K17" s="17" t="str">
        <f>IF(Tabela1[[#This Row],[Nivel]]=1,"ok",IF(Tabela1[[#This Row],[LVL 1]]&gt;2,"Nivel 1 &gt; 2","ok"))</f>
        <v>ok</v>
      </c>
      <c r="L17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17" s="2"/>
    </row>
    <row r="18" spans="1:13" x14ac:dyDescent="0.25">
      <c r="A18" s="18" t="s">
        <v>28</v>
      </c>
      <c r="B18" s="17" t="s">
        <v>89</v>
      </c>
      <c r="C18" s="17" t="str">
        <f>IF(Tabela1[[#This Row],[Guilda]]="R0","Não","Sim")</f>
        <v>Sim</v>
      </c>
      <c r="D18" s="17">
        <v>4</v>
      </c>
      <c r="E18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18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4</v>
      </c>
      <c r="G18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1</v>
      </c>
      <c r="H18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8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8" s="17">
        <f>SUM(Tabela1[[#This Row],[LVL 1]]*1,Tabela1[[#This Row],[LVL 2]]*4,Tabela1[[#This Row],[LVL3]]*8,Tabela1[[#This Row],[LV4]]*16,Tabela1[[#This Row],[LVL 5]]*32)</f>
        <v>24</v>
      </c>
      <c r="K18" s="17" t="str">
        <f>IF(Tabela1[[#This Row],[Nivel]]=1,"ok",IF(Tabela1[[#This Row],[LVL 1]]&gt;2,"Nivel 1 &gt; 2","ok"))</f>
        <v>ok</v>
      </c>
      <c r="L18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18" s="2"/>
    </row>
    <row r="19" spans="1:13" x14ac:dyDescent="0.25">
      <c r="A19" s="18" t="s">
        <v>47</v>
      </c>
      <c r="B19" s="17" t="s">
        <v>85</v>
      </c>
      <c r="C19" s="17" t="str">
        <f>IF(Tabela1[[#This Row],[Guilda]]="R0","Não","Sim")</f>
        <v>Sim</v>
      </c>
      <c r="D19" s="17">
        <v>4</v>
      </c>
      <c r="E19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19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6</v>
      </c>
      <c r="G19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19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9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9" s="17">
        <f>SUM(Tabela1[[#This Row],[LVL 1]]*1,Tabela1[[#This Row],[LVL 2]]*4,Tabela1[[#This Row],[LVL3]]*8,Tabela1[[#This Row],[LV4]]*16,Tabela1[[#This Row],[LVL 5]]*32)</f>
        <v>24</v>
      </c>
      <c r="K19" s="17" t="str">
        <f>IF(Tabela1[[#This Row],[Nivel]]=1,"ok",IF(Tabela1[[#This Row],[LVL 1]]&gt;2,"Nivel 1 &gt; 2","ok"))</f>
        <v>ok</v>
      </c>
      <c r="L19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19" s="2"/>
    </row>
    <row r="20" spans="1:13" x14ac:dyDescent="0.25">
      <c r="A20" s="18" t="s">
        <v>35</v>
      </c>
      <c r="B20" s="17" t="s">
        <v>88</v>
      </c>
      <c r="C20" s="17" t="str">
        <f>IF(Tabela1[[#This Row],[Guilda]]="R0","Não","Sim")</f>
        <v>Sim</v>
      </c>
      <c r="D20" s="17">
        <v>3</v>
      </c>
      <c r="E20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20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6</v>
      </c>
      <c r="G20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20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0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0" s="17">
        <f>SUM(Tabela1[[#This Row],[LVL 1]]*1,Tabela1[[#This Row],[LVL 2]]*4,Tabela1[[#This Row],[LVL3]]*8,Tabela1[[#This Row],[LV4]]*16,Tabela1[[#This Row],[LVL 5]]*32)</f>
        <v>24</v>
      </c>
      <c r="K20" s="17" t="str">
        <f>IF(Tabela1[[#This Row],[Nivel]]=1,"ok",IF(Tabela1[[#This Row],[LVL 1]]&gt;2,"Nivel 1 &gt; 2","ok"))</f>
        <v>ok</v>
      </c>
      <c r="L20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20" s="2"/>
    </row>
    <row r="21" spans="1:13" x14ac:dyDescent="0.25">
      <c r="A21" s="18" t="s">
        <v>40</v>
      </c>
      <c r="B21" s="17" t="s">
        <v>85</v>
      </c>
      <c r="C21" s="17" t="str">
        <f>IF(Tabela1[[#This Row],[Guilda]]="R0","Não","Sim")</f>
        <v>Sim</v>
      </c>
      <c r="D21" s="17">
        <v>4</v>
      </c>
      <c r="E21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21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4</v>
      </c>
      <c r="G21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1</v>
      </c>
      <c r="H21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1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1" s="17">
        <f>SUM(Tabela1[[#This Row],[LVL 1]]*1,Tabela1[[#This Row],[LVL 2]]*4,Tabela1[[#This Row],[LVL3]]*8,Tabela1[[#This Row],[LV4]]*16,Tabela1[[#This Row],[LVL 5]]*32)</f>
        <v>24</v>
      </c>
      <c r="K21" s="17" t="str">
        <f>IF(Tabela1[[#This Row],[Nivel]]=1,"ok",IF(Tabela1[[#This Row],[LVL 1]]&gt;2,"Nivel 1 &gt; 2","ok"))</f>
        <v>ok</v>
      </c>
      <c r="L21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21" s="2"/>
    </row>
    <row r="22" spans="1:13" x14ac:dyDescent="0.25">
      <c r="A22" s="18" t="s">
        <v>41</v>
      </c>
      <c r="B22" s="17" t="s">
        <v>84</v>
      </c>
      <c r="C22" s="17" t="str">
        <f>IF(Tabela1[[#This Row],[Guilda]]="R0","Não","Sim")</f>
        <v>Sim</v>
      </c>
      <c r="D22" s="17">
        <v>3</v>
      </c>
      <c r="E22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22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6</v>
      </c>
      <c r="G22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22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2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2" s="17">
        <f>SUM(Tabela1[[#This Row],[LVL 1]]*1,Tabela1[[#This Row],[LVL 2]]*4,Tabela1[[#This Row],[LVL3]]*8,Tabela1[[#This Row],[LV4]]*16,Tabela1[[#This Row],[LVL 5]]*32)</f>
        <v>24</v>
      </c>
      <c r="K22" s="17" t="str">
        <f>IF(Tabela1[[#This Row],[Nivel]]=1,"ok",IF(Tabela1[[#This Row],[LVL 1]]&gt;2,"Nivel 1 &gt; 2","ok"))</f>
        <v>ok</v>
      </c>
      <c r="L22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22" s="2"/>
    </row>
    <row r="23" spans="1:13" x14ac:dyDescent="0.25">
      <c r="A23" s="18" t="s">
        <v>19</v>
      </c>
      <c r="B23" s="17" t="s">
        <v>89</v>
      </c>
      <c r="C23" s="17" t="str">
        <f>IF(Tabela1[[#This Row],[Guilda]]="R0","Não","Sim")</f>
        <v>Sim</v>
      </c>
      <c r="D23" s="17">
        <v>4</v>
      </c>
      <c r="E23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23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6</v>
      </c>
      <c r="G23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23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3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3" s="17">
        <f>SUM(Tabela1[[#This Row],[LVL 1]]*1,Tabela1[[#This Row],[LVL 2]]*4,Tabela1[[#This Row],[LVL3]]*8,Tabela1[[#This Row],[LV4]]*16,Tabela1[[#This Row],[LVL 5]]*32)</f>
        <v>24</v>
      </c>
      <c r="K23" s="17" t="str">
        <f>IF(Tabela1[[#This Row],[Nivel]]=1,"ok",IF(Tabela1[[#This Row],[LVL 1]]&gt;2,"Nivel 1 &gt; 2","ok"))</f>
        <v>ok</v>
      </c>
      <c r="L23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23" s="2"/>
    </row>
    <row r="24" spans="1:13" x14ac:dyDescent="0.25">
      <c r="A24" s="18" t="s">
        <v>61</v>
      </c>
      <c r="B24" s="17" t="s">
        <v>85</v>
      </c>
      <c r="C24" s="17" t="str">
        <f>IF(Tabela1[[#This Row],[Guilda]]="R0","Não","Sim")</f>
        <v>Sim</v>
      </c>
      <c r="D24" s="17">
        <v>4</v>
      </c>
      <c r="E24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24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6</v>
      </c>
      <c r="G24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24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4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4" s="17">
        <f>SUM(Tabela1[[#This Row],[LVL 1]]*1,Tabela1[[#This Row],[LVL 2]]*4,Tabela1[[#This Row],[LVL3]]*8,Tabela1[[#This Row],[LV4]]*16,Tabela1[[#This Row],[LVL 5]]*32)</f>
        <v>24</v>
      </c>
      <c r="K24" s="17" t="str">
        <f>IF(Tabela1[[#This Row],[Nivel]]=1,"ok",IF(Tabela1[[#This Row],[LVL 1]]&gt;2,"Nivel 1 &gt; 2","ok"))</f>
        <v>ok</v>
      </c>
      <c r="L24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24" s="2"/>
    </row>
    <row r="25" spans="1:13" x14ac:dyDescent="0.25">
      <c r="A25" s="18" t="s">
        <v>92</v>
      </c>
      <c r="B25" s="17" t="s">
        <v>84</v>
      </c>
      <c r="C25" s="17" t="str">
        <f>IF(Tabela1[[#This Row],[Guilda]]="R0","Não","Sim")</f>
        <v>Sim</v>
      </c>
      <c r="D25" s="17">
        <v>2</v>
      </c>
      <c r="E25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25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6</v>
      </c>
      <c r="G25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25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5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5" s="17">
        <f>SUM(Tabela1[[#This Row],[LVL 1]]*1,Tabela1[[#This Row],[LVL 2]]*4,Tabela1[[#This Row],[LVL3]]*8,Tabela1[[#This Row],[LV4]]*16,Tabela1[[#This Row],[LVL 5]]*32)</f>
        <v>24</v>
      </c>
      <c r="K25" s="17" t="str">
        <f>IF(Tabela1[[#This Row],[Nivel]]=1,"ok",IF(Tabela1[[#This Row],[LVL 1]]&gt;2,"Nivel 1 &gt; 2","ok"))</f>
        <v>ok</v>
      </c>
      <c r="L25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25" s="2"/>
    </row>
    <row r="26" spans="1:13" x14ac:dyDescent="0.25">
      <c r="A26" s="18" t="s">
        <v>26</v>
      </c>
      <c r="B26" s="17" t="s">
        <v>85</v>
      </c>
      <c r="C26" s="17" t="str">
        <f>IF(Tabela1[[#This Row],[Guilda]]="R0","Não","Sim")</f>
        <v>Sim</v>
      </c>
      <c r="D26" s="17">
        <v>4</v>
      </c>
      <c r="E26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26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4</v>
      </c>
      <c r="G26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1</v>
      </c>
      <c r="H26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6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6" s="17">
        <f>SUM(Tabela1[[#This Row],[LVL 1]]*1,Tabela1[[#This Row],[LVL 2]]*4,Tabela1[[#This Row],[LVL3]]*8,Tabela1[[#This Row],[LV4]]*16,Tabela1[[#This Row],[LVL 5]]*32)</f>
        <v>24</v>
      </c>
      <c r="K26" s="17" t="str">
        <f>IF(Tabela1[[#This Row],[Nivel]]=1,"ok",IF(Tabela1[[#This Row],[LVL 1]]&gt;2,"Nivel 1 &gt; 2","ok"))</f>
        <v>ok</v>
      </c>
      <c r="L26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26" s="2"/>
    </row>
    <row r="27" spans="1:13" x14ac:dyDescent="0.25">
      <c r="A27" s="18" t="s">
        <v>106</v>
      </c>
      <c r="B27" s="17" t="s">
        <v>88</v>
      </c>
      <c r="C27" s="17" t="str">
        <f>IF(Tabela1[[#This Row],[Guilda]]="R0","Não","Sim")</f>
        <v>Sim</v>
      </c>
      <c r="D27" s="17">
        <v>2</v>
      </c>
      <c r="E27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11</v>
      </c>
      <c r="F27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3</v>
      </c>
      <c r="G27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27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7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7" s="17">
        <f>SUM(Tabela1[[#This Row],[LVL 1]]*1,Tabela1[[#This Row],[LVL 2]]*4,Tabela1[[#This Row],[LVL3]]*8,Tabela1[[#This Row],[LV4]]*16,Tabela1[[#This Row],[LVL 5]]*32)</f>
        <v>23</v>
      </c>
      <c r="K27" s="17" t="str">
        <f>IF(Tabela1[[#This Row],[Nivel]]=1,"ok",IF(Tabela1[[#This Row],[LVL 1]]&gt;2,"Nivel 1 &gt; 2","ok"))</f>
        <v>Nivel 1 &gt; 2</v>
      </c>
      <c r="L27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27" s="2"/>
    </row>
    <row r="28" spans="1:13" x14ac:dyDescent="0.25">
      <c r="A28" s="18" t="s">
        <v>38</v>
      </c>
      <c r="B28" s="17" t="s">
        <v>84</v>
      </c>
      <c r="C28" s="17" t="str">
        <f>IF(Tabela1[[#This Row],[Guilda]]="R0","Não","Sim")</f>
        <v>Sim</v>
      </c>
      <c r="D28" s="17">
        <v>1</v>
      </c>
      <c r="E28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14</v>
      </c>
      <c r="F28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28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28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8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8" s="17">
        <f>SUM(Tabela1[[#This Row],[LVL 1]]*1,Tabela1[[#This Row],[LVL 2]]*4,Tabela1[[#This Row],[LVL3]]*8,Tabela1[[#This Row],[LV4]]*16,Tabela1[[#This Row],[LVL 5]]*32)</f>
        <v>22</v>
      </c>
      <c r="K28" s="17" t="str">
        <f>IF(Tabela1[[#This Row],[Nivel]]=1,"ok",IF(Tabela1[[#This Row],[LVL 1]]&gt;2,"Nivel 1 &gt; 2","ok"))</f>
        <v>ok</v>
      </c>
      <c r="L28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28" s="2"/>
    </row>
    <row r="29" spans="1:13" x14ac:dyDescent="0.25">
      <c r="A29" s="18" t="s">
        <v>107</v>
      </c>
      <c r="B29" s="17" t="s">
        <v>85</v>
      </c>
      <c r="C29" s="17" t="str">
        <f>IF(Tabela1[[#This Row],[Guilda]]="R0","Não","Sim")</f>
        <v>Sim</v>
      </c>
      <c r="D29" s="17">
        <v>3</v>
      </c>
      <c r="E29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1</v>
      </c>
      <c r="F29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29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29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29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29" s="17">
        <f>SUM(Tabela1[[#This Row],[LVL 1]]*1,Tabela1[[#This Row],[LVL 2]]*4,Tabela1[[#This Row],[LVL3]]*8,Tabela1[[#This Row],[LV4]]*16,Tabela1[[#This Row],[LVL 5]]*32)</f>
        <v>21</v>
      </c>
      <c r="K29" s="17" t="str">
        <f>IF(Tabela1[[#This Row],[Nivel]]=1,"ok",IF(Tabela1[[#This Row],[LVL 1]]&gt;2,"Nivel 1 &gt; 2","ok"))</f>
        <v>ok</v>
      </c>
      <c r="L29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29" s="2"/>
    </row>
    <row r="30" spans="1:13" x14ac:dyDescent="0.25">
      <c r="A30" s="18" t="s">
        <v>48</v>
      </c>
      <c r="B30" s="17" t="s">
        <v>85</v>
      </c>
      <c r="C30" s="17" t="str">
        <f>IF(Tabela1[[#This Row],[Guilda]]="R0","Não","Sim")</f>
        <v>Sim</v>
      </c>
      <c r="D30" s="17">
        <v>2</v>
      </c>
      <c r="E30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30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30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30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0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0" s="17">
        <f>SUM(Tabela1[[#This Row],[LVL 1]]*1,Tabela1[[#This Row],[LVL 2]]*4,Tabela1[[#This Row],[LVL3]]*8,Tabela1[[#This Row],[LV4]]*16,Tabela1[[#This Row],[LVL 5]]*32)</f>
        <v>20</v>
      </c>
      <c r="K30" s="17" t="str">
        <f>IF(Tabela1[[#This Row],[Nivel]]=1,"ok",IF(Tabela1[[#This Row],[LVL 1]]&gt;2,"Nivel 1 &gt; 2","ok"))</f>
        <v>ok</v>
      </c>
      <c r="L30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30" s="2"/>
    </row>
    <row r="31" spans="1:13" x14ac:dyDescent="0.25">
      <c r="A31" s="18" t="s">
        <v>98</v>
      </c>
      <c r="B31" s="17" t="s">
        <v>84</v>
      </c>
      <c r="C31" s="17" t="str">
        <f>IF(Tabela1[[#This Row],[Guilda]]="R0","Não","Sim")</f>
        <v>Sim</v>
      </c>
      <c r="D31" s="17">
        <v>1</v>
      </c>
      <c r="E31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20</v>
      </c>
      <c r="F31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31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31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1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1" s="17">
        <f>SUM(Tabela1[[#This Row],[LVL 1]]*1,Tabela1[[#This Row],[LVL 2]]*4,Tabela1[[#This Row],[LVL3]]*8,Tabela1[[#This Row],[LV4]]*16,Tabela1[[#This Row],[LVL 5]]*32)</f>
        <v>20</v>
      </c>
      <c r="K31" s="17" t="str">
        <f>IF(Tabela1[[#This Row],[Nivel]]=1,"ok",IF(Tabela1[[#This Row],[LVL 1]]&gt;2,"Nivel 1 &gt; 2","ok"))</f>
        <v>ok</v>
      </c>
      <c r="L31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31" s="2"/>
    </row>
    <row r="32" spans="1:13" x14ac:dyDescent="0.25">
      <c r="A32" s="18" t="s">
        <v>32</v>
      </c>
      <c r="B32" s="17" t="s">
        <v>85</v>
      </c>
      <c r="C32" s="17" t="str">
        <f>IF(Tabela1[[#This Row],[Guilda]]="R0","Não","Sim")</f>
        <v>Sim</v>
      </c>
      <c r="D32" s="17">
        <v>4</v>
      </c>
      <c r="E32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32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3</v>
      </c>
      <c r="G32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1</v>
      </c>
      <c r="H32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2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2" s="17">
        <f>SUM(Tabela1[[#This Row],[LVL 1]]*1,Tabela1[[#This Row],[LVL 2]]*4,Tabela1[[#This Row],[LVL3]]*8,Tabela1[[#This Row],[LV4]]*16,Tabela1[[#This Row],[LVL 5]]*32)</f>
        <v>20</v>
      </c>
      <c r="K32" s="17" t="str">
        <f>IF(Tabela1[[#This Row],[Nivel]]=1,"ok",IF(Tabela1[[#This Row],[LVL 1]]&gt;2,"Nivel 1 &gt; 2","ok"))</f>
        <v>ok</v>
      </c>
      <c r="L32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32" s="2"/>
    </row>
    <row r="33" spans="1:13" x14ac:dyDescent="0.25">
      <c r="A33" s="18" t="s">
        <v>46</v>
      </c>
      <c r="B33" s="17" t="s">
        <v>85</v>
      </c>
      <c r="C33" s="17" t="str">
        <f>IF(Tabela1[[#This Row],[Guilda]]="R0","Não","Sim")</f>
        <v>Sim</v>
      </c>
      <c r="D33" s="17">
        <v>4</v>
      </c>
      <c r="E33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33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33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33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3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3" s="17">
        <f>SUM(Tabela1[[#This Row],[LVL 1]]*1,Tabela1[[#This Row],[LVL 2]]*4,Tabela1[[#This Row],[LVL3]]*8,Tabela1[[#This Row],[LV4]]*16,Tabela1[[#This Row],[LVL 5]]*32)</f>
        <v>20</v>
      </c>
      <c r="K33" s="17" t="str">
        <f>IF(Tabela1[[#This Row],[Nivel]]=1,"ok",IF(Tabela1[[#This Row],[LVL 1]]&gt;2,"Nivel 1 &gt; 2","ok"))</f>
        <v>ok</v>
      </c>
      <c r="L33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33" s="2"/>
    </row>
    <row r="34" spans="1:13" x14ac:dyDescent="0.25">
      <c r="A34" s="18" t="s">
        <v>37</v>
      </c>
      <c r="B34" s="17" t="s">
        <v>85</v>
      </c>
      <c r="C34" s="17" t="str">
        <f>IF(Tabela1[[#This Row],[Guilda]]="R0","Não","Sim")</f>
        <v>Sim</v>
      </c>
      <c r="D34" s="17">
        <v>4</v>
      </c>
      <c r="E34" s="19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34" s="19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34" s="19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34" s="19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4" s="19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4" s="19">
        <f>SUM(Tabela1[[#This Row],[LVL 1]]*1,Tabela1[[#This Row],[LVL 2]]*4,Tabela1[[#This Row],[LVL3]]*8,Tabela1[[#This Row],[LV4]]*16,Tabela1[[#This Row],[LVL 5]]*32)</f>
        <v>20</v>
      </c>
      <c r="K34" s="17" t="str">
        <f>IF(Tabela1[[#This Row],[Nivel]]=1,"ok",IF(Tabela1[[#This Row],[LVL 1]]&gt;2,"Nivel 1 &gt; 2","ok"))</f>
        <v>ok</v>
      </c>
      <c r="L34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34" s="2"/>
    </row>
    <row r="35" spans="1:13" x14ac:dyDescent="0.25">
      <c r="A35" s="18" t="s">
        <v>57</v>
      </c>
      <c r="B35" s="17" t="s">
        <v>88</v>
      </c>
      <c r="C35" s="17" t="str">
        <f>IF(Tabela1[[#This Row],[Guilda]]="R0","Não","Sim")</f>
        <v>Sim</v>
      </c>
      <c r="D35" s="17">
        <v>3</v>
      </c>
      <c r="E35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35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35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35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5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5" s="17">
        <f>SUM(Tabela1[[#This Row],[LVL 1]]*1,Tabela1[[#This Row],[LVL 2]]*4,Tabela1[[#This Row],[LVL3]]*8,Tabela1[[#This Row],[LV4]]*16,Tabela1[[#This Row],[LVL 5]]*32)</f>
        <v>20</v>
      </c>
      <c r="K35" s="17" t="str">
        <f>IF(Tabela1[[#This Row],[Nivel]]=1,"ok",IF(Tabela1[[#This Row],[LVL 1]]&gt;2,"Nivel 1 &gt; 2","ok"))</f>
        <v>ok</v>
      </c>
      <c r="L35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35" s="2"/>
    </row>
    <row r="36" spans="1:13" x14ac:dyDescent="0.25">
      <c r="A36" s="18" t="s">
        <v>100</v>
      </c>
      <c r="B36" s="17" t="s">
        <v>88</v>
      </c>
      <c r="C36" s="17" t="str">
        <f>IF(Tabela1[[#This Row],[Guilda]]="R0","Não","Sim")</f>
        <v>Sim</v>
      </c>
      <c r="D36" s="17">
        <v>2</v>
      </c>
      <c r="E36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36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36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36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6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6" s="17">
        <f>SUM(Tabela1[[#This Row],[LVL 1]]*1,Tabela1[[#This Row],[LVL 2]]*4,Tabela1[[#This Row],[LVL3]]*8,Tabela1[[#This Row],[LV4]]*16,Tabela1[[#This Row],[LVL 5]]*32)</f>
        <v>20</v>
      </c>
      <c r="K36" s="17" t="str">
        <f>IF(Tabela1[[#This Row],[Nivel]]=1,"ok",IF(Tabela1[[#This Row],[LVL 1]]&gt;2,"Nivel 1 &gt; 2","ok"))</f>
        <v>ok</v>
      </c>
      <c r="L36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36" s="2"/>
    </row>
    <row r="37" spans="1:13" x14ac:dyDescent="0.25">
      <c r="A37" s="18" t="s">
        <v>25</v>
      </c>
      <c r="B37" s="17" t="s">
        <v>89</v>
      </c>
      <c r="C37" s="17" t="str">
        <f>IF(Tabela1[[#This Row],[Guilda]]="R0","Não","Sim")</f>
        <v>Sim</v>
      </c>
      <c r="D37" s="17">
        <v>4</v>
      </c>
      <c r="E37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37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37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37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7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7" s="17">
        <f>SUM(Tabela1[[#This Row],[LVL 1]]*1,Tabela1[[#This Row],[LVL 2]]*4,Tabela1[[#This Row],[LVL3]]*8,Tabela1[[#This Row],[LV4]]*16,Tabela1[[#This Row],[LVL 5]]*32)</f>
        <v>20</v>
      </c>
      <c r="K37" s="17" t="str">
        <f>IF(Tabela1[[#This Row],[Nivel]]=1,"ok",IF(Tabela1[[#This Row],[LVL 1]]&gt;2,"Nivel 1 &gt; 2","ok"))</f>
        <v>ok</v>
      </c>
      <c r="L37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37" s="2"/>
    </row>
    <row r="38" spans="1:13" x14ac:dyDescent="0.25">
      <c r="A38" s="18" t="s">
        <v>20</v>
      </c>
      <c r="B38" s="17" t="s">
        <v>85</v>
      </c>
      <c r="C38" s="17" t="str">
        <f>IF(Tabela1[[#This Row],[Guilda]]="R0","Não","Sim")</f>
        <v>Sim</v>
      </c>
      <c r="D38" s="17">
        <v>3</v>
      </c>
      <c r="E38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38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38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38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8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8" s="17">
        <f>SUM(Tabela1[[#This Row],[LVL 1]]*1,Tabela1[[#This Row],[LVL 2]]*4,Tabela1[[#This Row],[LVL3]]*8,Tabela1[[#This Row],[LV4]]*16,Tabela1[[#This Row],[LVL 5]]*32)</f>
        <v>20</v>
      </c>
      <c r="K38" s="17" t="str">
        <f>IF(Tabela1[[#This Row],[Nivel]]=1,"ok",IF(Tabela1[[#This Row],[LVL 1]]&gt;2,"Nivel 1 &gt; 2","ok"))</f>
        <v>ok</v>
      </c>
      <c r="L38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38" s="2"/>
    </row>
    <row r="39" spans="1:13" x14ac:dyDescent="0.25">
      <c r="A39" s="18" t="s">
        <v>34</v>
      </c>
      <c r="B39" s="17" t="s">
        <v>85</v>
      </c>
      <c r="C39" s="17" t="str">
        <f>IF(Tabela1[[#This Row],[Guilda]]="R0","Não","Sim")</f>
        <v>Sim</v>
      </c>
      <c r="D39" s="17">
        <v>2</v>
      </c>
      <c r="E39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39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5</v>
      </c>
      <c r="G39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39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39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39" s="17">
        <f>SUM(Tabela1[[#This Row],[LVL 1]]*1,Tabela1[[#This Row],[LVL 2]]*4,Tabela1[[#This Row],[LVL3]]*8,Tabela1[[#This Row],[LV4]]*16,Tabela1[[#This Row],[LVL 5]]*32)</f>
        <v>20</v>
      </c>
      <c r="K39" s="17" t="str">
        <f>IF(Tabela1[[#This Row],[Nivel]]=1,"ok",IF(Tabela1[[#This Row],[LVL 1]]&gt;2,"Nivel 1 &gt; 2","ok"))</f>
        <v>ok</v>
      </c>
      <c r="L39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39" s="2"/>
    </row>
    <row r="40" spans="1:13" x14ac:dyDescent="0.25">
      <c r="A40" s="18" t="s">
        <v>29</v>
      </c>
      <c r="B40" s="17" t="s">
        <v>85</v>
      </c>
      <c r="C40" s="17" t="str">
        <f>IF(Tabela1[[#This Row],[Guilda]]="R0","Não","Sim")</f>
        <v>Sim</v>
      </c>
      <c r="D40" s="17">
        <v>1</v>
      </c>
      <c r="E40" s="19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14</v>
      </c>
      <c r="F40" s="19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1</v>
      </c>
      <c r="G40" s="19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40" s="19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0" s="19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0" s="19">
        <f>SUM(Tabela1[[#This Row],[LVL 1]]*1,Tabela1[[#This Row],[LVL 2]]*4,Tabela1[[#This Row],[LVL3]]*8,Tabela1[[#This Row],[LV4]]*16,Tabela1[[#This Row],[LVL 5]]*32)</f>
        <v>18</v>
      </c>
      <c r="K40" s="17" t="str">
        <f>IF(Tabela1[[#This Row],[Nivel]]=1,"ok",IF(Tabela1[[#This Row],[LVL 1]]&gt;2,"Nivel 1 &gt; 2","ok"))</f>
        <v>ok</v>
      </c>
      <c r="L40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40" s="2"/>
    </row>
    <row r="41" spans="1:13" x14ac:dyDescent="0.25">
      <c r="A41" s="18" t="s">
        <v>102</v>
      </c>
      <c r="B41" s="17" t="s">
        <v>84</v>
      </c>
      <c r="C41" s="17" t="str">
        <f>IF(Tabela1[[#This Row],[Guilda]]="R0","Não","Sim")</f>
        <v>Sim</v>
      </c>
      <c r="D41" s="17">
        <v>1</v>
      </c>
      <c r="E41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9</v>
      </c>
      <c r="F41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41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41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1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1" s="17">
        <f>SUM(Tabela1[[#This Row],[LVL 1]]*1,Tabela1[[#This Row],[LVL 2]]*4,Tabela1[[#This Row],[LVL3]]*8,Tabela1[[#This Row],[LV4]]*16,Tabela1[[#This Row],[LVL 5]]*32)</f>
        <v>17</v>
      </c>
      <c r="K41" s="17" t="str">
        <f>IF(Tabela1[[#This Row],[Nivel]]=1,"ok",IF(Tabela1[[#This Row],[LVL 1]]&gt;2,"Nivel 1 &gt; 2","ok"))</f>
        <v>ok</v>
      </c>
      <c r="L41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41" s="2"/>
    </row>
    <row r="42" spans="1:13" x14ac:dyDescent="0.25">
      <c r="A42" s="18" t="s">
        <v>45</v>
      </c>
      <c r="B42" s="17" t="s">
        <v>88</v>
      </c>
      <c r="C42" s="17" t="str">
        <f>IF(Tabela1[[#This Row],[Guilda]]="R0","Não","Sim")</f>
        <v>Sim</v>
      </c>
      <c r="D42" s="17">
        <v>2</v>
      </c>
      <c r="E42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42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4</v>
      </c>
      <c r="G42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42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2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2" s="17">
        <f>SUM(Tabela1[[#This Row],[LVL 1]]*1,Tabela1[[#This Row],[LVL 2]]*4,Tabela1[[#This Row],[LVL3]]*8,Tabela1[[#This Row],[LV4]]*16,Tabela1[[#This Row],[LVL 5]]*32)</f>
        <v>16</v>
      </c>
      <c r="K42" s="17" t="str">
        <f>IF(Tabela1[[#This Row],[Nivel]]=1,"ok",IF(Tabela1[[#This Row],[LVL 1]]&gt;2,"Nivel 1 &gt; 2","ok"))</f>
        <v>ok</v>
      </c>
      <c r="L42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42" s="2"/>
    </row>
    <row r="43" spans="1:13" x14ac:dyDescent="0.25">
      <c r="A43" s="18" t="s">
        <v>53</v>
      </c>
      <c r="B43" s="17" t="s">
        <v>85</v>
      </c>
      <c r="C43" s="17" t="str">
        <f>IF(Tabela1[[#This Row],[Guilda]]="R0","Não","Sim")</f>
        <v>Sim</v>
      </c>
      <c r="D43" s="17">
        <v>2</v>
      </c>
      <c r="E43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43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4</v>
      </c>
      <c r="G43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43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3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3" s="17">
        <f>SUM(Tabela1[[#This Row],[LVL 1]]*1,Tabela1[[#This Row],[LVL 2]]*4,Tabela1[[#This Row],[LVL3]]*8,Tabela1[[#This Row],[LV4]]*16,Tabela1[[#This Row],[LVL 5]]*32)</f>
        <v>16</v>
      </c>
      <c r="K43" s="17" t="str">
        <f>IF(Tabela1[[#This Row],[Nivel]]=1,"ok",IF(Tabela1[[#This Row],[LVL 1]]&gt;2,"Nivel 1 &gt; 2","ok"))</f>
        <v>ok</v>
      </c>
      <c r="L43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43" s="2"/>
    </row>
    <row r="44" spans="1:13" x14ac:dyDescent="0.25">
      <c r="A44" s="18" t="s">
        <v>23</v>
      </c>
      <c r="B44" s="17" t="s">
        <v>85</v>
      </c>
      <c r="C44" s="17" t="str">
        <f>IF(Tabela1[[#This Row],[Guilda]]="R0","Não","Sim")</f>
        <v>Sim</v>
      </c>
      <c r="D44" s="17">
        <v>2</v>
      </c>
      <c r="E44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44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4</v>
      </c>
      <c r="G44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44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4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4" s="17">
        <f>SUM(Tabela1[[#This Row],[LVL 1]]*1,Tabela1[[#This Row],[LVL 2]]*4,Tabela1[[#This Row],[LVL3]]*8,Tabela1[[#This Row],[LV4]]*16,Tabela1[[#This Row],[LVL 5]]*32)</f>
        <v>16</v>
      </c>
      <c r="K44" s="17" t="str">
        <f>IF(Tabela1[[#This Row],[Nivel]]=1,"ok",IF(Tabela1[[#This Row],[LVL 1]]&gt;2,"Nivel 1 &gt; 2","ok"))</f>
        <v>ok</v>
      </c>
      <c r="L44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44" s="2"/>
    </row>
    <row r="45" spans="1:13" x14ac:dyDescent="0.25">
      <c r="A45" s="18" t="s">
        <v>22</v>
      </c>
      <c r="B45" s="17" t="s">
        <v>84</v>
      </c>
      <c r="C45" s="17" t="str">
        <f>IF(Tabela1[[#This Row],[Guilda]]="R0","Não","Sim")</f>
        <v>Sim</v>
      </c>
      <c r="D45" s="17">
        <v>2</v>
      </c>
      <c r="E45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45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4</v>
      </c>
      <c r="G45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45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5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5" s="17">
        <f>SUM(Tabela1[[#This Row],[LVL 1]]*1,Tabela1[[#This Row],[LVL 2]]*4,Tabela1[[#This Row],[LVL3]]*8,Tabela1[[#This Row],[LV4]]*16,Tabela1[[#This Row],[LVL 5]]*32)</f>
        <v>16</v>
      </c>
      <c r="K45" s="17" t="str">
        <f>IF(Tabela1[[#This Row],[Nivel]]=1,"ok",IF(Tabela1[[#This Row],[LVL 1]]&gt;2,"Nivel 1 &gt; 2","ok"))</f>
        <v>ok</v>
      </c>
      <c r="L45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45" s="2"/>
    </row>
    <row r="46" spans="1:13" x14ac:dyDescent="0.25">
      <c r="A46" s="18" t="s">
        <v>62</v>
      </c>
      <c r="B46" s="17" t="s">
        <v>85</v>
      </c>
      <c r="C46" s="17" t="str">
        <f>IF(Tabela1[[#This Row],[Guilda]]="R0","Não","Sim")</f>
        <v>Sim</v>
      </c>
      <c r="D46" s="17">
        <v>2</v>
      </c>
      <c r="E46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46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46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1</v>
      </c>
      <c r="H46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6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6" s="17">
        <f>SUM(Tabela1[[#This Row],[LVL 1]]*1,Tabela1[[#This Row],[LVL 2]]*4,Tabela1[[#This Row],[LVL3]]*8,Tabela1[[#This Row],[LV4]]*16,Tabela1[[#This Row],[LVL 5]]*32)</f>
        <v>16</v>
      </c>
      <c r="K46" s="17" t="str">
        <f>IF(Tabela1[[#This Row],[Nivel]]=1,"ok",IF(Tabela1[[#This Row],[LVL 1]]&gt;2,"Nivel 1 &gt; 2","ok"))</f>
        <v>ok</v>
      </c>
      <c r="L46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46" s="2"/>
    </row>
    <row r="47" spans="1:13" x14ac:dyDescent="0.25">
      <c r="A47" s="18" t="s">
        <v>66</v>
      </c>
      <c r="B47" s="17" t="s">
        <v>85</v>
      </c>
      <c r="C47" s="17" t="str">
        <f>IF(Tabela1[[#This Row],[Guilda]]="R0","Não","Sim")</f>
        <v>Sim</v>
      </c>
      <c r="D47" s="17">
        <v>2</v>
      </c>
      <c r="E47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47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47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1</v>
      </c>
      <c r="H47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7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7" s="17">
        <f>SUM(Tabela1[[#This Row],[LVL 1]]*1,Tabela1[[#This Row],[LVL 2]]*4,Tabela1[[#This Row],[LVL3]]*8,Tabela1[[#This Row],[LV4]]*16,Tabela1[[#This Row],[LVL 5]]*32)</f>
        <v>16</v>
      </c>
      <c r="K47" s="17" t="str">
        <f>IF(Tabela1[[#This Row],[Nivel]]=1,"ok",IF(Tabela1[[#This Row],[LVL 1]]&gt;2,"Nivel 1 &gt; 2","ok"))</f>
        <v>ok</v>
      </c>
      <c r="L47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OK</v>
      </c>
      <c r="M47" s="2"/>
    </row>
    <row r="48" spans="1:13" x14ac:dyDescent="0.25">
      <c r="A48" s="18" t="s">
        <v>97</v>
      </c>
      <c r="B48" s="17" t="s">
        <v>88</v>
      </c>
      <c r="C48" s="17" t="str">
        <f>IF(Tabela1[[#This Row],[Guilda]]="R0","Não","Sim")</f>
        <v>Sim</v>
      </c>
      <c r="D48" s="17">
        <v>2</v>
      </c>
      <c r="E48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9</v>
      </c>
      <c r="F48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1</v>
      </c>
      <c r="G48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48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8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8" s="17">
        <f>SUM(Tabela1[[#This Row],[LVL 1]]*1,Tabela1[[#This Row],[LVL 2]]*4,Tabela1[[#This Row],[LVL3]]*8,Tabela1[[#This Row],[LV4]]*16,Tabela1[[#This Row],[LVL 5]]*32)</f>
        <v>13</v>
      </c>
      <c r="K48" s="17" t="str">
        <f>IF(Tabela1[[#This Row],[Nivel]]=1,"ok",IF(Tabela1[[#This Row],[LVL 1]]&gt;2,"Nivel 1 &gt; 2","ok"))</f>
        <v>Nivel 1 &gt; 2</v>
      </c>
      <c r="L48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48" s="2"/>
    </row>
    <row r="49" spans="1:13" x14ac:dyDescent="0.25">
      <c r="A49" s="18" t="s">
        <v>27</v>
      </c>
      <c r="B49" s="17" t="s">
        <v>85</v>
      </c>
      <c r="C49" s="17" t="str">
        <f>IF(Tabela1[[#This Row],[Guilda]]="R0","Não","Sim")</f>
        <v>Sim</v>
      </c>
      <c r="D49" s="17">
        <v>2</v>
      </c>
      <c r="E49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49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3</v>
      </c>
      <c r="G49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49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49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49" s="17">
        <f>SUM(Tabela1[[#This Row],[LVL 1]]*1,Tabela1[[#This Row],[LVL 2]]*4,Tabela1[[#This Row],[LVL3]]*8,Tabela1[[#This Row],[LV4]]*16,Tabela1[[#This Row],[LVL 5]]*32)</f>
        <v>12</v>
      </c>
      <c r="K49" s="17" t="str">
        <f>IF(Tabela1[[#This Row],[Nivel]]=1,"ok",IF(Tabela1[[#This Row],[LVL 1]]&gt;2,"Nivel 1 &gt; 2","ok"))</f>
        <v>ok</v>
      </c>
      <c r="L49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49" s="2"/>
    </row>
    <row r="50" spans="1:13" x14ac:dyDescent="0.25">
      <c r="A50" s="18" t="s">
        <v>56</v>
      </c>
      <c r="B50" s="17" t="s">
        <v>85</v>
      </c>
      <c r="C50" s="17" t="str">
        <f>IF(Tabela1[[#This Row],[Guilda]]="R0","Não","Sim")</f>
        <v>Sim</v>
      </c>
      <c r="D50" s="17">
        <v>4</v>
      </c>
      <c r="E50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50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3</v>
      </c>
      <c r="G50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0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0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0" s="17">
        <f>SUM(Tabela1[[#This Row],[LVL 1]]*1,Tabela1[[#This Row],[LVL 2]]*4,Tabela1[[#This Row],[LVL3]]*8,Tabela1[[#This Row],[LV4]]*16,Tabela1[[#This Row],[LVL 5]]*32)</f>
        <v>12</v>
      </c>
      <c r="K50" s="17" t="str">
        <f>IF(Tabela1[[#This Row],[Nivel]]=1,"ok",IF(Tabela1[[#This Row],[LVL 1]]&gt;2,"Nivel 1 &gt; 2","ok"))</f>
        <v>ok</v>
      </c>
      <c r="L50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50" s="2"/>
    </row>
    <row r="51" spans="1:13" x14ac:dyDescent="0.25">
      <c r="A51" s="18" t="s">
        <v>109</v>
      </c>
      <c r="B51" s="17" t="s">
        <v>84</v>
      </c>
      <c r="C51" s="17" t="str">
        <f>IF(Tabela1[[#This Row],[Guilda]]="R0","Não","Sim")</f>
        <v>Sim</v>
      </c>
      <c r="D51" s="17">
        <v>1</v>
      </c>
      <c r="E51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11</v>
      </c>
      <c r="F51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51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1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1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1" s="17">
        <f>SUM(Tabela1[[#This Row],[LVL 1]]*1,Tabela1[[#This Row],[LVL 2]]*4,Tabela1[[#This Row],[LVL3]]*8,Tabela1[[#This Row],[LV4]]*16,Tabela1[[#This Row],[LVL 5]]*32)</f>
        <v>11</v>
      </c>
      <c r="K51" s="17" t="str">
        <f>IF(Tabela1[[#This Row],[Nivel]]=1,"ok",IF(Tabela1[[#This Row],[LVL 1]]&gt;2,"Nivel 1 &gt; 2","ok"))</f>
        <v>ok</v>
      </c>
      <c r="L51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51" s="2"/>
    </row>
    <row r="52" spans="1:13" x14ac:dyDescent="0.25">
      <c r="A52" s="18" t="s">
        <v>65</v>
      </c>
      <c r="B52" s="17" t="s">
        <v>85</v>
      </c>
      <c r="C52" s="17" t="str">
        <f>IF(Tabela1[[#This Row],[Guilda]]="R0","Não","Sim")</f>
        <v>Sim</v>
      </c>
      <c r="D52" s="17">
        <v>2</v>
      </c>
      <c r="E52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1</v>
      </c>
      <c r="F52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52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2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2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2" s="17">
        <f>SUM(Tabela1[[#This Row],[LVL 1]]*1,Tabela1[[#This Row],[LVL 2]]*4,Tabela1[[#This Row],[LVL3]]*8,Tabela1[[#This Row],[LV4]]*16,Tabela1[[#This Row],[LVL 5]]*32)</f>
        <v>9</v>
      </c>
      <c r="K52" s="17" t="str">
        <f>IF(Tabela1[[#This Row],[Nivel]]=1,"ok",IF(Tabela1[[#This Row],[LVL 1]]&gt;2,"Nivel 1 &gt; 2","ok"))</f>
        <v>ok</v>
      </c>
      <c r="L52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52" s="2"/>
    </row>
    <row r="53" spans="1:13" x14ac:dyDescent="0.25">
      <c r="A53" s="18" t="s">
        <v>44</v>
      </c>
      <c r="B53" s="17" t="s">
        <v>84</v>
      </c>
      <c r="C53" s="17" t="str">
        <f>IF(Tabela1[[#This Row],[Guilda]]="R0","Não","Sim")</f>
        <v>Sim</v>
      </c>
      <c r="D53" s="17">
        <v>4</v>
      </c>
      <c r="E53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53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53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3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3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3" s="17">
        <f>SUM(Tabela1[[#This Row],[LVL 1]]*1,Tabela1[[#This Row],[LVL 2]]*4,Tabela1[[#This Row],[LVL3]]*8,Tabela1[[#This Row],[LV4]]*16,Tabela1[[#This Row],[LVL 5]]*32)</f>
        <v>8</v>
      </c>
      <c r="K53" s="17" t="str">
        <f>IF(Tabela1[[#This Row],[Nivel]]=1,"ok",IF(Tabela1[[#This Row],[LVL 1]]&gt;2,"Nivel 1 &gt; 2","ok"))</f>
        <v>ok</v>
      </c>
      <c r="L53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53" s="2"/>
    </row>
    <row r="54" spans="1:13" x14ac:dyDescent="0.25">
      <c r="A54" s="18" t="s">
        <v>21</v>
      </c>
      <c r="B54" s="17" t="s">
        <v>85</v>
      </c>
      <c r="C54" s="17" t="str">
        <f>IF(Tabela1[[#This Row],[Guilda]]="R0","Não","Sim")</f>
        <v>Sim</v>
      </c>
      <c r="D54" s="17">
        <v>2</v>
      </c>
      <c r="E54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54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54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4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4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4" s="17">
        <f>SUM(Tabela1[[#This Row],[LVL 1]]*1,Tabela1[[#This Row],[LVL 2]]*4,Tabela1[[#This Row],[LVL3]]*8,Tabela1[[#This Row],[LV4]]*16,Tabela1[[#This Row],[LVL 5]]*32)</f>
        <v>8</v>
      </c>
      <c r="K54" s="17" t="str">
        <f>IF(Tabela1[[#This Row],[Nivel]]=1,"ok",IF(Tabela1[[#This Row],[LVL 1]]&gt;2,"Nivel 1 &gt; 2","ok"))</f>
        <v>ok</v>
      </c>
      <c r="L54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54" s="2"/>
    </row>
    <row r="55" spans="1:13" x14ac:dyDescent="0.25">
      <c r="A55" s="18" t="s">
        <v>105</v>
      </c>
      <c r="B55" s="17" t="s">
        <v>85</v>
      </c>
      <c r="C55" s="17" t="str">
        <f>IF(Tabela1[[#This Row],[Guilda]]="R0","Não","Sim")</f>
        <v>Sim</v>
      </c>
      <c r="D55" s="17">
        <v>1</v>
      </c>
      <c r="E55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55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55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5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5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5" s="17">
        <f>SUM(Tabela1[[#This Row],[LVL 1]]*1,Tabela1[[#This Row],[LVL 2]]*4,Tabela1[[#This Row],[LVL3]]*8,Tabela1[[#This Row],[LV4]]*16,Tabela1[[#This Row],[LVL 5]]*32)</f>
        <v>8</v>
      </c>
      <c r="K55" s="17" t="str">
        <f>IF(Tabela1[[#This Row],[Nivel]]=1,"ok",IF(Tabela1[[#This Row],[LVL 1]]&gt;2,"Nivel 1 &gt; 2","ok"))</f>
        <v>ok</v>
      </c>
      <c r="L55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55" s="2"/>
    </row>
    <row r="56" spans="1:13" x14ac:dyDescent="0.25">
      <c r="A56" s="18" t="s">
        <v>39</v>
      </c>
      <c r="B56" s="17" t="s">
        <v>88</v>
      </c>
      <c r="C56" s="17" t="str">
        <f>IF(Tabela1[[#This Row],[Guilda]]="R0","Não","Sim")</f>
        <v>Sim</v>
      </c>
      <c r="D56" s="17">
        <v>2</v>
      </c>
      <c r="E56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56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56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6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6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6" s="17">
        <f>SUM(Tabela1[[#This Row],[LVL 1]]*1,Tabela1[[#This Row],[LVL 2]]*4,Tabela1[[#This Row],[LVL3]]*8,Tabela1[[#This Row],[LV4]]*16,Tabela1[[#This Row],[LVL 5]]*32)</f>
        <v>8</v>
      </c>
      <c r="K56" s="17" t="str">
        <f>IF(Tabela1[[#This Row],[Nivel]]=1,"ok",IF(Tabela1[[#This Row],[LVL 1]]&gt;2,"Nivel 1 &gt; 2","ok"))</f>
        <v>ok</v>
      </c>
      <c r="L56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56" s="2"/>
    </row>
    <row r="57" spans="1:13" x14ac:dyDescent="0.25">
      <c r="A57" s="18" t="s">
        <v>36</v>
      </c>
      <c r="B57" s="17" t="s">
        <v>85</v>
      </c>
      <c r="C57" s="17" t="str">
        <f>IF(Tabela1[[#This Row],[Guilda]]="R0","Não","Sim")</f>
        <v>Sim</v>
      </c>
      <c r="D57" s="17">
        <v>4</v>
      </c>
      <c r="E57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57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57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7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7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7" s="17">
        <f>SUM(Tabela1[[#This Row],[LVL 1]]*1,Tabela1[[#This Row],[LVL 2]]*4,Tabela1[[#This Row],[LVL3]]*8,Tabela1[[#This Row],[LV4]]*16,Tabela1[[#This Row],[LVL 5]]*32)</f>
        <v>8</v>
      </c>
      <c r="K57" s="17" t="str">
        <f>IF(Tabela1[[#This Row],[Nivel]]=1,"ok",IF(Tabela1[[#This Row],[LVL 1]]&gt;2,"Nivel 1 &gt; 2","ok"))</f>
        <v>ok</v>
      </c>
      <c r="L57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57" s="2"/>
    </row>
    <row r="58" spans="1:13" x14ac:dyDescent="0.25">
      <c r="A58" s="18" t="s">
        <v>58</v>
      </c>
      <c r="B58" s="17" t="s">
        <v>84</v>
      </c>
      <c r="C58" s="17" t="str">
        <f>IF(Tabela1[[#This Row],[Guilda]]="R0","Não","Sim")</f>
        <v>Sim</v>
      </c>
      <c r="D58" s="17">
        <v>3</v>
      </c>
      <c r="E58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58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2</v>
      </c>
      <c r="G58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8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8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8" s="17">
        <f>SUM(Tabela1[[#This Row],[LVL 1]]*1,Tabela1[[#This Row],[LVL 2]]*4,Tabela1[[#This Row],[LVL3]]*8,Tabela1[[#This Row],[LV4]]*16,Tabela1[[#This Row],[LVL 5]]*32)</f>
        <v>8</v>
      </c>
      <c r="K58" s="17" t="str">
        <f>IF(Tabela1[[#This Row],[Nivel]]=1,"ok",IF(Tabela1[[#This Row],[LVL 1]]&gt;2,"Nivel 1 &gt; 2","ok"))</f>
        <v>ok</v>
      </c>
      <c r="L58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58" s="2"/>
    </row>
    <row r="59" spans="1:13" x14ac:dyDescent="0.25">
      <c r="A59" s="18" t="s">
        <v>116</v>
      </c>
      <c r="B59" s="17" t="s">
        <v>88</v>
      </c>
      <c r="C59" s="17" t="str">
        <f>IF(Tabela1[[#This Row],[Guilda]]="R0","Não","Sim")</f>
        <v>Sim</v>
      </c>
      <c r="D59" s="17">
        <v>1</v>
      </c>
      <c r="E59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7</v>
      </c>
      <c r="F59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59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59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59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59" s="17">
        <f>SUM(Tabela1[[#This Row],[LVL 1]]*1,Tabela1[[#This Row],[LVL 2]]*4,Tabela1[[#This Row],[LVL3]]*8,Tabela1[[#This Row],[LV4]]*16,Tabela1[[#This Row],[LVL 5]]*32)</f>
        <v>7</v>
      </c>
      <c r="K59" s="17" t="str">
        <f>IF(Tabela1[[#This Row],[Nivel]]=1,"ok",IF(Tabela1[[#This Row],[LVL 1]]&gt;2,"Nivel 1 &gt; 2","ok"))</f>
        <v>ok</v>
      </c>
      <c r="L59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59" s="2"/>
    </row>
    <row r="60" spans="1:13" x14ac:dyDescent="0.25">
      <c r="A60" s="18" t="s">
        <v>99</v>
      </c>
      <c r="B60" s="17" t="s">
        <v>84</v>
      </c>
      <c r="C60" s="17" t="str">
        <f>IF(Tabela1[[#This Row],[Guilda]]="R0","Não","Sim")</f>
        <v>Sim</v>
      </c>
      <c r="D60" s="17">
        <v>1</v>
      </c>
      <c r="E60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60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1</v>
      </c>
      <c r="G60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0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0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0" s="17">
        <f>SUM(Tabela1[[#This Row],[LVL 1]]*1,Tabela1[[#This Row],[LVL 2]]*4,Tabela1[[#This Row],[LVL3]]*8,Tabela1[[#This Row],[LV4]]*16,Tabela1[[#This Row],[LVL 5]]*32)</f>
        <v>4</v>
      </c>
      <c r="K60" s="17" t="str">
        <f>IF(Tabela1[[#This Row],[Nivel]]=1,"ok",IF(Tabela1[[#This Row],[LVL 1]]&gt;2,"Nivel 1 &gt; 2","ok"))</f>
        <v>ok</v>
      </c>
      <c r="L60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60" s="2"/>
    </row>
    <row r="61" spans="1:13" x14ac:dyDescent="0.25">
      <c r="A61" s="18" t="s">
        <v>113</v>
      </c>
      <c r="B61" s="17" t="s">
        <v>89</v>
      </c>
      <c r="C61" s="17" t="str">
        <f>IF(Tabela1[[#This Row],[Guilda]]="R0","Não","Sim")</f>
        <v>Sim</v>
      </c>
      <c r="D61" s="17">
        <v>1</v>
      </c>
      <c r="E61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4</v>
      </c>
      <c r="F61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61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1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1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1" s="17">
        <f>SUM(Tabela1[[#This Row],[LVL 1]]*1,Tabela1[[#This Row],[LVL 2]]*4,Tabela1[[#This Row],[LVL3]]*8,Tabela1[[#This Row],[LV4]]*16,Tabela1[[#This Row],[LVL 5]]*32)</f>
        <v>4</v>
      </c>
      <c r="K61" s="17" t="str">
        <f>IF(Tabela1[[#This Row],[Nivel]]=1,"ok",IF(Tabela1[[#This Row],[LVL 1]]&gt;2,"Nivel 1 &gt; 2","ok"))</f>
        <v>ok</v>
      </c>
      <c r="L61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61" s="2"/>
    </row>
    <row r="62" spans="1:13" x14ac:dyDescent="0.25">
      <c r="A62" s="18" t="s">
        <v>104</v>
      </c>
      <c r="B62" s="17" t="s">
        <v>88</v>
      </c>
      <c r="C62" s="17" t="str">
        <f>IF(Tabela1[[#This Row],[Guilda]]="R0","Não","Sim")</f>
        <v>Sim</v>
      </c>
      <c r="D62" s="17">
        <v>1</v>
      </c>
      <c r="E62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4</v>
      </c>
      <c r="F62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62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2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2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2" s="17">
        <f>SUM(Tabela1[[#This Row],[LVL 1]]*1,Tabela1[[#This Row],[LVL 2]]*4,Tabela1[[#This Row],[LVL3]]*8,Tabela1[[#This Row],[LV4]]*16,Tabela1[[#This Row],[LVL 5]]*32)</f>
        <v>4</v>
      </c>
      <c r="K62" s="17" t="str">
        <f>IF(Tabela1[[#This Row],[Nivel]]=1,"ok",IF(Tabela1[[#This Row],[LVL 1]]&gt;2,"Nivel 1 &gt; 2","ok"))</f>
        <v>ok</v>
      </c>
      <c r="L62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62" s="2"/>
    </row>
    <row r="63" spans="1:13" x14ac:dyDescent="0.25">
      <c r="A63" s="18" t="s">
        <v>110</v>
      </c>
      <c r="B63" s="17" t="s">
        <v>88</v>
      </c>
      <c r="C63" s="17" t="str">
        <f>IF(Tabela1[[#This Row],[Guilda]]="R0","Não","Sim")</f>
        <v>Sim</v>
      </c>
      <c r="D63" s="17">
        <v>1</v>
      </c>
      <c r="E63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2</v>
      </c>
      <c r="F63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63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3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3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3" s="17">
        <f>SUM(Tabela1[[#This Row],[LVL 1]]*1,Tabela1[[#This Row],[LVL 2]]*4,Tabela1[[#This Row],[LVL3]]*8,Tabela1[[#This Row],[LV4]]*16,Tabela1[[#This Row],[LVL 5]]*32)</f>
        <v>2</v>
      </c>
      <c r="K63" s="17" t="str">
        <f>IF(Tabela1[[#This Row],[Nivel]]=1,"ok",IF(Tabela1[[#This Row],[LVL 1]]&gt;2,"Nivel 1 &gt; 2","ok"))</f>
        <v>ok</v>
      </c>
      <c r="L63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63" s="2"/>
    </row>
    <row r="64" spans="1:13" x14ac:dyDescent="0.25">
      <c r="A64" s="18" t="s">
        <v>108</v>
      </c>
      <c r="B64" s="17" t="s">
        <v>88</v>
      </c>
      <c r="C64" s="17" t="str">
        <f>IF(Tabela1[[#This Row],[Guilda]]="R0","Não","Sim")</f>
        <v>Sim</v>
      </c>
      <c r="D64" s="17">
        <v>1</v>
      </c>
      <c r="E64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2</v>
      </c>
      <c r="F64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64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4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4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4" s="17">
        <f>SUM(Tabela1[[#This Row],[LVL 1]]*1,Tabela1[[#This Row],[LVL 2]]*4,Tabela1[[#This Row],[LVL3]]*8,Tabela1[[#This Row],[LV4]]*16,Tabela1[[#This Row],[LVL 5]]*32)</f>
        <v>2</v>
      </c>
      <c r="K64" s="17" t="str">
        <f>IF(Tabela1[[#This Row],[Nivel]]=1,"ok",IF(Tabela1[[#This Row],[LVL 1]]&gt;2,"Nivel 1 &gt; 2","ok"))</f>
        <v>ok</v>
      </c>
      <c r="L64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64" s="2"/>
    </row>
    <row r="65" spans="1:13" x14ac:dyDescent="0.25">
      <c r="A65" s="18" t="s">
        <v>64</v>
      </c>
      <c r="B65" s="17" t="s">
        <v>85</v>
      </c>
      <c r="C65" s="17" t="str">
        <f>IF(Tabela1[[#This Row],[Guilda]]="R0","Não","Sim")</f>
        <v>Sim</v>
      </c>
      <c r="D65" s="17">
        <v>3</v>
      </c>
      <c r="E65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65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65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5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5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5" s="17">
        <f>SUM(Tabela1[[#This Row],[LVL 1]]*1,Tabela1[[#This Row],[LVL 2]]*4,Tabela1[[#This Row],[LVL3]]*8,Tabela1[[#This Row],[LV4]]*16,Tabela1[[#This Row],[LVL 5]]*32)</f>
        <v>0</v>
      </c>
      <c r="K65" s="17" t="str">
        <f>IF(Tabela1[[#This Row],[Nivel]]=1,"ok",IF(Tabela1[[#This Row],[LVL 1]]&gt;2,"Nivel 1 &gt; 2","ok"))</f>
        <v>ok</v>
      </c>
      <c r="L65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65" s="2"/>
    </row>
    <row r="66" spans="1:13" x14ac:dyDescent="0.25">
      <c r="A66" s="18" t="s">
        <v>55</v>
      </c>
      <c r="B66" s="17" t="s">
        <v>85</v>
      </c>
      <c r="C66" s="17" t="str">
        <f>IF(Tabela1[[#This Row],[Guilda]]="R0","Não","Sim")</f>
        <v>Sim</v>
      </c>
      <c r="D66" s="17">
        <v>2</v>
      </c>
      <c r="E66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66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66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6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6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6" s="17">
        <f>SUM(Tabela1[[#This Row],[LVL 1]]*1,Tabela1[[#This Row],[LVL 2]]*4,Tabela1[[#This Row],[LVL3]]*8,Tabela1[[#This Row],[LV4]]*16,Tabela1[[#This Row],[LVL 5]]*32)</f>
        <v>0</v>
      </c>
      <c r="K66" s="17" t="str">
        <f>IF(Tabela1[[#This Row],[Nivel]]=1,"ok",IF(Tabela1[[#This Row],[LVL 1]]&gt;2,"Nivel 1 &gt; 2","ok"))</f>
        <v>ok</v>
      </c>
      <c r="L66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66" s="2"/>
    </row>
    <row r="67" spans="1:13" x14ac:dyDescent="0.25">
      <c r="A67" s="18" t="s">
        <v>52</v>
      </c>
      <c r="B67" s="17" t="s">
        <v>85</v>
      </c>
      <c r="C67" s="17" t="str">
        <f>IF(Tabela1[[#This Row],[Guilda]]="R0","Não","Sim")</f>
        <v>Sim</v>
      </c>
      <c r="D67" s="17">
        <v>4</v>
      </c>
      <c r="E67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67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67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7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7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7" s="17">
        <f>SUM(Tabela1[[#This Row],[LVL 1]]*1,Tabela1[[#This Row],[LVL 2]]*4,Tabela1[[#This Row],[LVL3]]*8,Tabela1[[#This Row],[LV4]]*16,Tabela1[[#This Row],[LVL 5]]*32)</f>
        <v>0</v>
      </c>
      <c r="K67" s="17" t="str">
        <f>IF(Tabela1[[#This Row],[Nivel]]=1,"ok",IF(Tabela1[[#This Row],[LVL 1]]&gt;2,"Nivel 1 &gt; 2","ok"))</f>
        <v>ok</v>
      </c>
      <c r="L67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67" s="2"/>
    </row>
    <row r="68" spans="1:13" x14ac:dyDescent="0.25">
      <c r="A68" s="18" t="s">
        <v>114</v>
      </c>
      <c r="B68" s="17" t="s">
        <v>85</v>
      </c>
      <c r="C68" s="17" t="str">
        <f>IF(Tabela1[[#This Row],[Guilda]]="R0","Não","Sim")</f>
        <v>Sim</v>
      </c>
      <c r="D68" s="17">
        <v>1</v>
      </c>
      <c r="E68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68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68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8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8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8" s="17">
        <f>SUM(Tabela1[[#This Row],[LVL 1]]*1,Tabela1[[#This Row],[LVL 2]]*4,Tabela1[[#This Row],[LVL3]]*8,Tabela1[[#This Row],[LV4]]*16,Tabela1[[#This Row],[LVL 5]]*32)</f>
        <v>0</v>
      </c>
      <c r="K68" s="17" t="str">
        <f>IF(Tabela1[[#This Row],[Nivel]]=1,"ok",IF(Tabela1[[#This Row],[LVL 1]]&gt;2,"Nivel 1 &gt; 2","ok"))</f>
        <v>ok</v>
      </c>
      <c r="L68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68" s="2"/>
    </row>
    <row r="69" spans="1:13" x14ac:dyDescent="0.25">
      <c r="A69" s="18" t="s">
        <v>115</v>
      </c>
      <c r="B69" s="17" t="s">
        <v>88</v>
      </c>
      <c r="C69" s="17" t="str">
        <f>IF(Tabela1[[#This Row],[Guilda]]="R0","Não","Sim")</f>
        <v>Sim</v>
      </c>
      <c r="D69" s="17">
        <v>1</v>
      </c>
      <c r="E69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69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69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69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69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69" s="17">
        <f>SUM(Tabela1[[#This Row],[LVL 1]]*1,Tabela1[[#This Row],[LVL 2]]*4,Tabela1[[#This Row],[LVL3]]*8,Tabela1[[#This Row],[LV4]]*16,Tabela1[[#This Row],[LVL 5]]*32)</f>
        <v>0</v>
      </c>
      <c r="K69" s="17" t="str">
        <f>IF(Tabela1[[#This Row],[Nivel]]=1,"ok",IF(Tabela1[[#This Row],[LVL 1]]&gt;2,"Nivel 1 &gt; 2","ok"))</f>
        <v>ok</v>
      </c>
      <c r="L69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69" s="2"/>
    </row>
    <row r="70" spans="1:13" x14ac:dyDescent="0.25">
      <c r="A70" s="18" t="s">
        <v>117</v>
      </c>
      <c r="B70" s="17" t="s">
        <v>84</v>
      </c>
      <c r="C70" s="17" t="str">
        <f>IF(Tabela1[[#This Row],[Guilda]]="R0","Não","Sim")</f>
        <v>Sim</v>
      </c>
      <c r="D70" s="17">
        <v>1</v>
      </c>
      <c r="E70" s="17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70" s="17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70" s="17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70" s="17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0" s="17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0" s="17">
        <f>SUM(Tabela1[[#This Row],[LVL 1]]*1,Tabela1[[#This Row],[LVL 2]]*4,Tabela1[[#This Row],[LVL3]]*8,Tabela1[[#This Row],[LV4]]*16,Tabela1[[#This Row],[LVL 5]]*32)</f>
        <v>0</v>
      </c>
      <c r="K70" s="17" t="str">
        <f>IF(Tabela1[[#This Row],[Nivel]]=1,"ok",IF(Tabela1[[#This Row],[LVL 1]]&gt;2,"Nivel 1 &gt; 2","ok"))</f>
        <v>ok</v>
      </c>
      <c r="L70" s="17" t="str">
        <f>IF(Tabela1[[#This Row],[Nivel]]=4,IF(Tabela1[[#This Row],[Pontos]]&gt;=20*$Q$2,"OK","Em débito"),IF(Tabela1[[#This Row],[Nivel]]=3,IF(Tabela1[[#This Row],[Pontos]]&gt;=12*$Q$2,"OK","Em débito"),IF(Tabela1[[#This Row],[Nivel]]=2,IF(Tabela1[[#This Row],[Pontos]]&gt;=8*$Q$2,"OK","Em débito"),IF(Tabela1[[#This Row],[Nivel]]=1,IF(Tabela1[[#This Row],[Pontos]]&gt;=8*$Q$2,"OK","Em débito"),"sem nivel"))))</f>
        <v>Em débito</v>
      </c>
      <c r="M70" s="2"/>
    </row>
    <row r="71" spans="1:13" hidden="1" x14ac:dyDescent="0.25">
      <c r="A71" s="11" t="s">
        <v>111</v>
      </c>
      <c r="B71" s="2" t="s">
        <v>90</v>
      </c>
      <c r="C71" s="2" t="str">
        <f>IF(Tabela1[[#This Row],[Guilda]]="R0","Não","Sim")</f>
        <v>Não</v>
      </c>
      <c r="D71" s="2"/>
      <c r="E71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1</v>
      </c>
      <c r="F71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71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71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1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1" s="2">
        <f>SUM(Tabela1[[#This Row],[LVL 1]]*1,Tabela1[[#This Row],[LVL 2]]*4,Tabela1[[#This Row],[LVL3]]*8,Tabela1[[#This Row],[LV4]]*16,Tabela1[[#This Row],[LVL 5]]*32)</f>
        <v>1</v>
      </c>
      <c r="K71" s="2" t="str">
        <f>IF(Tabela1[[#This Row],[Nivel]]=1,"ok",IF(Tabela1[[#This Row],[LVL 1]]&gt;2,"Nivel 1 &gt; 2","ok"))</f>
        <v>ok</v>
      </c>
      <c r="L71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71" s="2"/>
    </row>
    <row r="72" spans="1:13" hidden="1" x14ac:dyDescent="0.25">
      <c r="A72" s="11"/>
      <c r="B72" s="2" t="s">
        <v>90</v>
      </c>
      <c r="C72" s="2" t="str">
        <f>IF(Tabela1[[#This Row],[Guilda]]="R0","Não","Sim")</f>
        <v>Não</v>
      </c>
      <c r="D72" s="2"/>
      <c r="E72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72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72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72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2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2" s="2">
        <f>SUM(Tabela1[[#This Row],[LVL 1]]*1,Tabela1[[#This Row],[LVL 2]]*4,Tabela1[[#This Row],[LVL3]]*8,Tabela1[[#This Row],[LV4]]*16,Tabela1[[#This Row],[LVL 5]]*32)</f>
        <v>0</v>
      </c>
      <c r="K72" s="2" t="str">
        <f>IF(Tabela1[[#This Row],[Nivel]]=1,"ok",IF(Tabela1[[#This Row],[LVL 1]]&gt;2,"Nivel 1 &gt; 2","ok"))</f>
        <v>ok</v>
      </c>
      <c r="L72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72" s="2"/>
    </row>
    <row r="73" spans="1:13" hidden="1" x14ac:dyDescent="0.25">
      <c r="A73" s="11"/>
      <c r="B73" s="2" t="s">
        <v>90</v>
      </c>
      <c r="C73" s="2" t="str">
        <f>IF(Tabela1[[#This Row],[Guilda]]="R0","Não","Sim")</f>
        <v>Não</v>
      </c>
      <c r="D73" s="2"/>
      <c r="E73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73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73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73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3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3" s="2">
        <f>SUM(Tabela1[[#This Row],[LVL 1]]*1,Tabela1[[#This Row],[LVL 2]]*4,Tabela1[[#This Row],[LVL3]]*8,Tabela1[[#This Row],[LV4]]*16,Tabela1[[#This Row],[LVL 5]]*32)</f>
        <v>0</v>
      </c>
      <c r="K73" s="2" t="str">
        <f>IF(Tabela1[[#This Row],[Nivel]]=1,"ok",IF(Tabela1[[#This Row],[LVL 1]]&gt;2,"Nivel 1 &gt; 2","ok"))</f>
        <v>ok</v>
      </c>
      <c r="L73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73" s="2"/>
    </row>
    <row r="74" spans="1:13" hidden="1" x14ac:dyDescent="0.25">
      <c r="A74" s="11"/>
      <c r="B74" s="2" t="s">
        <v>90</v>
      </c>
      <c r="C74" s="2" t="str">
        <f>IF(Tabela1[[#This Row],[Guilda]]="R0","Não","Sim")</f>
        <v>Não</v>
      </c>
      <c r="D74" s="2"/>
      <c r="E74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74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74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74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4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4" s="2">
        <f>SUM(Tabela1[[#This Row],[LVL 1]]*1,Tabela1[[#This Row],[LVL 2]]*4,Tabela1[[#This Row],[LVL3]]*8,Tabela1[[#This Row],[LV4]]*16,Tabela1[[#This Row],[LVL 5]]*32)</f>
        <v>0</v>
      </c>
      <c r="K74" s="2" t="str">
        <f>IF(Tabela1[[#This Row],[Nivel]]=1,"ok",IF(Tabela1[[#This Row],[LVL 1]]&gt;2,"Nivel 1 &gt; 2","ok"))</f>
        <v>ok</v>
      </c>
      <c r="L74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74" s="2"/>
    </row>
    <row r="75" spans="1:13" hidden="1" x14ac:dyDescent="0.25">
      <c r="A75" s="11"/>
      <c r="B75" s="2" t="s">
        <v>90</v>
      </c>
      <c r="C75" s="2" t="str">
        <f>IF(Tabela1[[#This Row],[Guilda]]="R0","Não","Sim")</f>
        <v>Não</v>
      </c>
      <c r="D75" s="2"/>
      <c r="E75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75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75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75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5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5" s="2">
        <f>SUM(Tabela1[[#This Row],[LVL 1]]*1,Tabela1[[#This Row],[LVL 2]]*4,Tabela1[[#This Row],[LVL3]]*8,Tabela1[[#This Row],[LV4]]*16,Tabela1[[#This Row],[LVL 5]]*32)</f>
        <v>0</v>
      </c>
      <c r="K75" s="2" t="str">
        <f>IF(Tabela1[[#This Row],[Nivel]]=1,"ok",IF(Tabela1[[#This Row],[LVL 1]]&gt;2,"Nivel 1 &gt; 2","ok"))</f>
        <v>ok</v>
      </c>
      <c r="L75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75" s="2"/>
    </row>
    <row r="76" spans="1:13" hidden="1" x14ac:dyDescent="0.25">
      <c r="A76" s="11"/>
      <c r="B76" s="2" t="s">
        <v>90</v>
      </c>
      <c r="C76" s="2" t="str">
        <f>IF(Tabela1[[#This Row],[Guilda]]="R0","Não","Sim")</f>
        <v>Não</v>
      </c>
      <c r="D76" s="2"/>
      <c r="E76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76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76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76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6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6" s="2">
        <f>SUM(Tabela1[[#This Row],[LVL 1]]*1,Tabela1[[#This Row],[LVL 2]]*4,Tabela1[[#This Row],[LVL3]]*8,Tabela1[[#This Row],[LV4]]*16,Tabela1[[#This Row],[LVL 5]]*32)</f>
        <v>0</v>
      </c>
      <c r="K76" s="2" t="str">
        <f>IF(Tabela1[[#This Row],[Nivel]]=1,"ok",IF(Tabela1[[#This Row],[LVL 1]]&gt;2,"Nivel 1 &gt; 2","ok"))</f>
        <v>ok</v>
      </c>
      <c r="L76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76" s="2"/>
    </row>
    <row r="77" spans="1:13" hidden="1" x14ac:dyDescent="0.25">
      <c r="A77" s="11"/>
      <c r="B77" s="2" t="s">
        <v>90</v>
      </c>
      <c r="C77" s="2" t="str">
        <f>IF(Tabela1[[#This Row],[Guilda]]="R0","Não","Sim")</f>
        <v>Não</v>
      </c>
      <c r="D77" s="2"/>
      <c r="E77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77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77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77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7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7" s="2">
        <f>SUM(Tabela1[[#This Row],[LVL 1]]*1,Tabela1[[#This Row],[LVL 2]]*4,Tabela1[[#This Row],[LVL3]]*8,Tabela1[[#This Row],[LV4]]*16,Tabela1[[#This Row],[LVL 5]]*32)</f>
        <v>0</v>
      </c>
      <c r="K77" s="2" t="str">
        <f>IF(Tabela1[[#This Row],[Nivel]]=1,"ok",IF(Tabela1[[#This Row],[LVL 1]]&gt;2,"Nivel 1 &gt; 2","ok"))</f>
        <v>ok</v>
      </c>
      <c r="L77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77" s="2"/>
    </row>
    <row r="78" spans="1:13" hidden="1" x14ac:dyDescent="0.25">
      <c r="A78" s="11"/>
      <c r="B78" s="2" t="s">
        <v>90</v>
      </c>
      <c r="C78" s="2" t="str">
        <f>IF(Tabela1[[#This Row],[Guilda]]="R0","Não","Sim")</f>
        <v>Não</v>
      </c>
      <c r="D78" s="2"/>
      <c r="E78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78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78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78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8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8" s="2">
        <f>SUM(Tabela1[[#This Row],[LVL 1]]*1,Tabela1[[#This Row],[LVL 2]]*4,Tabela1[[#This Row],[LVL3]]*8,Tabela1[[#This Row],[LV4]]*16,Tabela1[[#This Row],[LVL 5]]*32)</f>
        <v>0</v>
      </c>
      <c r="K78" s="2" t="str">
        <f>IF(Tabela1[[#This Row],[Nivel]]=1,"ok",IF(Tabela1[[#This Row],[LVL 1]]&gt;2,"Nivel 1 &gt; 2","ok"))</f>
        <v>ok</v>
      </c>
      <c r="L78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78" s="3"/>
    </row>
    <row r="79" spans="1:13" hidden="1" x14ac:dyDescent="0.25">
      <c r="A79" s="11"/>
      <c r="B79" s="2" t="s">
        <v>90</v>
      </c>
      <c r="C79" s="2" t="str">
        <f>IF(Tabela1[[#This Row],[Guilda]]="R0","Não","Sim")</f>
        <v>Não</v>
      </c>
      <c r="D79" s="2"/>
      <c r="E79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79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79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79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79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79" s="2">
        <f>SUM(Tabela1[[#This Row],[LVL 1]]*1,Tabela1[[#This Row],[LVL 2]]*4,Tabela1[[#This Row],[LVL3]]*8,Tabela1[[#This Row],[LV4]]*16,Tabela1[[#This Row],[LVL 5]]*32)</f>
        <v>0</v>
      </c>
      <c r="K79" s="2" t="str">
        <f>IF(Tabela1[[#This Row],[Nivel]]=1,"ok",IF(Tabela1[[#This Row],[LVL 1]]&gt;2,"Nivel 1 &gt; 2","ok"))</f>
        <v>ok</v>
      </c>
      <c r="L79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79" s="2"/>
    </row>
    <row r="80" spans="1:13" hidden="1" x14ac:dyDescent="0.25">
      <c r="A80" s="11"/>
      <c r="B80" s="2" t="s">
        <v>90</v>
      </c>
      <c r="C80" s="2" t="str">
        <f>IF(Tabela1[[#This Row],[Guilda]]="R0","Não","Sim")</f>
        <v>Não</v>
      </c>
      <c r="D80" s="2"/>
      <c r="E80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0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80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80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0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0" s="2">
        <f>SUM(Tabela1[[#This Row],[LVL 1]]*1,Tabela1[[#This Row],[LVL 2]]*4,Tabela1[[#This Row],[LVL3]]*8,Tabela1[[#This Row],[LV4]]*16,Tabela1[[#This Row],[LVL 5]]*32)</f>
        <v>0</v>
      </c>
      <c r="K80" s="2" t="str">
        <f>IF(Tabela1[[#This Row],[Nivel]]=1,"ok",IF(Tabela1[[#This Row],[LVL 1]]&gt;2,"Nivel 1 &gt; 2","ok"))</f>
        <v>ok</v>
      </c>
      <c r="L80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80" s="2"/>
    </row>
    <row r="81" spans="1:13" hidden="1" x14ac:dyDescent="0.25">
      <c r="A81" s="11"/>
      <c r="B81" s="2" t="s">
        <v>90</v>
      </c>
      <c r="C81" s="2" t="str">
        <f>IF(Tabela1[[#This Row],[Guilda]]="R0","Não","Sim")</f>
        <v>Não</v>
      </c>
      <c r="D81" s="2"/>
      <c r="E81" s="3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1" s="3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81" s="3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81" s="3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1" s="3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1" s="3">
        <f>SUM(Tabela1[[#This Row],[LVL 1]]*1,Tabela1[[#This Row],[LVL 2]]*4,Tabela1[[#This Row],[LVL3]]*8,Tabela1[[#This Row],[LV4]]*16,Tabela1[[#This Row],[LVL 5]]*32)</f>
        <v>0</v>
      </c>
      <c r="K81" s="2" t="str">
        <f>IF(Tabela1[[#This Row],[Nivel]]=1,"ok",IF(Tabela1[[#This Row],[LVL 1]]&gt;2,"Nivel 1 &gt; 2","ok"))</f>
        <v>ok</v>
      </c>
      <c r="L81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81" s="2"/>
    </row>
    <row r="82" spans="1:13" hidden="1" x14ac:dyDescent="0.25">
      <c r="A82" s="11"/>
      <c r="B82" s="2" t="s">
        <v>90</v>
      </c>
      <c r="C82" s="2" t="str">
        <f>IF(Tabela1[[#This Row],[Guilda]]="R0","Não","Sim")</f>
        <v>Não</v>
      </c>
      <c r="D82" s="2"/>
      <c r="E82" s="3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2" s="3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82" s="3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82" s="3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2" s="3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2" s="3">
        <f>SUM(Tabela1[[#This Row],[LVL 1]]*1,Tabela1[[#This Row],[LVL 2]]*4,Tabela1[[#This Row],[LVL3]]*8,Tabela1[[#This Row],[LV4]]*16,Tabela1[[#This Row],[LVL 5]]*32)</f>
        <v>0</v>
      </c>
      <c r="K82" s="2" t="str">
        <f>IF(Tabela1[[#This Row],[Nivel]]=1,"ok",IF(Tabela1[[#This Row],[LVL 1]]&gt;2,"Nivel 1 &gt; 2","ok"))</f>
        <v>ok</v>
      </c>
      <c r="L82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82" s="2"/>
    </row>
    <row r="83" spans="1:13" hidden="1" x14ac:dyDescent="0.25">
      <c r="A83" s="11"/>
      <c r="B83" s="2" t="s">
        <v>90</v>
      </c>
      <c r="C83" s="2" t="str">
        <f>IF(Tabela1[[#This Row],[Guilda]]="R0","Não","Sim")</f>
        <v>Não</v>
      </c>
      <c r="D83" s="2"/>
      <c r="E83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3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83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83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3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3" s="2">
        <f>SUM(Tabela1[[#This Row],[LVL 1]]*1,Tabela1[[#This Row],[LVL 2]]*4,Tabela1[[#This Row],[LVL3]]*8,Tabela1[[#This Row],[LV4]]*16,Tabela1[[#This Row],[LVL 5]]*32)</f>
        <v>0</v>
      </c>
      <c r="K83" s="2" t="str">
        <f>IF(Tabela1[[#This Row],[Nivel]]=1,"ok",IF(Tabela1[[#This Row],[LVL 1]]&gt;2,"Nivel 1 &gt; 2","ok"))</f>
        <v>ok</v>
      </c>
      <c r="L83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83" s="2"/>
    </row>
    <row r="84" spans="1:13" hidden="1" x14ac:dyDescent="0.25">
      <c r="A84" s="11"/>
      <c r="B84" s="2" t="s">
        <v>90</v>
      </c>
      <c r="C84" s="2" t="str">
        <f>IF(Tabela1[[#This Row],[Guilda]]="R0","Não","Sim")</f>
        <v>Não</v>
      </c>
      <c r="D84" s="2"/>
      <c r="E84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4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84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84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4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4" s="2">
        <f>SUM(Tabela1[[#This Row],[LVL 1]]*1,Tabela1[[#This Row],[LVL 2]]*4,Tabela1[[#This Row],[LVL3]]*8,Tabela1[[#This Row],[LV4]]*16,Tabela1[[#This Row],[LVL 5]]*32)</f>
        <v>0</v>
      </c>
      <c r="K84" s="2" t="str">
        <f>IF(Tabela1[[#This Row],[Nivel]]=1,"ok",IF(Tabela1[[#This Row],[LVL 1]]&gt;2,"Nivel 1 &gt; 2","ok"))</f>
        <v>ok</v>
      </c>
      <c r="L84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84" s="2"/>
    </row>
    <row r="85" spans="1:13" hidden="1" x14ac:dyDescent="0.25">
      <c r="A85" s="11"/>
      <c r="B85" s="2" t="s">
        <v>90</v>
      </c>
      <c r="C85" s="2" t="str">
        <f>IF(Tabela1[[#This Row],[Guilda]]="R0","Não","Sim")</f>
        <v>Não</v>
      </c>
      <c r="D85" s="2"/>
      <c r="E85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5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85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85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5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5" s="2">
        <f>SUM(Tabela1[[#This Row],[LVL 1]]*1,Tabela1[[#This Row],[LVL 2]]*4,Tabela1[[#This Row],[LVL3]]*8,Tabela1[[#This Row],[LV4]]*16,Tabela1[[#This Row],[LVL 5]]*32)</f>
        <v>0</v>
      </c>
      <c r="K85" s="2" t="str">
        <f>IF(Tabela1[[#This Row],[Nivel]]=1,"ok",IF(Tabela1[[#This Row],[LVL 1]]&gt;2,"Nivel 1 &gt; 2","ok"))</f>
        <v>ok</v>
      </c>
      <c r="L85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85" s="2"/>
    </row>
    <row r="86" spans="1:13" hidden="1" x14ac:dyDescent="0.25">
      <c r="A86" s="11"/>
      <c r="B86" s="2" t="s">
        <v>90</v>
      </c>
      <c r="C86" s="2" t="str">
        <f>IF(Tabela1[[#This Row],[Guilda]]="R0","Não","Sim")</f>
        <v>Não</v>
      </c>
      <c r="D86" s="2"/>
      <c r="E86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6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86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86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6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6" s="2">
        <f>SUM(Tabela1[[#This Row],[LVL 1]]*1,Tabela1[[#This Row],[LVL 2]]*4,Tabela1[[#This Row],[LVL3]]*8,Tabela1[[#This Row],[LV4]]*16,Tabela1[[#This Row],[LVL 5]]*32)</f>
        <v>0</v>
      </c>
      <c r="K86" s="2" t="str">
        <f>IF(Tabela1[[#This Row],[Nivel]]=1,"ok",IF(Tabela1[[#This Row],[LVL 1]]&gt;2,"Nivel 1 &gt; 2","ok"))</f>
        <v>ok</v>
      </c>
      <c r="L86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86" s="2"/>
    </row>
    <row r="87" spans="1:13" hidden="1" x14ac:dyDescent="0.25">
      <c r="A87" s="11"/>
      <c r="B87" s="2" t="s">
        <v>90</v>
      </c>
      <c r="C87" s="2" t="str">
        <f>IF(Tabela1[[#This Row],[Guilda]]="R0","Não","Sim")</f>
        <v>Não</v>
      </c>
      <c r="D87" s="2"/>
      <c r="E87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7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87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87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7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7" s="2">
        <f>SUM(Tabela1[[#This Row],[LVL 1]]*1,Tabela1[[#This Row],[LVL 2]]*4,Tabela1[[#This Row],[LVL3]]*8,Tabela1[[#This Row],[LV4]]*16,Tabela1[[#This Row],[LVL 5]]*32)</f>
        <v>0</v>
      </c>
      <c r="K87" s="2" t="str">
        <f>IF(Tabela1[[#This Row],[Nivel]]=1,"ok",IF(Tabela1[[#This Row],[LVL 1]]&gt;2,"Nivel 1 &gt; 2","ok"))</f>
        <v>ok</v>
      </c>
      <c r="L87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87" s="2"/>
    </row>
    <row r="88" spans="1:13" hidden="1" x14ac:dyDescent="0.25">
      <c r="A88" s="11"/>
      <c r="B88" s="2" t="s">
        <v>90</v>
      </c>
      <c r="C88" s="2" t="str">
        <f>IF(Tabela1[[#This Row],[Guilda]]="R0","Não","Sim")</f>
        <v>Não</v>
      </c>
      <c r="D88" s="2"/>
      <c r="E88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8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88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88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8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8" s="2">
        <f>SUM(Tabela1[[#This Row],[LVL 1]]*1,Tabela1[[#This Row],[LVL 2]]*4,Tabela1[[#This Row],[LVL3]]*8,Tabela1[[#This Row],[LV4]]*16,Tabela1[[#This Row],[LVL 5]]*32)</f>
        <v>0</v>
      </c>
      <c r="K88" s="2" t="str">
        <f>IF(Tabela1[[#This Row],[Nivel]]=1,"ok",IF(Tabela1[[#This Row],[LVL 1]]&gt;2,"Nivel 1 &gt; 2","ok"))</f>
        <v>ok</v>
      </c>
      <c r="L88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88" s="2"/>
    </row>
    <row r="89" spans="1:13" hidden="1" x14ac:dyDescent="0.25">
      <c r="A89" s="11"/>
      <c r="B89" s="2" t="s">
        <v>90</v>
      </c>
      <c r="C89" s="2" t="str">
        <f>IF(Tabela1[[#This Row],[Guilda]]="R0","Não","Sim")</f>
        <v>Não</v>
      </c>
      <c r="D89" s="2"/>
      <c r="E89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89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89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89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89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89" s="2">
        <f>SUM(Tabela1[[#This Row],[LVL 1]]*1,Tabela1[[#This Row],[LVL 2]]*4,Tabela1[[#This Row],[LVL3]]*8,Tabela1[[#This Row],[LV4]]*16,Tabela1[[#This Row],[LVL 5]]*32)</f>
        <v>0</v>
      </c>
      <c r="K89" s="2" t="str">
        <f>IF(Tabela1[[#This Row],[Nivel]]=1,"ok",IF(Tabela1[[#This Row],[LVL 1]]&gt;2,"Nivel 1 &gt; 2","ok"))</f>
        <v>ok</v>
      </c>
      <c r="L89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89" s="2"/>
    </row>
    <row r="90" spans="1:13" hidden="1" x14ac:dyDescent="0.25">
      <c r="A90" s="11"/>
      <c r="B90" s="2" t="s">
        <v>90</v>
      </c>
      <c r="C90" s="2" t="str">
        <f>IF(Tabela1[[#This Row],[Guilda]]="R0","Não","Sim")</f>
        <v>Não</v>
      </c>
      <c r="D90" s="2"/>
      <c r="E90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0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90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90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0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0" s="2">
        <f>SUM(Tabela1[[#This Row],[LVL 1]]*1,Tabela1[[#This Row],[LVL 2]]*4,Tabela1[[#This Row],[LVL3]]*8,Tabela1[[#This Row],[LV4]]*16,Tabela1[[#This Row],[LVL 5]]*32)</f>
        <v>0</v>
      </c>
      <c r="K90" s="2" t="str">
        <f>IF(Tabela1[[#This Row],[Nivel]]=1,"ok",IF(Tabela1[[#This Row],[LVL 1]]&gt;2,"Nivel 1 &gt; 2","ok"))</f>
        <v>ok</v>
      </c>
      <c r="L90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90" s="2"/>
    </row>
    <row r="91" spans="1:13" hidden="1" x14ac:dyDescent="0.25">
      <c r="A91" s="11"/>
      <c r="B91" s="2" t="s">
        <v>90</v>
      </c>
      <c r="C91" s="2" t="str">
        <f>IF(Tabela1[[#This Row],[Guilda]]="R0","Não","Sim")</f>
        <v>Não</v>
      </c>
      <c r="D91" s="2"/>
      <c r="E91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1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91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91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1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1" s="2">
        <f>SUM(Tabela1[[#This Row],[LVL 1]]*1,Tabela1[[#This Row],[LVL 2]]*4,Tabela1[[#This Row],[LVL3]]*8,Tabela1[[#This Row],[LV4]]*16,Tabela1[[#This Row],[LVL 5]]*32)</f>
        <v>0</v>
      </c>
      <c r="K91" s="2" t="str">
        <f>IF(Tabela1[[#This Row],[Nivel]]=1,"ok",IF(Tabela1[[#This Row],[LVL 1]]&gt;2,"Nivel 1 &gt; 2","ok"))</f>
        <v>ok</v>
      </c>
      <c r="L91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91" s="2"/>
    </row>
    <row r="92" spans="1:13" hidden="1" x14ac:dyDescent="0.25">
      <c r="A92" s="11"/>
      <c r="B92" s="2" t="s">
        <v>90</v>
      </c>
      <c r="C92" s="2" t="str">
        <f>IF(Tabela1[[#This Row],[Guilda]]="R0","Não","Sim")</f>
        <v>Não</v>
      </c>
      <c r="D92" s="2"/>
      <c r="E92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2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92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92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2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2" s="2">
        <f>SUM(Tabela1[[#This Row],[LVL 1]]*1,Tabela1[[#This Row],[LVL 2]]*4,Tabela1[[#This Row],[LVL3]]*8,Tabela1[[#This Row],[LV4]]*16,Tabela1[[#This Row],[LVL 5]]*32)</f>
        <v>0</v>
      </c>
      <c r="K92" s="2" t="str">
        <f>IF(Tabela1[[#This Row],[Nivel]]=1,"ok",IF(Tabela1[[#This Row],[LVL 1]]&gt;2,"Nivel 1 &gt; 2","ok"))</f>
        <v>ok</v>
      </c>
      <c r="L92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92" s="2"/>
    </row>
    <row r="93" spans="1:13" hidden="1" x14ac:dyDescent="0.25">
      <c r="A93" s="11"/>
      <c r="B93" s="2" t="s">
        <v>90</v>
      </c>
      <c r="C93" s="2" t="str">
        <f>IF(Tabela1[[#This Row],[Guilda]]="R0","Não","Sim")</f>
        <v>Não</v>
      </c>
      <c r="D93" s="2"/>
      <c r="E93" s="3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3" s="3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93" s="3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93" s="3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3" s="3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3" s="3">
        <f>SUM(Tabela1[[#This Row],[LVL 1]]*1,Tabela1[[#This Row],[LVL 2]]*4,Tabela1[[#This Row],[LVL3]]*8,Tabela1[[#This Row],[LV4]]*16,Tabela1[[#This Row],[LVL 5]]*32)</f>
        <v>0</v>
      </c>
      <c r="K93" s="2" t="str">
        <f>IF(Tabela1[[#This Row],[Nivel]]=1,"ok",IF(Tabela1[[#This Row],[LVL 1]]&gt;2,"Nivel 1 &gt; 2","ok"))</f>
        <v>ok</v>
      </c>
      <c r="L93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93" s="2"/>
    </row>
    <row r="94" spans="1:13" hidden="1" x14ac:dyDescent="0.25">
      <c r="A94" s="11"/>
      <c r="B94" s="2" t="s">
        <v>90</v>
      </c>
      <c r="C94" s="2" t="str">
        <f>IF(Tabela1[[#This Row],[Guilda]]="R0","Não","Sim")</f>
        <v>Não</v>
      </c>
      <c r="D94" s="2"/>
      <c r="E94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4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94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94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4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4" s="2">
        <f>SUM(Tabela1[[#This Row],[LVL 1]]*1,Tabela1[[#This Row],[LVL 2]]*4,Tabela1[[#This Row],[LVL3]]*8,Tabela1[[#This Row],[LV4]]*16,Tabela1[[#This Row],[LVL 5]]*32)</f>
        <v>0</v>
      </c>
      <c r="K94" s="2" t="str">
        <f>IF(Tabela1[[#This Row],[Nivel]]=1,"ok",IF(Tabela1[[#This Row],[LVL 1]]&gt;2,"Nivel 1 &gt; 2","ok"))</f>
        <v>ok</v>
      </c>
      <c r="L94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94" s="2"/>
    </row>
    <row r="95" spans="1:13" hidden="1" x14ac:dyDescent="0.25">
      <c r="A95" s="11"/>
      <c r="B95" s="2" t="s">
        <v>90</v>
      </c>
      <c r="C95" s="2" t="str">
        <f>IF(Tabela1[[#This Row],[Guilda]]="R0","Não","Sim")</f>
        <v>Não</v>
      </c>
      <c r="D95" s="2"/>
      <c r="E95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5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95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95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5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5" s="2">
        <f>SUM(Tabela1[[#This Row],[LVL 1]]*1,Tabela1[[#This Row],[LVL 2]]*4,Tabela1[[#This Row],[LVL3]]*8,Tabela1[[#This Row],[LV4]]*16,Tabela1[[#This Row],[LVL 5]]*32)</f>
        <v>0</v>
      </c>
      <c r="K95" s="2" t="str">
        <f>IF(Tabela1[[#This Row],[Nivel]]=1,"ok",IF(Tabela1[[#This Row],[LVL 1]]&gt;2,"Nivel 1 &gt; 2","ok"))</f>
        <v>ok</v>
      </c>
      <c r="L95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95" s="2"/>
    </row>
    <row r="96" spans="1:13" hidden="1" x14ac:dyDescent="0.25">
      <c r="A96" s="11"/>
      <c r="B96" s="2" t="s">
        <v>90</v>
      </c>
      <c r="C96" s="2" t="str">
        <f>IF(Tabela1[[#This Row],[Guilda]]="R0","Não","Sim")</f>
        <v>Não</v>
      </c>
      <c r="D96" s="2"/>
      <c r="E96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6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96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96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6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6" s="2">
        <f>SUM(Tabela1[[#This Row],[LVL 1]]*1,Tabela1[[#This Row],[LVL 2]]*4,Tabela1[[#This Row],[LVL3]]*8,Tabela1[[#This Row],[LV4]]*16,Tabela1[[#This Row],[LVL 5]]*32)</f>
        <v>0</v>
      </c>
      <c r="K96" s="2" t="str">
        <f>IF(Tabela1[[#This Row],[Nivel]]=1,"ok",IF(Tabela1[[#This Row],[LVL 1]]&gt;2,"Nivel 1 &gt; 2","ok"))</f>
        <v>ok</v>
      </c>
      <c r="L96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96" s="2"/>
    </row>
    <row r="97" spans="1:13" hidden="1" x14ac:dyDescent="0.25">
      <c r="A97" s="11"/>
      <c r="B97" s="2" t="s">
        <v>90</v>
      </c>
      <c r="C97" s="2" t="str">
        <f>IF(Tabela1[[#This Row],[Guilda]]="R0","Não","Sim")</f>
        <v>Não</v>
      </c>
      <c r="D97" s="2"/>
      <c r="E97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7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97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97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7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7" s="2">
        <f>SUM(Tabela1[[#This Row],[LVL 1]]*1,Tabela1[[#This Row],[LVL 2]]*4,Tabela1[[#This Row],[LVL3]]*8,Tabela1[[#This Row],[LV4]]*16,Tabela1[[#This Row],[LVL 5]]*32)</f>
        <v>0</v>
      </c>
      <c r="K97" s="2" t="str">
        <f>IF(Tabela1[[#This Row],[Nivel]]=1,"ok",IF(Tabela1[[#This Row],[LVL 1]]&gt;2,"Nivel 1 &gt; 2","ok"))</f>
        <v>ok</v>
      </c>
      <c r="L97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97" s="2"/>
    </row>
    <row r="98" spans="1:13" hidden="1" x14ac:dyDescent="0.25">
      <c r="A98" s="11"/>
      <c r="B98" s="2" t="s">
        <v>90</v>
      </c>
      <c r="C98" s="2" t="str">
        <f>IF(Tabela1[[#This Row],[Guilda]]="R0","Não","Sim")</f>
        <v>Não</v>
      </c>
      <c r="D98" s="2"/>
      <c r="E98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8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98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98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8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8" s="2">
        <f>SUM(Tabela1[[#This Row],[LVL 1]]*1,Tabela1[[#This Row],[LVL 2]]*4,Tabela1[[#This Row],[LVL3]]*8,Tabela1[[#This Row],[LV4]]*16,Tabela1[[#This Row],[LVL 5]]*32)</f>
        <v>0</v>
      </c>
      <c r="K98" s="2" t="str">
        <f>IF(Tabela1[[#This Row],[Nivel]]=1,"ok",IF(Tabela1[[#This Row],[LVL 1]]&gt;2,"Nivel 1 &gt; 2","ok"))</f>
        <v>ok</v>
      </c>
      <c r="L98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98" s="2"/>
    </row>
    <row r="99" spans="1:13" hidden="1" x14ac:dyDescent="0.25">
      <c r="A99" s="11"/>
      <c r="B99" s="2" t="s">
        <v>90</v>
      </c>
      <c r="C99" s="3" t="str">
        <f>IF(Tabela1[[#This Row],[Guilda]]="R0","Não","Sim")</f>
        <v>Não</v>
      </c>
      <c r="D99" s="2"/>
      <c r="E99" s="3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99" s="3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99" s="3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99" s="3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99" s="3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99" s="3">
        <f>SUM(Tabela1[[#This Row],[LVL 1]]*1,Tabela1[[#This Row],[LVL 2]]*4,Tabela1[[#This Row],[LVL3]]*8,Tabela1[[#This Row],[LV4]]*16,Tabela1[[#This Row],[LVL 5]]*32)</f>
        <v>0</v>
      </c>
      <c r="K99" s="2" t="str">
        <f>IF(Tabela1[[#This Row],[Nivel]]=1,"ok",IF(Tabela1[[#This Row],[LVL 1]]&gt;2,"Nivel 1 &gt; 2","ok"))</f>
        <v>ok</v>
      </c>
      <c r="L99" s="3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99" s="2"/>
    </row>
    <row r="100" spans="1:13" hidden="1" x14ac:dyDescent="0.25">
      <c r="A100" s="11"/>
      <c r="B100" s="2" t="s">
        <v>90</v>
      </c>
      <c r="C100" s="2" t="str">
        <f>IF(Tabela1[[#This Row],[Guilda]]="R0","Não","Sim")</f>
        <v>Não</v>
      </c>
      <c r="D100" s="2"/>
      <c r="E100" s="2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100" s="2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100" s="2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100" s="2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00" s="2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00" s="2">
        <f>SUM(Tabela1[[#This Row],[LVL 1]]*1,Tabela1[[#This Row],[LVL 2]]*4,Tabela1[[#This Row],[LVL3]]*8,Tabela1[[#This Row],[LV4]]*16,Tabela1[[#This Row],[LVL 5]]*32)</f>
        <v>0</v>
      </c>
      <c r="K100" s="2" t="str">
        <f>IF(Tabela1[[#This Row],[Nivel]]=1,"ok",IF(Tabela1[[#This Row],[LVL 1]]&gt;2,"Nivel 1 &gt; 2","ok"))</f>
        <v>ok</v>
      </c>
      <c r="L100" s="2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100" s="2"/>
    </row>
    <row r="101" spans="1:13" s="8" customFormat="1" hidden="1" x14ac:dyDescent="0.25">
      <c r="A101" s="9"/>
      <c r="B101" s="2" t="s">
        <v>90</v>
      </c>
      <c r="C101" s="10" t="str">
        <f>IF(Tabela1[[#This Row],[Guilda]]="R0","Não","Sim")</f>
        <v>Não</v>
      </c>
      <c r="D101" s="9"/>
      <c r="E101" s="10">
        <f>SUM(IF(ISERROR(VLOOKUP(Tabela1[[#This Row],[Nome]],Segunda!$A$2:$W$101,23,0)),0,VLOOKUP(Tabela1[[#This Row],[Nome]],Segunda!$A$2:$W$101,6,0)),IF(ISERROR(VLOOKUP(Tabela1[[#This Row],[Nome]],Terca!$A$2:$W$101,23,0)),0,VLOOKUP(Tabela1[[#This Row],[Nome]],Terca!$A$2:$W$101,6,0)),IF(ISERROR(VLOOKUP(Tabela1[[#This Row],[Nome]],Quarta!$A$2:$W$101,23,0)),0,VLOOKUP(Tabela1[[#This Row],[Nome]],Quarta!$A$2:$W$101,6,0)),IF(ISERROR(VLOOKUP(Tabela1[[#This Row],[Nome]],Quinta!$A$2:$W$101,23,0)),0,VLOOKUP(Tabela1[[#This Row],[Nome]],Quinta!$A$2:$W$101,6,0)),IF(ISERROR(VLOOKUP(Tabela1[[#This Row],[Nome]],Sexta!$A$2:$W$101,23,0)),0,VLOOKUP(Tabela1[[#This Row],[Nome]],Sexta!$A$2:$W$101,6,0)),IF(ISERROR(VLOOKUP(Tabela1[[#This Row],[Nome]],Sabado!$A$2:$W$101,23,0)),0,VLOOKUP(Tabela1[[#This Row],[Nome]],Sabado!$A$2:$W$101,6,0)),IF(ISERROR(VLOOKUP(Tabela1[[#This Row],[Nome]],Domingo!$A$2:$W$101,23,0)),0,VLOOKUP(Tabela1[[#This Row],[Nome]],Domingo!$A$2:$W$101,6,0)))</f>
        <v>0</v>
      </c>
      <c r="F101" s="10">
        <f>SUM(IF(ISERROR(VLOOKUP(Tabela1[[#This Row],[Nome]],Segunda!$A$2:$W$101,23,0)),0,VLOOKUP(Tabela1[[#This Row],[Nome]],Segunda!$A$2:$W$101,7,0)),IF(ISERROR(VLOOKUP(Tabela1[[#This Row],[Nome]],Terca!$A$2:$W$101,23,0)),0,VLOOKUP(Tabela1[[#This Row],[Nome]],Terca!$A$2:$W$101,7,0)),IF(ISERROR(VLOOKUP(Tabela1[[#This Row],[Nome]],Quarta!$A$2:$W$101,23,0)),0,VLOOKUP(Tabela1[[#This Row],[Nome]],Quarta!$A$2:$W$101,7,0)),IF(ISERROR(VLOOKUP(Tabela1[[#This Row],[Nome]],Quinta!$A$2:$W$101,23,0)),0,VLOOKUP(Tabela1[[#This Row],[Nome]],Quinta!$A$2:$W$101,7,0)),IF(ISERROR(VLOOKUP(Tabela1[[#This Row],[Nome]],Sexta!$A$2:$W$101,23,0)),0,VLOOKUP(Tabela1[[#This Row],[Nome]],Sexta!$A$2:$W$101,7,0)),IF(ISERROR(VLOOKUP(Tabela1[[#This Row],[Nome]],Sabado!$A$2:$W$101,23,0)),0,VLOOKUP(Tabela1[[#This Row],[Nome]],Sabado!$A$2:$W$101,7,0)),IF(ISERROR(VLOOKUP(Tabela1[[#This Row],[Nome]],Domingo!$A$2:$W$101,23,0)),0,VLOOKUP(Tabela1[[#This Row],[Nome]],Domingo!$A$2:$W$101,7,0)))</f>
        <v>0</v>
      </c>
      <c r="G101" s="10">
        <f>SUM(IF(ISERROR(VLOOKUP(Tabela1[[#This Row],[Nome]],Segunda!$A$2:$W$101,23,0)),0,VLOOKUP(Tabela1[[#This Row],[Nome]],Segunda!$A$2:$W$101,8,0)),IF(ISERROR(VLOOKUP(Tabela1[[#This Row],[Nome]],Terca!$A$2:$W$101,23,0)),0,VLOOKUP(Tabela1[[#This Row],[Nome]],Terca!$A$2:$W$101,8,0)),IF(ISERROR(VLOOKUP(Tabela1[[#This Row],[Nome]],Quarta!$A$2:$W$101,23,0)),0,VLOOKUP(Tabela1[[#This Row],[Nome]],Quarta!$A$2:$W$101,8,0)),IF(ISERROR(VLOOKUP(Tabela1[[#This Row],[Nome]],Quinta!$A$2:$W$101,23,0)),0,VLOOKUP(Tabela1[[#This Row],[Nome]],Quinta!$A$2:$W$101,8,0)),IF(ISERROR(VLOOKUP(Tabela1[[#This Row],[Nome]],Sexta!$A$2:$W$101,23,0)),0,VLOOKUP(Tabela1[[#This Row],[Nome]],Sexta!$A$2:$W$101,8,0)),IF(ISERROR(VLOOKUP(Tabela1[[#This Row],[Nome]],Sabado!$A$2:$W$101,23,0)),0,VLOOKUP(Tabela1[[#This Row],[Nome]],Sabado!$A$2:$W$101,8,0)),IF(ISERROR(VLOOKUP(Tabela1[[#This Row],[Nome]],Domingo!$A$2:$W$101,23,0)),0,VLOOKUP(Tabela1[[#This Row],[Nome]],Domingo!$A$2:$W$101,8,0)))</f>
        <v>0</v>
      </c>
      <c r="H101" s="10">
        <f>SUM(IF(ISERROR(VLOOKUP(Tabela1[[#This Row],[Nome]],Segunda!$A$2:$W$101,23,0)),0,VLOOKUP(Tabela1[[#This Row],[Nome]],Segunda!$A$2:$W$101,9,0)),IF(ISERROR(VLOOKUP(Tabela1[[#This Row],[Nome]],Terca!$A$2:$W$101,23,0)),0,VLOOKUP(Tabela1[[#This Row],[Nome]],Terca!$A$2:$W$101,9,0)),IF(ISERROR(VLOOKUP(Tabela1[[#This Row],[Nome]],Quarta!$A$2:$W$101,23,0)),0,VLOOKUP(Tabela1[[#This Row],[Nome]],Quarta!$A$2:$W$101,9,0)),IF(ISERROR(VLOOKUP(Tabela1[[#This Row],[Nome]],Quinta!$A$2:$W$101,23,0)),0,VLOOKUP(Tabela1[[#This Row],[Nome]],Quinta!$A$2:$W$101,9,0)),IF(ISERROR(VLOOKUP(Tabela1[[#This Row],[Nome]],Sexta!$A$2:$W$101,23,0)),0,VLOOKUP(Tabela1[[#This Row],[Nome]],Sexta!$A$2:$W$101,9,0)),IF(ISERROR(VLOOKUP(Tabela1[[#This Row],[Nome]],Sabado!$A$2:$W$101,23,0)),0,VLOOKUP(Tabela1[[#This Row],[Nome]],Sabado!$A$2:$W$101,9,0)),IF(ISERROR(VLOOKUP(Tabela1[[#This Row],[Nome]],Domingo!$A$2:$W$101,23,0)),0,VLOOKUP(Tabela1[[#This Row],[Nome]],Domingo!$A$2:$W$101,9,0)))</f>
        <v>0</v>
      </c>
      <c r="I101" s="10">
        <f>SUM(IF(ISERROR(VLOOKUP(Tabela1[[#This Row],[Nome]],Segunda!$A$2:$W$101,23,0)),0,VLOOKUP(Tabela1[[#This Row],[Nome]],Segunda!$A$2:$W$101,10,0)),IF(ISERROR(VLOOKUP(Tabela1[[#This Row],[Nome]],Terca!$A$2:$W$101,23,0)),0,VLOOKUP(Tabela1[[#This Row],[Nome]],Terca!$A$2:$W$101,10,0)),IF(ISERROR(VLOOKUP(Tabela1[[#This Row],[Nome]],Quarta!$A$2:$W$101,23,0)),0,VLOOKUP(Tabela1[[#This Row],[Nome]],Quarta!$A$2:$W$101,10,0)),IF(ISERROR(VLOOKUP(Tabela1[[#This Row],[Nome]],Quinta!$A$2:$W$101,23,0)),0,VLOOKUP(Tabela1[[#This Row],[Nome]],Quinta!$A$2:$W$101,10,0)),IF(ISERROR(VLOOKUP(Tabela1[[#This Row],[Nome]],Sexta!$A$2:$W$101,23,0)),0,VLOOKUP(Tabela1[[#This Row],[Nome]],Sexta!$A$2:$W$101,10,0)),IF(ISERROR(VLOOKUP(Tabela1[[#This Row],[Nome]],Sabado!$A$2:$W$101,23,0)),0,VLOOKUP(Tabela1[[#This Row],[Nome]],Sabado!$A$2:$W$101,10,0)),IF(ISERROR(VLOOKUP(Tabela1[[#This Row],[Nome]],Domingo!$A$2:$W$101,23,0)),0,VLOOKUP(Tabela1[[#This Row],[Nome]],Domingo!$A$2:$W$101,10,0)))</f>
        <v>0</v>
      </c>
      <c r="J101" s="10">
        <f>SUM(Tabela1[[#This Row],[LVL 1]]*1,Tabela1[[#This Row],[LVL 2]]*4,Tabela1[[#This Row],[LVL3]]*8,Tabela1[[#This Row],[LV4]]*16,Tabela1[[#This Row],[LVL 5]]*32)</f>
        <v>0</v>
      </c>
      <c r="K101" s="10" t="str">
        <f>IF(Tabela1[[#This Row],[Nivel]]=1,"ok",IF(Tabela1[[#This Row],[LVL 1]]&gt;2,"Nivel 1 &gt; 2","ok"))</f>
        <v>ok</v>
      </c>
      <c r="L101" s="10" t="str">
        <f>IF(Tabela1[[#This Row],[Nivel]]=4,IF(Tabela1[[#This Row],[Pontos]]&gt;=20*$Q$2,"OK","Devedor"),IF(Tabela1[[#This Row],[Nivel]]=3,IF(Tabela1[[#This Row],[Pontos]]&gt;=12*$Q$2,"OK","Devedor"),IF(Tabela1[[#This Row],[Nivel]]=2,IF(Tabela1[[#This Row],[Pontos]]&gt;=8*$Q$2,"OK","Devedor"),IF(Tabela1[[#This Row],[Nivel]]=1,IF(Tabela1[[#This Row],[Pontos]]&gt;=8*$Q$2,"OK","Devedor"),"sem nivel"))))</f>
        <v>sem nivel</v>
      </c>
      <c r="M101" s="10"/>
    </row>
    <row r="102" spans="1:13" x14ac:dyDescent="0.25">
      <c r="A102" s="17" t="s">
        <v>1</v>
      </c>
      <c r="B102" s="17"/>
      <c r="C102" s="17"/>
      <c r="D102" s="17"/>
      <c r="E102" s="17">
        <f>SUBTOTAL(109,Tabela1[LVL 1])</f>
        <v>124</v>
      </c>
      <c r="F102" s="17">
        <f>SUBTOTAL(109,Tabela1[LVL 2])</f>
        <v>291</v>
      </c>
      <c r="G102" s="17">
        <f>SUBTOTAL(109,Tabela1[LVL3])</f>
        <v>16</v>
      </c>
      <c r="H102" s="17">
        <f>SUBTOTAL(109,Tabela1[LV4])</f>
        <v>0</v>
      </c>
      <c r="I102" s="17">
        <f>SUBTOTAL(109,Tabela1[LVL 5])</f>
        <v>0</v>
      </c>
      <c r="J102" s="17"/>
      <c r="K102" s="17"/>
      <c r="L102" s="17"/>
      <c r="M102" s="9"/>
    </row>
  </sheetData>
  <conditionalFormatting sqref="L2:M101">
    <cfRule type="cellIs" dxfId="219" priority="2" operator="equal">
      <formula>"Em débito"</formula>
    </cfRule>
  </conditionalFormatting>
  <conditionalFormatting sqref="K2:K101">
    <cfRule type="cellIs" dxfId="218" priority="1" operator="equal">
      <formula>"Nivel 1 &gt; 2"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H31"/>
  <sheetViews>
    <sheetView workbookViewId="0">
      <selection activeCell="J22" sqref="J22"/>
    </sheetView>
  </sheetViews>
  <sheetFormatPr defaultRowHeight="15" x14ac:dyDescent="0.25"/>
  <cols>
    <col min="1" max="1" width="11.140625" customWidth="1"/>
  </cols>
  <sheetData>
    <row r="23" spans="2:8" x14ac:dyDescent="0.25">
      <c r="B23" s="16" t="s">
        <v>131</v>
      </c>
      <c r="C23" s="16" t="s">
        <v>119</v>
      </c>
      <c r="D23" s="16" t="s">
        <v>120</v>
      </c>
      <c r="E23" s="16" t="s">
        <v>121</v>
      </c>
      <c r="F23" s="16" t="s">
        <v>122</v>
      </c>
      <c r="G23" s="16" t="s">
        <v>123</v>
      </c>
      <c r="H23" s="16" t="s">
        <v>1</v>
      </c>
    </row>
    <row r="24" spans="2:8" x14ac:dyDescent="0.25">
      <c r="B24" s="14" t="s">
        <v>124</v>
      </c>
      <c r="C24" s="14">
        <f>Segunda!F102</f>
        <v>0</v>
      </c>
      <c r="D24" s="14">
        <f>Segunda!G102</f>
        <v>0</v>
      </c>
      <c r="E24" s="14">
        <f>Segunda!H102</f>
        <v>0</v>
      </c>
      <c r="F24" s="14">
        <f>Segunda!I102</f>
        <v>0</v>
      </c>
      <c r="G24" s="14">
        <f>Segunda!J102</f>
        <v>0</v>
      </c>
      <c r="H24" s="15">
        <f>SUM(C24:G24)</f>
        <v>0</v>
      </c>
    </row>
    <row r="25" spans="2:8" x14ac:dyDescent="0.25">
      <c r="B25" s="14" t="s">
        <v>125</v>
      </c>
      <c r="C25" s="14">
        <f>Terca!F102</f>
        <v>0</v>
      </c>
      <c r="D25" s="14">
        <f>Terca!G102</f>
        <v>0</v>
      </c>
      <c r="E25" s="14">
        <f>Terca!H102</f>
        <v>0</v>
      </c>
      <c r="F25" s="14">
        <f>Terca!I102</f>
        <v>0</v>
      </c>
      <c r="G25" s="14">
        <f>Terca!J102</f>
        <v>0</v>
      </c>
      <c r="H25" s="15">
        <f t="shared" ref="H25:H30" si="0">SUM(C25:G25)</f>
        <v>0</v>
      </c>
    </row>
    <row r="26" spans="2:8" x14ac:dyDescent="0.25">
      <c r="B26" s="14" t="s">
        <v>126</v>
      </c>
      <c r="C26" s="14">
        <f>Quarta!F102</f>
        <v>0</v>
      </c>
      <c r="D26" s="14">
        <f>Quarta!G102</f>
        <v>0</v>
      </c>
      <c r="E26" s="14">
        <f>Quarta!H102</f>
        <v>0</v>
      </c>
      <c r="F26" s="14">
        <f>Quarta!I102</f>
        <v>0</v>
      </c>
      <c r="G26" s="14">
        <f>Quarta!J102</f>
        <v>0</v>
      </c>
      <c r="H26" s="15">
        <f t="shared" si="0"/>
        <v>0</v>
      </c>
    </row>
    <row r="27" spans="2:8" x14ac:dyDescent="0.25">
      <c r="B27" s="14" t="s">
        <v>127</v>
      </c>
      <c r="C27" s="14">
        <f>Quinta!F102</f>
        <v>63</v>
      </c>
      <c r="D27" s="14">
        <f>Quinta!G102</f>
        <v>149</v>
      </c>
      <c r="E27" s="14">
        <f>Quinta!H102</f>
        <v>4</v>
      </c>
      <c r="F27" s="14">
        <f>Quinta!I102</f>
        <v>0</v>
      </c>
      <c r="G27" s="14">
        <f>Quinta!J102</f>
        <v>0</v>
      </c>
      <c r="H27" s="15">
        <f t="shared" si="0"/>
        <v>216</v>
      </c>
    </row>
    <row r="28" spans="2:8" x14ac:dyDescent="0.25">
      <c r="B28" s="14" t="s">
        <v>128</v>
      </c>
      <c r="C28" s="14">
        <f>Sexta!F102</f>
        <v>62</v>
      </c>
      <c r="D28" s="14">
        <f>Sexta!G102</f>
        <v>143</v>
      </c>
      <c r="E28" s="14">
        <f>Sexta!H102</f>
        <v>12</v>
      </c>
      <c r="F28" s="14">
        <f>Sexta!I102</f>
        <v>0</v>
      </c>
      <c r="G28" s="14">
        <f>Sexta!J102</f>
        <v>0</v>
      </c>
      <c r="H28" s="15">
        <f t="shared" si="0"/>
        <v>217</v>
      </c>
    </row>
    <row r="29" spans="2:8" x14ac:dyDescent="0.25">
      <c r="B29" s="14" t="s">
        <v>129</v>
      </c>
      <c r="C29" s="14">
        <f>Sabado!F102</f>
        <v>0</v>
      </c>
      <c r="D29" s="14">
        <f>Sabado!G102</f>
        <v>0</v>
      </c>
      <c r="E29" s="14">
        <f>Sabado!H102</f>
        <v>0</v>
      </c>
      <c r="F29" s="14">
        <f>Sabado!I102</f>
        <v>0</v>
      </c>
      <c r="G29" s="14">
        <f>Sabado!J102</f>
        <v>0</v>
      </c>
      <c r="H29" s="15">
        <f t="shared" si="0"/>
        <v>0</v>
      </c>
    </row>
    <row r="30" spans="2:8" x14ac:dyDescent="0.25">
      <c r="B30" s="14" t="s">
        <v>130</v>
      </c>
      <c r="C30" s="14">
        <f>Domingo!F102</f>
        <v>0</v>
      </c>
      <c r="D30" s="14">
        <f>Domingo!G102</f>
        <v>0</v>
      </c>
      <c r="E30" s="14">
        <f>Domingo!H102</f>
        <v>0</v>
      </c>
      <c r="F30" s="14">
        <f>Domingo!I102</f>
        <v>0</v>
      </c>
      <c r="G30" s="14">
        <f>Domingo!J102</f>
        <v>0</v>
      </c>
      <c r="H30" s="15">
        <f t="shared" si="0"/>
        <v>0</v>
      </c>
    </row>
    <row r="31" spans="2:8" x14ac:dyDescent="0.25">
      <c r="B31" s="14"/>
      <c r="C31" s="14">
        <f>SUBTOTAL(109,Tabela5[Lvl1])</f>
        <v>125</v>
      </c>
      <c r="D31" s="14">
        <f>SUBTOTAL(109,Tabela5[Lvl2])</f>
        <v>292</v>
      </c>
      <c r="E31" s="14">
        <f>SUBTOTAL(109,Tabela5[Lvl3])</f>
        <v>16</v>
      </c>
      <c r="F31" s="14">
        <f>SUBTOTAL(109,Tabela5[Lvl4])</f>
        <v>0</v>
      </c>
      <c r="G31" s="14">
        <f>SUBTOTAL(109,Tabela5[Lvl5])</f>
        <v>0</v>
      </c>
      <c r="H31" s="15">
        <f>SUBTOTAL(109,Tabela5[Total])</f>
        <v>433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="80" zoomScaleNormal="80" workbookViewId="0">
      <selection activeCell="F102" sqref="F102:J102"/>
    </sheetView>
  </sheetViews>
  <sheetFormatPr defaultRowHeight="15" x14ac:dyDescent="0.25"/>
  <cols>
    <col min="1" max="1" width="13.140625" customWidth="1"/>
    <col min="2" max="24" width="6.7109375" customWidth="1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93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95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96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t="s">
        <v>77</v>
      </c>
      <c r="X1" t="s">
        <v>94</v>
      </c>
    </row>
    <row r="2" spans="1:2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>
        <v>1</v>
      </c>
      <c r="X2" s="2" t="e">
        <f>VLOOKUP(Segunda!A2,Controle!$A$2:$L$101,1,0)</f>
        <v>#N/A</v>
      </c>
    </row>
    <row r="3" spans="1:2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2</v>
      </c>
      <c r="X3" s="2" t="e">
        <f>VLOOKUP(Segunda!A3,Controle!$A$2:$L$101,1,0)</f>
        <v>#N/A</v>
      </c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3</v>
      </c>
      <c r="X4" s="2" t="e">
        <f>VLOOKUP(Segunda!A4,Controle!$A$2:$L$101,1,0)</f>
        <v>#N/A</v>
      </c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4</v>
      </c>
      <c r="X5" s="2" t="e">
        <f>VLOOKUP(Segunda!A5,Controle!$A$2:$L$101,1,0)</f>
        <v>#N/A</v>
      </c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5</v>
      </c>
      <c r="X6" s="2" t="e">
        <f>VLOOKUP(Segunda!A6,Controle!$A$2:$L$101,1,0)</f>
        <v>#N/A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6</v>
      </c>
      <c r="X7" s="2" t="e">
        <f>VLOOKUP(Segunda!A7,Controle!$A$2:$L$101,1,0)</f>
        <v>#N/A</v>
      </c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7</v>
      </c>
      <c r="X8" s="2" t="e">
        <f>VLOOKUP(Segunda!A8,Controle!$A$2:$L$101,1,0)</f>
        <v>#N/A</v>
      </c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8</v>
      </c>
      <c r="X9" s="2" t="e">
        <f>VLOOKUP(Segunda!A9,Controle!$A$2:$L$101,1,0)</f>
        <v>#N/A</v>
      </c>
    </row>
    <row r="10" spans="1:2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9</v>
      </c>
      <c r="X10" s="2" t="e">
        <f>VLOOKUP(Segunda!A10,Controle!$A$2:$L$101,1,0)</f>
        <v>#N/A</v>
      </c>
    </row>
    <row r="11" spans="1:2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10</v>
      </c>
      <c r="X11" s="2" t="e">
        <f>VLOOKUP(Segunda!A11,Controle!$A$2:$L$101,1,0)</f>
        <v>#N/A</v>
      </c>
    </row>
    <row r="12" spans="1:2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11</v>
      </c>
      <c r="X12" s="2" t="e">
        <f>VLOOKUP(Segunda!A12,Controle!$A$2:$L$101,1,0)</f>
        <v>#N/A</v>
      </c>
    </row>
    <row r="13" spans="1:2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12</v>
      </c>
      <c r="X13" s="2" t="e">
        <f>VLOOKUP(Segunda!A13,Controle!$A$2:$L$101,1,0)</f>
        <v>#N/A</v>
      </c>
    </row>
    <row r="14" spans="1:2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13</v>
      </c>
      <c r="X14" s="2" t="e">
        <f>VLOOKUP(Segunda!A14,Controle!$A$2:$L$101,1,0)</f>
        <v>#N/A</v>
      </c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14</v>
      </c>
      <c r="X15" s="2" t="e">
        <f>VLOOKUP(Segunda!A15,Controle!$A$2:$L$101,1,0)</f>
        <v>#N/A</v>
      </c>
    </row>
    <row r="16" spans="1:2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15</v>
      </c>
      <c r="X16" s="2" t="e">
        <f>VLOOKUP(Segunda!A16,Controle!$A$2:$L$101,1,0)</f>
        <v>#N/A</v>
      </c>
    </row>
    <row r="17" spans="1:2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16</v>
      </c>
      <c r="X17" s="2" t="e">
        <f>VLOOKUP(Segunda!A17,Controle!$A$2:$L$101,1,0)</f>
        <v>#N/A</v>
      </c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17</v>
      </c>
      <c r="X18" s="2" t="e">
        <f>VLOOKUP(Segunda!A18,Controle!$A$2:$L$101,1,0)</f>
        <v>#N/A</v>
      </c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18</v>
      </c>
      <c r="X19" s="2" t="e">
        <f>VLOOKUP(Segunda!A19,Controle!$A$2:$L$101,1,0)</f>
        <v>#N/A</v>
      </c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19</v>
      </c>
      <c r="X20" s="2" t="e">
        <f>VLOOKUP(Segunda!A20,Controle!$A$2:$L$101,1,0)</f>
        <v>#N/A</v>
      </c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>
        <v>20</v>
      </c>
      <c r="X21" s="2" t="e">
        <f>VLOOKUP(Segunda!A21,Controle!$A$2:$L$101,1,0)</f>
        <v>#N/A</v>
      </c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21</v>
      </c>
      <c r="X22" s="2" t="e">
        <f>VLOOKUP(Segunda!A22,Controle!$A$2:$L$101,1,0)</f>
        <v>#N/A</v>
      </c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22</v>
      </c>
      <c r="X23" s="2" t="e">
        <f>VLOOKUP(Segunda!A23,Controle!$A$2:$L$101,1,0)</f>
        <v>#N/A</v>
      </c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23</v>
      </c>
      <c r="X24" s="2" t="e">
        <f>VLOOKUP(Segunda!A24,Controle!$A$2:$L$101,1,0)</f>
        <v>#N/A</v>
      </c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24</v>
      </c>
      <c r="X25" s="2" t="e">
        <f>VLOOKUP(Segunda!A25,Controle!$A$2:$L$101,1,0)</f>
        <v>#N/A</v>
      </c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25</v>
      </c>
      <c r="X26" s="2" t="e">
        <f>VLOOKUP(Segunda!A26,Controle!$A$2:$L$101,1,0)</f>
        <v>#N/A</v>
      </c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26</v>
      </c>
      <c r="X27" s="2" t="e">
        <f>VLOOKUP(Segunda!A27,Controle!$A$2:$L$101,1,0)</f>
        <v>#N/A</v>
      </c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27</v>
      </c>
      <c r="X28" s="2" t="e">
        <f>VLOOKUP(Segunda!A28,Controle!$A$2:$L$101,1,0)</f>
        <v>#N/A</v>
      </c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28</v>
      </c>
      <c r="X29" s="2" t="e">
        <f>VLOOKUP(Segunda!A29,Controle!$A$2:$L$101,1,0)</f>
        <v>#N/A</v>
      </c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v>29</v>
      </c>
      <c r="X30" s="2" t="e">
        <f>VLOOKUP(Segunda!A30,Controle!$A$2:$L$101,1,0)</f>
        <v>#N/A</v>
      </c>
    </row>
    <row r="31" spans="1:2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30</v>
      </c>
      <c r="X31" s="2" t="e">
        <f>VLOOKUP(Segunda!A31,Controle!$A$2:$L$101,1,0)</f>
        <v>#N/A</v>
      </c>
    </row>
    <row r="32" spans="1:2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v>31</v>
      </c>
      <c r="X32" s="2" t="e">
        <f>VLOOKUP(Segunda!A32,Controle!$A$2:$L$101,1,0)</f>
        <v>#N/A</v>
      </c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32</v>
      </c>
      <c r="X33" s="2" t="e">
        <f>VLOOKUP(Segunda!A33,Controle!$A$2:$L$101,1,0)</f>
        <v>#N/A</v>
      </c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33</v>
      </c>
      <c r="X34" s="2" t="e">
        <f>VLOOKUP(Segunda!A34,Controle!$A$2:$L$101,1,0)</f>
        <v>#N/A</v>
      </c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34</v>
      </c>
      <c r="X35" s="2" t="e">
        <f>VLOOKUP(Segunda!A35,Controle!$A$2:$L$101,1,0)</f>
        <v>#N/A</v>
      </c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35</v>
      </c>
      <c r="X36" s="2" t="e">
        <f>VLOOKUP(Segunda!A36,Controle!$A$2:$L$101,1,0)</f>
        <v>#N/A</v>
      </c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36</v>
      </c>
      <c r="X37" s="2" t="e">
        <f>VLOOKUP(Segunda!A37,Controle!$A$2:$L$101,1,0)</f>
        <v>#N/A</v>
      </c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37</v>
      </c>
      <c r="X38" s="2" t="e">
        <f>VLOOKUP(Segunda!A38,Controle!$A$2:$L$101,1,0)</f>
        <v>#N/A</v>
      </c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38</v>
      </c>
      <c r="X39" s="2" t="e">
        <f>VLOOKUP(Segunda!A39,Controle!$A$2:$L$101,1,0)</f>
        <v>#N/A</v>
      </c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39</v>
      </c>
      <c r="X40" s="2" t="e">
        <f>VLOOKUP(Segunda!A40,Controle!$A$2:$L$101,1,0)</f>
        <v>#N/A</v>
      </c>
    </row>
    <row r="41" spans="1:2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40</v>
      </c>
      <c r="X41" s="2" t="e">
        <f>VLOOKUP(Segunda!A41,Controle!$A$2:$L$101,1,0)</f>
        <v>#N/A</v>
      </c>
    </row>
    <row r="42" spans="1:2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41</v>
      </c>
      <c r="X42" s="2" t="e">
        <f>VLOOKUP(Segunda!A42,Controle!$A$2:$L$101,1,0)</f>
        <v>#N/A</v>
      </c>
    </row>
    <row r="43" spans="1:2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v>42</v>
      </c>
      <c r="X43" s="2" t="e">
        <f>VLOOKUP(Segunda!A43,Controle!$A$2:$L$101,1,0)</f>
        <v>#N/A</v>
      </c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43</v>
      </c>
      <c r="X44" s="2" t="e">
        <f>VLOOKUP(Segunda!A44,Controle!$A$2:$L$101,1,0)</f>
        <v>#N/A</v>
      </c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44</v>
      </c>
      <c r="X45" s="2" t="e">
        <f>VLOOKUP(Segunda!A45,Controle!$A$2:$L$101,1,0)</f>
        <v>#N/A</v>
      </c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45</v>
      </c>
      <c r="X46" s="2" t="e">
        <f>VLOOKUP(Segunda!A46,Controle!$A$2:$L$101,1,0)</f>
        <v>#N/A</v>
      </c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46</v>
      </c>
      <c r="X47" s="2" t="e">
        <f>VLOOKUP(Segunda!A47,Controle!$A$2:$L$101,1,0)</f>
        <v>#N/A</v>
      </c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47</v>
      </c>
      <c r="X48" s="2" t="e">
        <f>VLOOKUP(Segunda!A48,Controle!$A$2:$L$101,1,0)</f>
        <v>#N/A</v>
      </c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48</v>
      </c>
      <c r="X49" s="2" t="e">
        <f>VLOOKUP(Segunda!A49,Controle!$A$2:$L$101,1,0)</f>
        <v>#N/A</v>
      </c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49</v>
      </c>
      <c r="X50" s="2" t="e">
        <f>VLOOKUP(Segunda!A50,Controle!$A$2:$L$101,1,0)</f>
        <v>#N/A</v>
      </c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50</v>
      </c>
      <c r="X51" s="2" t="e">
        <f>VLOOKUP(Segunda!A51,Controle!$A$2:$L$101,1,0)</f>
        <v>#N/A</v>
      </c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51</v>
      </c>
      <c r="X52" s="2" t="e">
        <f>VLOOKUP(Segunda!A52,Controle!$A$2:$L$101,1,0)</f>
        <v>#N/A</v>
      </c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52</v>
      </c>
      <c r="X53" s="2" t="e">
        <f>VLOOKUP(Segunda!A53,Controle!$A$2:$L$101,1,0)</f>
        <v>#N/A</v>
      </c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53</v>
      </c>
      <c r="X54" s="2" t="e">
        <f>VLOOKUP(Segunda!A54,Controle!$A$2:$L$101,1,0)</f>
        <v>#N/A</v>
      </c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54</v>
      </c>
      <c r="X55" s="2" t="e">
        <f>VLOOKUP(Segunda!A55,Controle!$A$2:$L$101,1,0)</f>
        <v>#N/A</v>
      </c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55</v>
      </c>
      <c r="X56" s="2" t="e">
        <f>VLOOKUP(Segunda!A56,Controle!$A$2:$L$101,1,0)</f>
        <v>#N/A</v>
      </c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56</v>
      </c>
      <c r="X57" s="2" t="e">
        <f>VLOOKUP(Segunda!A57,Controle!$A$2:$L$101,1,0)</f>
        <v>#N/A</v>
      </c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57</v>
      </c>
      <c r="X58" s="2" t="e">
        <f>VLOOKUP(Segunda!A58,Controle!$A$2:$L$101,1,0)</f>
        <v>#N/A</v>
      </c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>
        <v>58</v>
      </c>
      <c r="X59" s="2" t="e">
        <f>VLOOKUP(Segunda!A59,Controle!$A$2:$L$101,1,0)</f>
        <v>#N/A</v>
      </c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59</v>
      </c>
      <c r="X60" s="2" t="e">
        <f>VLOOKUP(Segunda!A60,Controle!$A$2:$L$101,1,0)</f>
        <v>#N/A</v>
      </c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60</v>
      </c>
      <c r="X61" s="2" t="e">
        <f>VLOOKUP(Segunda!A61,Controle!$A$2:$L$101,1,0)</f>
        <v>#N/A</v>
      </c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>
        <v>61</v>
      </c>
      <c r="X62" s="2" t="e">
        <f>VLOOKUP(Segunda!A62,Controle!$A$2:$L$101,1,0)</f>
        <v>#N/A</v>
      </c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>
        <v>62</v>
      </c>
      <c r="X63" s="2" t="e">
        <f>VLOOKUP(Segunda!A63,Controle!$A$2:$L$101,1,0)</f>
        <v>#N/A</v>
      </c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63</v>
      </c>
      <c r="X64" s="2" t="e">
        <f>VLOOKUP(Segunda!A64,Controle!$A$2:$L$101,1,0)</f>
        <v>#N/A</v>
      </c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>
        <v>64</v>
      </c>
      <c r="X65" s="2" t="e">
        <f>VLOOKUP(Segunda!A65,Controle!$A$2:$L$101,1,0)</f>
        <v>#N/A</v>
      </c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v>65</v>
      </c>
      <c r="X66" s="2" t="e">
        <f>VLOOKUP(Segunda!A66,Controle!$A$2:$L$101,1,0)</f>
        <v>#N/A</v>
      </c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>
        <v>66</v>
      </c>
      <c r="X67" s="2" t="e">
        <f>VLOOKUP(Segunda!A67,Controle!$A$2:$L$101,1,0)</f>
        <v>#N/A</v>
      </c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>
        <v>67</v>
      </c>
      <c r="X68" s="2" t="e">
        <f>VLOOKUP(Segunda!A68,Controle!$A$2:$L$101,1,0)</f>
        <v>#N/A</v>
      </c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v>68</v>
      </c>
      <c r="X69" s="2" t="e">
        <f>VLOOKUP(Segunda!A69,Controle!$A$2:$L$101,1,0)</f>
        <v>#N/A</v>
      </c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v>69</v>
      </c>
      <c r="X70" s="2" t="e">
        <f>VLOOKUP(Segunda!A70,Controle!$A$2:$L$101,1,0)</f>
        <v>#N/A</v>
      </c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v>70</v>
      </c>
      <c r="X71" s="2" t="e">
        <f>VLOOKUP(Segunda!A71,Controle!$A$2:$L$101,1,0)</f>
        <v>#N/A</v>
      </c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>
        <v>71</v>
      </c>
      <c r="X72" s="2" t="e">
        <f>VLOOKUP(Segunda!A72,Controle!$A$2:$L$101,1,0)</f>
        <v>#N/A</v>
      </c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>
        <v>72</v>
      </c>
      <c r="X73" s="2" t="e">
        <f>VLOOKUP(Segunda!A73,Controle!$A$2:$L$101,1,0)</f>
        <v>#N/A</v>
      </c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>
        <v>73</v>
      </c>
      <c r="X74" s="2" t="e">
        <f>VLOOKUP(Segunda!A74,Controle!$A$2:$L$101,1,0)</f>
        <v>#N/A</v>
      </c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v>74</v>
      </c>
      <c r="X75" s="2" t="e">
        <f>VLOOKUP(Segunda!A75,Controle!$A$2:$L$101,1,0)</f>
        <v>#N/A</v>
      </c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>
        <v>75</v>
      </c>
      <c r="X76" s="2" t="e">
        <f>VLOOKUP(Segunda!A76,Controle!$A$2:$L$101,1,0)</f>
        <v>#N/A</v>
      </c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>
        <v>76</v>
      </c>
      <c r="X77" s="2" t="e">
        <f>VLOOKUP(Segunda!A77,Controle!$A$2:$L$101,1,0)</f>
        <v>#N/A</v>
      </c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v>77</v>
      </c>
      <c r="X78" s="2" t="e">
        <f>VLOOKUP(Segunda!A78,Controle!$A$2:$L$101,1,0)</f>
        <v>#N/A</v>
      </c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>
        <v>78</v>
      </c>
      <c r="X79" s="2" t="e">
        <f>VLOOKUP(Segunda!A79,Controle!$A$2:$L$101,1,0)</f>
        <v>#N/A</v>
      </c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>
        <v>79</v>
      </c>
      <c r="X80" s="2" t="e">
        <f>VLOOKUP(Segunda!A80,Controle!$A$2:$L$101,1,0)</f>
        <v>#N/A</v>
      </c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>
        <v>80</v>
      </c>
      <c r="X81" s="2" t="e">
        <f>VLOOKUP(Segunda!A81,Controle!$A$2:$L$101,1,0)</f>
        <v>#N/A</v>
      </c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81</v>
      </c>
      <c r="X82" s="2" t="e">
        <f>VLOOKUP(Segunda!A82,Controle!$A$2:$L$101,1,0)</f>
        <v>#N/A</v>
      </c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82</v>
      </c>
      <c r="X83" s="2" t="e">
        <f>VLOOKUP(Segunda!A83,Controle!$A$2:$L$101,1,0)</f>
        <v>#N/A</v>
      </c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83</v>
      </c>
      <c r="X84" s="2" t="e">
        <f>VLOOKUP(Segunda!A84,Controle!$A$2:$L$101,1,0)</f>
        <v>#N/A</v>
      </c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84</v>
      </c>
      <c r="X85" s="2" t="e">
        <f>VLOOKUP(Segunda!A85,Controle!$A$2:$L$101,1,0)</f>
        <v>#N/A</v>
      </c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85</v>
      </c>
      <c r="X86" s="2" t="e">
        <f>VLOOKUP(Segunda!A86,Controle!$A$2:$L$101,1,0)</f>
        <v>#N/A</v>
      </c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v>86</v>
      </c>
      <c r="X87" s="2" t="e">
        <f>VLOOKUP(Segunda!A87,Controle!$A$2:$L$101,1,0)</f>
        <v>#N/A</v>
      </c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>
        <v>87</v>
      </c>
      <c r="X88" s="2" t="e">
        <f>VLOOKUP(Segunda!A88,Controle!$A$2:$L$101,1,0)</f>
        <v>#N/A</v>
      </c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>
        <v>88</v>
      </c>
      <c r="X89" s="2" t="e">
        <f>VLOOKUP(Segunda!A89,Controle!$A$2:$L$101,1,0)</f>
        <v>#N/A</v>
      </c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>
        <v>89</v>
      </c>
      <c r="X90" s="2" t="e">
        <f>VLOOKUP(Segunda!A90,Controle!$A$2:$L$101,1,0)</f>
        <v>#N/A</v>
      </c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90</v>
      </c>
      <c r="X91" s="2" t="e">
        <f>VLOOKUP(Segunda!A91,Controle!$A$2:$L$101,1,0)</f>
        <v>#N/A</v>
      </c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>
        <v>91</v>
      </c>
      <c r="X92" s="2" t="e">
        <f>VLOOKUP(Segunda!A92,Controle!$A$2:$L$101,1,0)</f>
        <v>#N/A</v>
      </c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>
        <v>92</v>
      </c>
      <c r="X93" s="2" t="e">
        <f>VLOOKUP(Segunda!A93,Controle!$A$2:$L$101,1,0)</f>
        <v>#N/A</v>
      </c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>
        <v>93</v>
      </c>
      <c r="X94" s="2" t="e">
        <f>VLOOKUP(Segunda!A94,Controle!$A$2:$L$101,1,0)</f>
        <v>#N/A</v>
      </c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>
        <v>94</v>
      </c>
      <c r="X95" s="2" t="e">
        <f>VLOOKUP(Segunda!A95,Controle!$A$2:$L$101,1,0)</f>
        <v>#N/A</v>
      </c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95</v>
      </c>
      <c r="X96" s="2" t="e">
        <f>VLOOKUP(Segunda!A96,Controle!$A$2:$L$101,1,0)</f>
        <v>#N/A</v>
      </c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>
        <v>96</v>
      </c>
      <c r="X97" s="2" t="e">
        <f>VLOOKUP(Segunda!A97,Controle!$A$2:$L$101,1,0)</f>
        <v>#N/A</v>
      </c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>
        <v>97</v>
      </c>
      <c r="X98" s="2" t="e">
        <f>VLOOKUP(Segunda!A98,Controle!$A$2:$L$101,1,0)</f>
        <v>#N/A</v>
      </c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v>98</v>
      </c>
      <c r="X99" s="2" t="e">
        <f>VLOOKUP(Segunda!A99,Controle!$A$2:$L$101,1,0)</f>
        <v>#N/A</v>
      </c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>
        <v>99</v>
      </c>
      <c r="X100" s="2" t="e">
        <f>VLOOKUP(Segunda!A100,Controle!$A$2:$L$101,1,0)</f>
        <v>#N/A</v>
      </c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100</v>
      </c>
      <c r="X101" s="2" t="e">
        <f>VLOOKUP(Segunda!A101,Controle!$A$2:$L$101,1,0)</f>
        <v>#N/A</v>
      </c>
    </row>
    <row r="102" spans="1:24" x14ac:dyDescent="0.25">
      <c r="A102" s="2" t="s">
        <v>1</v>
      </c>
      <c r="B102" s="2">
        <f>SUBTOTAL(109,B2:B101)</f>
        <v>0</v>
      </c>
      <c r="C102" s="2">
        <f>SUBTOTAL(109,C2:C101)</f>
        <v>0</v>
      </c>
      <c r="D102" s="2">
        <f>SUBTOTAL(109,D2:D101)</f>
        <v>0</v>
      </c>
      <c r="E102" s="2"/>
      <c r="F102" s="2">
        <f>SUBTOTAL(109,F2:F101)</f>
        <v>0</v>
      </c>
      <c r="G102" s="2">
        <f>SUBTOTAL(109,G2:G101)</f>
        <v>0</v>
      </c>
      <c r="H102" s="2">
        <f>SUBTOTAL(109,H2:H101)</f>
        <v>0</v>
      </c>
      <c r="I102" s="2">
        <f>SUBTOTAL(109,I2:I101)</f>
        <v>0</v>
      </c>
      <c r="J102" s="2">
        <f>SUBTOTAL(109,J2:J101)</f>
        <v>0</v>
      </c>
      <c r="K102" s="2"/>
      <c r="L102" s="2">
        <f>SUBTOTAL(109,L2:L101)</f>
        <v>0</v>
      </c>
      <c r="M102" s="2">
        <f>SUBTOTAL(109,M2:M101)</f>
        <v>0</v>
      </c>
      <c r="N102" s="2">
        <f>SUBTOTAL(109,N2:N101)</f>
        <v>0</v>
      </c>
      <c r="O102" s="2">
        <f>SUBTOTAL(109,O2:O101)</f>
        <v>0</v>
      </c>
      <c r="P102" s="2">
        <f>SUBTOTAL(109,P2:P101)</f>
        <v>0</v>
      </c>
      <c r="Q102" s="2"/>
      <c r="R102" s="2">
        <f>SUBTOTAL(109,R2:R101)</f>
        <v>0</v>
      </c>
      <c r="S102" s="2">
        <f>SUBTOTAL(109,S2:S101)</f>
        <v>0</v>
      </c>
      <c r="T102" s="2">
        <f>SUBTOTAL(109,T2:T101)</f>
        <v>0</v>
      </c>
      <c r="U102" s="2">
        <f>SUBTOTAL(109,U2:U101)</f>
        <v>0</v>
      </c>
      <c r="V102" s="2">
        <f>SUBTOTAL(109,V2:V101)</f>
        <v>0</v>
      </c>
      <c r="W102" s="2"/>
      <c r="X102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="90" zoomScaleNormal="90" workbookViewId="0">
      <selection activeCell="J31" sqref="J31"/>
    </sheetView>
  </sheetViews>
  <sheetFormatPr defaultRowHeight="15" x14ac:dyDescent="0.25"/>
  <cols>
    <col min="1" max="1" width="13.42578125" style="8" customWidth="1"/>
    <col min="2" max="24" width="6.7109375" style="8" customWidth="1"/>
    <col min="25" max="16384" width="9.14062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93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95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96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77</v>
      </c>
      <c r="X1" s="8" t="s">
        <v>94</v>
      </c>
    </row>
    <row r="2" spans="1:2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>
        <v>1</v>
      </c>
      <c r="X2" s="2" t="e">
        <f>VLOOKUP(Terca!A2,Controle!$A$2:$L$101,1,0)</f>
        <v>#N/A</v>
      </c>
    </row>
    <row r="3" spans="1:2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2</v>
      </c>
      <c r="X3" s="2" t="e">
        <f>VLOOKUP(Terca!A3,Controle!$A$2:$L$101,1,0)</f>
        <v>#N/A</v>
      </c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3</v>
      </c>
      <c r="X4" s="2" t="e">
        <f>VLOOKUP(Terca!A4,Controle!$A$2:$L$101,1,0)</f>
        <v>#N/A</v>
      </c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4</v>
      </c>
      <c r="X5" s="2" t="e">
        <f>VLOOKUP(Terca!A5,Controle!$A$2:$L$101,1,0)</f>
        <v>#N/A</v>
      </c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5</v>
      </c>
      <c r="X6" s="2" t="e">
        <f>VLOOKUP(Terca!A6,Controle!$A$2:$L$101,1,0)</f>
        <v>#N/A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6</v>
      </c>
      <c r="X7" s="2" t="e">
        <f>VLOOKUP(Terca!A7,Controle!$A$2:$L$101,1,0)</f>
        <v>#N/A</v>
      </c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7</v>
      </c>
      <c r="X8" s="2" t="e">
        <f>VLOOKUP(Terca!A8,Controle!$A$2:$L$101,1,0)</f>
        <v>#N/A</v>
      </c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8</v>
      </c>
      <c r="X9" s="2" t="e">
        <f>VLOOKUP(Terca!A9,Controle!$A$2:$L$101,1,0)</f>
        <v>#N/A</v>
      </c>
    </row>
    <row r="10" spans="1:2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9</v>
      </c>
      <c r="X10" s="2" t="e">
        <f>VLOOKUP(Terca!A10,Controle!$A$2:$L$101,1,0)</f>
        <v>#N/A</v>
      </c>
    </row>
    <row r="11" spans="1:2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10</v>
      </c>
      <c r="X11" s="2" t="e">
        <f>VLOOKUP(Terca!A11,Controle!$A$2:$L$101,1,0)</f>
        <v>#N/A</v>
      </c>
    </row>
    <row r="12" spans="1:2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11</v>
      </c>
      <c r="X12" s="2" t="e">
        <f>VLOOKUP(Terca!A12,Controle!$A$2:$L$101,1,0)</f>
        <v>#N/A</v>
      </c>
    </row>
    <row r="13" spans="1:2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12</v>
      </c>
      <c r="X13" s="2" t="e">
        <f>VLOOKUP(Terca!A13,Controle!$A$2:$L$101,1,0)</f>
        <v>#N/A</v>
      </c>
    </row>
    <row r="14" spans="1:2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13</v>
      </c>
      <c r="X14" s="2" t="e">
        <f>VLOOKUP(Terca!A14,Controle!$A$2:$L$101,1,0)</f>
        <v>#N/A</v>
      </c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14</v>
      </c>
      <c r="X15" s="2" t="e">
        <f>VLOOKUP(Terca!A15,Controle!$A$2:$L$101,1,0)</f>
        <v>#N/A</v>
      </c>
    </row>
    <row r="16" spans="1:2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15</v>
      </c>
      <c r="X16" s="2" t="e">
        <f>VLOOKUP(Terca!A16,Controle!$A$2:$L$101,1,0)</f>
        <v>#N/A</v>
      </c>
    </row>
    <row r="17" spans="1:2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16</v>
      </c>
      <c r="X17" s="2" t="e">
        <f>VLOOKUP(Terca!A17,Controle!$A$2:$L$101,1,0)</f>
        <v>#N/A</v>
      </c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17</v>
      </c>
      <c r="X18" s="2" t="e">
        <f>VLOOKUP(Terca!A18,Controle!$A$2:$L$101,1,0)</f>
        <v>#N/A</v>
      </c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18</v>
      </c>
      <c r="X19" s="2" t="e">
        <f>VLOOKUP(Terca!A19,Controle!$A$2:$L$101,1,0)</f>
        <v>#N/A</v>
      </c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19</v>
      </c>
      <c r="X20" s="2" t="e">
        <f>VLOOKUP(Terca!A20,Controle!$A$2:$L$101,1,0)</f>
        <v>#N/A</v>
      </c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>
        <v>20</v>
      </c>
      <c r="X21" s="2" t="e">
        <f>VLOOKUP(Terca!A21,Controle!$A$2:$L$101,1,0)</f>
        <v>#N/A</v>
      </c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21</v>
      </c>
      <c r="X22" s="2" t="e">
        <f>VLOOKUP(Terca!A22,Controle!$A$2:$L$101,1,0)</f>
        <v>#N/A</v>
      </c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22</v>
      </c>
      <c r="X23" s="2" t="e">
        <f>VLOOKUP(Terca!A23,Controle!$A$2:$L$101,1,0)</f>
        <v>#N/A</v>
      </c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23</v>
      </c>
      <c r="X24" s="2" t="e">
        <f>VLOOKUP(Terca!A24,Controle!$A$2:$L$101,1,0)</f>
        <v>#N/A</v>
      </c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24</v>
      </c>
      <c r="X25" s="2" t="e">
        <f>VLOOKUP(Terca!A25,Controle!$A$2:$L$101,1,0)</f>
        <v>#N/A</v>
      </c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25</v>
      </c>
      <c r="X26" s="2" t="e">
        <f>VLOOKUP(Terca!A26,Controle!$A$2:$L$101,1,0)</f>
        <v>#N/A</v>
      </c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26</v>
      </c>
      <c r="X27" s="2" t="e">
        <f>VLOOKUP(Terca!A27,Controle!$A$2:$L$101,1,0)</f>
        <v>#N/A</v>
      </c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27</v>
      </c>
      <c r="X28" s="2" t="e">
        <f>VLOOKUP(Terca!A28,Controle!$A$2:$L$101,1,0)</f>
        <v>#N/A</v>
      </c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28</v>
      </c>
      <c r="X29" s="2" t="e">
        <f>VLOOKUP(Terca!A29,Controle!$A$2:$L$101,1,0)</f>
        <v>#N/A</v>
      </c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v>29</v>
      </c>
      <c r="X30" s="2" t="e">
        <f>VLOOKUP(Terca!A30,Controle!$A$2:$L$101,1,0)</f>
        <v>#N/A</v>
      </c>
    </row>
    <row r="31" spans="1:2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30</v>
      </c>
      <c r="X31" s="2" t="e">
        <f>VLOOKUP(Terca!A31,Controle!$A$2:$L$101,1,0)</f>
        <v>#N/A</v>
      </c>
    </row>
    <row r="32" spans="1:2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v>31</v>
      </c>
      <c r="X32" s="2" t="e">
        <f>VLOOKUP(Terca!A32,Controle!$A$2:$L$101,1,0)</f>
        <v>#N/A</v>
      </c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32</v>
      </c>
      <c r="X33" s="2" t="e">
        <f>VLOOKUP(Terca!A33,Controle!$A$2:$L$101,1,0)</f>
        <v>#N/A</v>
      </c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33</v>
      </c>
      <c r="X34" s="2" t="e">
        <f>VLOOKUP(Terca!A34,Controle!$A$2:$L$101,1,0)</f>
        <v>#N/A</v>
      </c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34</v>
      </c>
      <c r="X35" s="2" t="e">
        <f>VLOOKUP(Terca!A35,Controle!$A$2:$L$101,1,0)</f>
        <v>#N/A</v>
      </c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35</v>
      </c>
      <c r="X36" s="2" t="e">
        <f>VLOOKUP(Terca!A36,Controle!$A$2:$L$101,1,0)</f>
        <v>#N/A</v>
      </c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36</v>
      </c>
      <c r="X37" s="2" t="e">
        <f>VLOOKUP(Terca!A37,Controle!$A$2:$L$101,1,0)</f>
        <v>#N/A</v>
      </c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37</v>
      </c>
      <c r="X38" s="2" t="e">
        <f>VLOOKUP(Terca!A38,Controle!$A$2:$L$101,1,0)</f>
        <v>#N/A</v>
      </c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38</v>
      </c>
      <c r="X39" s="2" t="e">
        <f>VLOOKUP(Terca!A39,Controle!$A$2:$L$101,1,0)</f>
        <v>#N/A</v>
      </c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39</v>
      </c>
      <c r="X40" s="2" t="e">
        <f>VLOOKUP(Terca!A40,Controle!$A$2:$L$101,1,0)</f>
        <v>#N/A</v>
      </c>
    </row>
    <row r="41" spans="1:2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40</v>
      </c>
      <c r="X41" s="2" t="e">
        <f>VLOOKUP(Terca!A41,Controle!$A$2:$L$101,1,0)</f>
        <v>#N/A</v>
      </c>
    </row>
    <row r="42" spans="1:2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41</v>
      </c>
      <c r="X42" s="2" t="e">
        <f>VLOOKUP(Terca!A42,Controle!$A$2:$L$101,1,0)</f>
        <v>#N/A</v>
      </c>
    </row>
    <row r="43" spans="1:2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v>42</v>
      </c>
      <c r="X43" s="2" t="e">
        <f>VLOOKUP(Terca!A43,Controle!$A$2:$L$101,1,0)</f>
        <v>#N/A</v>
      </c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43</v>
      </c>
      <c r="X44" s="2" t="e">
        <f>VLOOKUP(Terca!A44,Controle!$A$2:$L$101,1,0)</f>
        <v>#N/A</v>
      </c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44</v>
      </c>
      <c r="X45" s="2" t="e">
        <f>VLOOKUP(Terca!A45,Controle!$A$2:$L$101,1,0)</f>
        <v>#N/A</v>
      </c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45</v>
      </c>
      <c r="X46" s="2" t="e">
        <f>VLOOKUP(Terca!A46,Controle!$A$2:$L$101,1,0)</f>
        <v>#N/A</v>
      </c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46</v>
      </c>
      <c r="X47" s="2" t="e">
        <f>VLOOKUP(Terca!A47,Controle!$A$2:$L$101,1,0)</f>
        <v>#N/A</v>
      </c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47</v>
      </c>
      <c r="X48" s="2" t="e">
        <f>VLOOKUP(Terca!A48,Controle!$A$2:$L$101,1,0)</f>
        <v>#N/A</v>
      </c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48</v>
      </c>
      <c r="X49" s="2" t="e">
        <f>VLOOKUP(Terca!A49,Controle!$A$2:$L$101,1,0)</f>
        <v>#N/A</v>
      </c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49</v>
      </c>
      <c r="X50" s="2" t="e">
        <f>VLOOKUP(Terca!A50,Controle!$A$2:$L$101,1,0)</f>
        <v>#N/A</v>
      </c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50</v>
      </c>
      <c r="X51" s="2" t="e">
        <f>VLOOKUP(Terca!A51,Controle!$A$2:$L$101,1,0)</f>
        <v>#N/A</v>
      </c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51</v>
      </c>
      <c r="X52" s="2" t="e">
        <f>VLOOKUP(Terca!A52,Controle!$A$2:$L$101,1,0)</f>
        <v>#N/A</v>
      </c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52</v>
      </c>
      <c r="X53" s="2" t="e">
        <f>VLOOKUP(Terca!A53,Controle!$A$2:$L$101,1,0)</f>
        <v>#N/A</v>
      </c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53</v>
      </c>
      <c r="X54" s="2" t="e">
        <f>VLOOKUP(Terca!A54,Controle!$A$2:$L$101,1,0)</f>
        <v>#N/A</v>
      </c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54</v>
      </c>
      <c r="X55" s="2" t="e">
        <f>VLOOKUP(Terca!A55,Controle!$A$2:$L$101,1,0)</f>
        <v>#N/A</v>
      </c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55</v>
      </c>
      <c r="X56" s="2" t="e">
        <f>VLOOKUP(Terca!A56,Controle!$A$2:$L$101,1,0)</f>
        <v>#N/A</v>
      </c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56</v>
      </c>
      <c r="X57" s="2" t="e">
        <f>VLOOKUP(Terca!A57,Controle!$A$2:$L$101,1,0)</f>
        <v>#N/A</v>
      </c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57</v>
      </c>
      <c r="X58" s="2" t="e">
        <f>VLOOKUP(Terca!A58,Controle!$A$2:$L$101,1,0)</f>
        <v>#N/A</v>
      </c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>
        <v>58</v>
      </c>
      <c r="X59" s="2" t="e">
        <f>VLOOKUP(Terca!A59,Controle!$A$2:$L$101,1,0)</f>
        <v>#N/A</v>
      </c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59</v>
      </c>
      <c r="X60" s="2" t="e">
        <f>VLOOKUP(Terca!A60,Controle!$A$2:$L$101,1,0)</f>
        <v>#N/A</v>
      </c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60</v>
      </c>
      <c r="X61" s="2" t="e">
        <f>VLOOKUP(Terca!A61,Controle!$A$2:$L$101,1,0)</f>
        <v>#N/A</v>
      </c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>
        <v>61</v>
      </c>
      <c r="X62" s="2" t="e">
        <f>VLOOKUP(Terca!A62,Controle!$A$2:$L$101,1,0)</f>
        <v>#N/A</v>
      </c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>
        <v>62</v>
      </c>
      <c r="X63" s="2" t="e">
        <f>VLOOKUP(Terca!A63,Controle!$A$2:$L$101,1,0)</f>
        <v>#N/A</v>
      </c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63</v>
      </c>
      <c r="X64" s="2" t="e">
        <f>VLOOKUP(Terca!A64,Controle!$A$2:$L$101,1,0)</f>
        <v>#N/A</v>
      </c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>
        <v>64</v>
      </c>
      <c r="X65" s="2" t="e">
        <f>VLOOKUP(Terca!A65,Controle!$A$2:$L$101,1,0)</f>
        <v>#N/A</v>
      </c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v>65</v>
      </c>
      <c r="X66" s="2" t="e">
        <f>VLOOKUP(Terca!A66,Controle!$A$2:$L$101,1,0)</f>
        <v>#N/A</v>
      </c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>
        <v>66</v>
      </c>
      <c r="X67" s="2" t="e">
        <f>VLOOKUP(Terca!A67,Controle!$A$2:$L$101,1,0)</f>
        <v>#N/A</v>
      </c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>
        <v>67</v>
      </c>
      <c r="X68" s="2" t="e">
        <f>VLOOKUP(Terca!A68,Controle!$A$2:$L$101,1,0)</f>
        <v>#N/A</v>
      </c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v>68</v>
      </c>
      <c r="X69" s="2" t="e">
        <f>VLOOKUP(Terca!A69,Controle!$A$2:$L$101,1,0)</f>
        <v>#N/A</v>
      </c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v>69</v>
      </c>
      <c r="X70" s="2" t="e">
        <f>VLOOKUP(Terca!A70,Controle!$A$2:$L$101,1,0)</f>
        <v>#N/A</v>
      </c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v>70</v>
      </c>
      <c r="X71" s="2" t="e">
        <f>VLOOKUP(Terca!A71,Controle!$A$2:$L$101,1,0)</f>
        <v>#N/A</v>
      </c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>
        <v>71</v>
      </c>
      <c r="X72" s="2" t="e">
        <f>VLOOKUP(Terca!A72,Controle!$A$2:$L$101,1,0)</f>
        <v>#N/A</v>
      </c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>
        <v>72</v>
      </c>
      <c r="X73" s="2" t="e">
        <f>VLOOKUP(Terca!A73,Controle!$A$2:$L$101,1,0)</f>
        <v>#N/A</v>
      </c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>
        <v>73</v>
      </c>
      <c r="X74" s="2" t="e">
        <f>VLOOKUP(Terca!A74,Controle!$A$2:$L$101,1,0)</f>
        <v>#N/A</v>
      </c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v>74</v>
      </c>
      <c r="X75" s="2" t="e">
        <f>VLOOKUP(Terca!A75,Controle!$A$2:$L$101,1,0)</f>
        <v>#N/A</v>
      </c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>
        <v>75</v>
      </c>
      <c r="X76" s="2" t="e">
        <f>VLOOKUP(Terca!A76,Controle!$A$2:$L$101,1,0)</f>
        <v>#N/A</v>
      </c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>
        <v>76</v>
      </c>
      <c r="X77" s="2" t="e">
        <f>VLOOKUP(Terca!A77,Controle!$A$2:$L$101,1,0)</f>
        <v>#N/A</v>
      </c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v>77</v>
      </c>
      <c r="X78" s="2" t="e">
        <f>VLOOKUP(Terca!A78,Controle!$A$2:$L$101,1,0)</f>
        <v>#N/A</v>
      </c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>
        <v>78</v>
      </c>
      <c r="X79" s="2" t="e">
        <f>VLOOKUP(Terca!A79,Controle!$A$2:$L$101,1,0)</f>
        <v>#N/A</v>
      </c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>
        <v>79</v>
      </c>
      <c r="X80" s="2" t="e">
        <f>VLOOKUP(Terca!A80,Controle!$A$2:$L$101,1,0)</f>
        <v>#N/A</v>
      </c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>
        <v>80</v>
      </c>
      <c r="X81" s="2" t="e">
        <f>VLOOKUP(Terca!A81,Controle!$A$2:$L$101,1,0)</f>
        <v>#N/A</v>
      </c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81</v>
      </c>
      <c r="X82" s="2" t="e">
        <f>VLOOKUP(Terca!A82,Controle!$A$2:$L$101,1,0)</f>
        <v>#N/A</v>
      </c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82</v>
      </c>
      <c r="X83" s="2" t="e">
        <f>VLOOKUP(Terca!A83,Controle!$A$2:$L$101,1,0)</f>
        <v>#N/A</v>
      </c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83</v>
      </c>
      <c r="X84" s="2" t="e">
        <f>VLOOKUP(Terca!A84,Controle!$A$2:$L$101,1,0)</f>
        <v>#N/A</v>
      </c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84</v>
      </c>
      <c r="X85" s="2" t="e">
        <f>VLOOKUP(Terca!A85,Controle!$A$2:$L$101,1,0)</f>
        <v>#N/A</v>
      </c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85</v>
      </c>
      <c r="X86" s="2" t="e">
        <f>VLOOKUP(Terca!A86,Controle!$A$2:$L$101,1,0)</f>
        <v>#N/A</v>
      </c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v>86</v>
      </c>
      <c r="X87" s="2" t="e">
        <f>VLOOKUP(Terca!A87,Controle!$A$2:$L$101,1,0)</f>
        <v>#N/A</v>
      </c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>
        <v>87</v>
      </c>
      <c r="X88" s="2" t="e">
        <f>VLOOKUP(Terca!A88,Controle!$A$2:$L$101,1,0)</f>
        <v>#N/A</v>
      </c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>
        <v>88</v>
      </c>
      <c r="X89" s="2" t="e">
        <f>VLOOKUP(Terca!A89,Controle!$A$2:$L$101,1,0)</f>
        <v>#N/A</v>
      </c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>
        <v>89</v>
      </c>
      <c r="X90" s="2" t="e">
        <f>VLOOKUP(Terca!A90,Controle!$A$2:$L$101,1,0)</f>
        <v>#N/A</v>
      </c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90</v>
      </c>
      <c r="X91" s="2" t="e">
        <f>VLOOKUP(Terca!A91,Controle!$A$2:$L$101,1,0)</f>
        <v>#N/A</v>
      </c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>
        <v>91</v>
      </c>
      <c r="X92" s="2" t="e">
        <f>VLOOKUP(Terca!A92,Controle!$A$2:$L$101,1,0)</f>
        <v>#N/A</v>
      </c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>
        <v>92</v>
      </c>
      <c r="X93" s="2" t="e">
        <f>VLOOKUP(Terca!A93,Controle!$A$2:$L$101,1,0)</f>
        <v>#N/A</v>
      </c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>
        <v>93</v>
      </c>
      <c r="X94" s="2" t="e">
        <f>VLOOKUP(Terca!A94,Controle!$A$2:$L$101,1,0)</f>
        <v>#N/A</v>
      </c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>
        <v>94</v>
      </c>
      <c r="X95" s="2" t="e">
        <f>VLOOKUP(Terca!A95,Controle!$A$2:$L$101,1,0)</f>
        <v>#N/A</v>
      </c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95</v>
      </c>
      <c r="X96" s="2" t="e">
        <f>VLOOKUP(Terca!A96,Controle!$A$2:$L$101,1,0)</f>
        <v>#N/A</v>
      </c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>
        <v>96</v>
      </c>
      <c r="X97" s="2" t="e">
        <f>VLOOKUP(Terca!A97,Controle!$A$2:$L$101,1,0)</f>
        <v>#N/A</v>
      </c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>
        <v>97</v>
      </c>
      <c r="X98" s="2" t="e">
        <f>VLOOKUP(Terca!A98,Controle!$A$2:$L$101,1,0)</f>
        <v>#N/A</v>
      </c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v>98</v>
      </c>
      <c r="X99" s="2" t="e">
        <f>VLOOKUP(Terca!A99,Controle!$A$2:$L$101,1,0)</f>
        <v>#N/A</v>
      </c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>
        <v>99</v>
      </c>
      <c r="X100" s="2" t="e">
        <f>VLOOKUP(Terca!A100,Controle!$A$2:$L$101,1,0)</f>
        <v>#N/A</v>
      </c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100</v>
      </c>
      <c r="X101" s="2" t="e">
        <f>VLOOKUP(Terca!A101,Controle!$A$2:$L$101,1,0)</f>
        <v>#N/A</v>
      </c>
    </row>
    <row r="102" spans="1:24" x14ac:dyDescent="0.25">
      <c r="A102" s="2" t="s">
        <v>1</v>
      </c>
      <c r="B102" s="2">
        <f>SUBTOTAL(109,B2:B101)</f>
        <v>0</v>
      </c>
      <c r="C102" s="2">
        <f>SUBTOTAL(109,C2:C101)</f>
        <v>0</v>
      </c>
      <c r="D102" s="2">
        <f>SUBTOTAL(109,D2:D101)</f>
        <v>0</v>
      </c>
      <c r="E102" s="2"/>
      <c r="F102" s="2">
        <f>SUBTOTAL(109,F2:F101)</f>
        <v>0</v>
      </c>
      <c r="G102" s="2">
        <f>SUBTOTAL(109,G2:G101)</f>
        <v>0</v>
      </c>
      <c r="H102" s="2">
        <f>SUBTOTAL(109,H2:H101)</f>
        <v>0</v>
      </c>
      <c r="I102" s="2">
        <f>SUBTOTAL(109,I2:I101)</f>
        <v>0</v>
      </c>
      <c r="J102" s="2">
        <f>SUBTOTAL(109,J2:J101)</f>
        <v>0</v>
      </c>
      <c r="K102" s="2"/>
      <c r="L102" s="2">
        <f>SUBTOTAL(109,L2:L101)</f>
        <v>0</v>
      </c>
      <c r="M102" s="2">
        <f>SUBTOTAL(109,M2:M101)</f>
        <v>0</v>
      </c>
      <c r="N102" s="2">
        <f>SUBTOTAL(109,N2:N101)</f>
        <v>0</v>
      </c>
      <c r="O102" s="2">
        <f>SUBTOTAL(109,O2:O101)</f>
        <v>0</v>
      </c>
      <c r="P102" s="2">
        <f>SUBTOTAL(109,P2:P101)</f>
        <v>0</v>
      </c>
      <c r="Q102" s="2"/>
      <c r="R102" s="2">
        <f>SUBTOTAL(109,R2:R101)</f>
        <v>0</v>
      </c>
      <c r="S102" s="2">
        <f>SUBTOTAL(109,S2:S101)</f>
        <v>0</v>
      </c>
      <c r="T102" s="2">
        <f>SUBTOTAL(109,T2:T101)</f>
        <v>0</v>
      </c>
      <c r="U102" s="2">
        <f>SUBTOTAL(109,U2:U101)</f>
        <v>0</v>
      </c>
      <c r="V102" s="2">
        <f>SUBTOTAL(109,V2:V101)</f>
        <v>0</v>
      </c>
      <c r="W102" s="2"/>
      <c r="X102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="80" zoomScaleNormal="80" workbookViewId="0">
      <selection activeCell="A2" sqref="A2:X102"/>
    </sheetView>
  </sheetViews>
  <sheetFormatPr defaultRowHeight="15" x14ac:dyDescent="0.25"/>
  <cols>
    <col min="1" max="1" width="13.42578125" style="8" customWidth="1"/>
    <col min="2" max="24" width="6.7109375" style="8" customWidth="1"/>
    <col min="25" max="16384" width="9.14062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93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95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96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77</v>
      </c>
      <c r="X1" s="8" t="s">
        <v>94</v>
      </c>
    </row>
    <row r="2" spans="1:2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>
        <v>1</v>
      </c>
      <c r="X2" s="2" t="e">
        <f>VLOOKUP(Quarta!A2,Controle!$A$2:$L$101,1,0)</f>
        <v>#N/A</v>
      </c>
    </row>
    <row r="3" spans="1:2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2</v>
      </c>
      <c r="X3" s="2" t="e">
        <f>VLOOKUP(Quarta!A3,Controle!$A$2:$L$101,1,0)</f>
        <v>#N/A</v>
      </c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3</v>
      </c>
      <c r="X4" s="2" t="e">
        <f>VLOOKUP(Quarta!A4,Controle!$A$2:$L$101,1,0)</f>
        <v>#N/A</v>
      </c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4</v>
      </c>
      <c r="X5" s="2" t="e">
        <f>VLOOKUP(Quarta!A5,Controle!$A$2:$L$101,1,0)</f>
        <v>#N/A</v>
      </c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5</v>
      </c>
      <c r="X6" s="2" t="e">
        <f>VLOOKUP(Quarta!A6,Controle!$A$2:$L$101,1,0)</f>
        <v>#N/A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6</v>
      </c>
      <c r="X7" s="2" t="e">
        <f>VLOOKUP(Quarta!A7,Controle!$A$2:$L$101,1,0)</f>
        <v>#N/A</v>
      </c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7</v>
      </c>
      <c r="X8" s="2" t="e">
        <f>VLOOKUP(Quarta!A8,Controle!$A$2:$L$101,1,0)</f>
        <v>#N/A</v>
      </c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8</v>
      </c>
      <c r="X9" s="2" t="e">
        <f>VLOOKUP(Quarta!A9,Controle!$A$2:$L$101,1,0)</f>
        <v>#N/A</v>
      </c>
    </row>
    <row r="10" spans="1:2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9</v>
      </c>
      <c r="X10" s="2" t="e">
        <f>VLOOKUP(Quarta!A10,Controle!$A$2:$L$101,1,0)</f>
        <v>#N/A</v>
      </c>
    </row>
    <row r="11" spans="1:2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10</v>
      </c>
      <c r="X11" s="2" t="e">
        <f>VLOOKUP(Quarta!A11,Controle!$A$2:$L$101,1,0)</f>
        <v>#N/A</v>
      </c>
    </row>
    <row r="12" spans="1:2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11</v>
      </c>
      <c r="X12" s="2" t="e">
        <f>VLOOKUP(Quarta!A12,Controle!$A$2:$L$101,1,0)</f>
        <v>#N/A</v>
      </c>
    </row>
    <row r="13" spans="1:2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12</v>
      </c>
      <c r="X13" s="2" t="e">
        <f>VLOOKUP(Quarta!A13,Controle!$A$2:$L$101,1,0)</f>
        <v>#N/A</v>
      </c>
    </row>
    <row r="14" spans="1:2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13</v>
      </c>
      <c r="X14" s="2" t="e">
        <f>VLOOKUP(Quarta!A14,Controle!$A$2:$L$101,1,0)</f>
        <v>#N/A</v>
      </c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14</v>
      </c>
      <c r="X15" s="2" t="e">
        <f>VLOOKUP(Quarta!A15,Controle!$A$2:$L$101,1,0)</f>
        <v>#N/A</v>
      </c>
    </row>
    <row r="16" spans="1:2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15</v>
      </c>
      <c r="X16" s="2" t="e">
        <f>VLOOKUP(Quarta!A16,Controle!$A$2:$L$101,1,0)</f>
        <v>#N/A</v>
      </c>
    </row>
    <row r="17" spans="1:2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16</v>
      </c>
      <c r="X17" s="2" t="e">
        <f>VLOOKUP(Quarta!A17,Controle!$A$2:$L$101,1,0)</f>
        <v>#N/A</v>
      </c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17</v>
      </c>
      <c r="X18" s="2" t="e">
        <f>VLOOKUP(Quarta!A18,Controle!$A$2:$L$101,1,0)</f>
        <v>#N/A</v>
      </c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18</v>
      </c>
      <c r="X19" s="2" t="e">
        <f>VLOOKUP(Quarta!A19,Controle!$A$2:$L$101,1,0)</f>
        <v>#N/A</v>
      </c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19</v>
      </c>
      <c r="X20" s="2" t="e">
        <f>VLOOKUP(Quarta!A20,Controle!$A$2:$L$101,1,0)</f>
        <v>#N/A</v>
      </c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>
        <v>20</v>
      </c>
      <c r="X21" s="2" t="e">
        <f>VLOOKUP(Quarta!A21,Controle!$A$2:$L$101,1,0)</f>
        <v>#N/A</v>
      </c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21</v>
      </c>
      <c r="X22" s="2" t="e">
        <f>VLOOKUP(Quarta!A22,Controle!$A$2:$L$101,1,0)</f>
        <v>#N/A</v>
      </c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22</v>
      </c>
      <c r="X23" s="2" t="e">
        <f>VLOOKUP(Quarta!A23,Controle!$A$2:$L$101,1,0)</f>
        <v>#N/A</v>
      </c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23</v>
      </c>
      <c r="X24" s="2" t="e">
        <f>VLOOKUP(Quarta!A24,Controle!$A$2:$L$101,1,0)</f>
        <v>#N/A</v>
      </c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24</v>
      </c>
      <c r="X25" s="2" t="e">
        <f>VLOOKUP(Quarta!A25,Controle!$A$2:$L$101,1,0)</f>
        <v>#N/A</v>
      </c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25</v>
      </c>
      <c r="X26" s="2" t="e">
        <f>VLOOKUP(Quarta!A26,Controle!$A$2:$L$101,1,0)</f>
        <v>#N/A</v>
      </c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26</v>
      </c>
      <c r="X27" s="2" t="e">
        <f>VLOOKUP(Quarta!A27,Controle!$A$2:$L$101,1,0)</f>
        <v>#N/A</v>
      </c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27</v>
      </c>
      <c r="X28" s="2" t="e">
        <f>VLOOKUP(Quarta!A28,Controle!$A$2:$L$101,1,0)</f>
        <v>#N/A</v>
      </c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28</v>
      </c>
      <c r="X29" s="2" t="e">
        <f>VLOOKUP(Quarta!A29,Controle!$A$2:$L$101,1,0)</f>
        <v>#N/A</v>
      </c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v>29</v>
      </c>
      <c r="X30" s="2" t="e">
        <f>VLOOKUP(Quarta!A30,Controle!$A$2:$L$101,1,0)</f>
        <v>#N/A</v>
      </c>
    </row>
    <row r="31" spans="1:2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30</v>
      </c>
      <c r="X31" s="2" t="e">
        <f>VLOOKUP(Quarta!A31,Controle!$A$2:$L$101,1,0)</f>
        <v>#N/A</v>
      </c>
    </row>
    <row r="32" spans="1:2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v>31</v>
      </c>
      <c r="X32" s="2" t="e">
        <f>VLOOKUP(Quarta!A32,Controle!$A$2:$L$101,1,0)</f>
        <v>#N/A</v>
      </c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32</v>
      </c>
      <c r="X33" s="2" t="e">
        <f>VLOOKUP(Quarta!A33,Controle!$A$2:$L$101,1,0)</f>
        <v>#N/A</v>
      </c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33</v>
      </c>
      <c r="X34" s="2" t="e">
        <f>VLOOKUP(Quarta!A34,Controle!$A$2:$L$101,1,0)</f>
        <v>#N/A</v>
      </c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34</v>
      </c>
      <c r="X35" s="2" t="e">
        <f>VLOOKUP(Quarta!A35,Controle!$A$2:$L$101,1,0)</f>
        <v>#N/A</v>
      </c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35</v>
      </c>
      <c r="X36" s="2" t="e">
        <f>VLOOKUP(Quarta!A36,Controle!$A$2:$L$101,1,0)</f>
        <v>#N/A</v>
      </c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36</v>
      </c>
      <c r="X37" s="2" t="e">
        <f>VLOOKUP(Quarta!A37,Controle!$A$2:$L$101,1,0)</f>
        <v>#N/A</v>
      </c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37</v>
      </c>
      <c r="X38" s="2" t="e">
        <f>VLOOKUP(Quarta!A38,Controle!$A$2:$L$101,1,0)</f>
        <v>#N/A</v>
      </c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38</v>
      </c>
      <c r="X39" s="2" t="e">
        <f>VLOOKUP(Quarta!A39,Controle!$A$2:$L$101,1,0)</f>
        <v>#N/A</v>
      </c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39</v>
      </c>
      <c r="X40" s="2" t="e">
        <f>VLOOKUP(Quarta!A40,Controle!$A$2:$L$101,1,0)</f>
        <v>#N/A</v>
      </c>
    </row>
    <row r="41" spans="1:2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40</v>
      </c>
      <c r="X41" s="2" t="e">
        <f>VLOOKUP(Quarta!A41,Controle!$A$2:$L$101,1,0)</f>
        <v>#N/A</v>
      </c>
    </row>
    <row r="42" spans="1:2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41</v>
      </c>
      <c r="X42" s="2" t="e">
        <f>VLOOKUP(Quarta!A42,Controle!$A$2:$L$101,1,0)</f>
        <v>#N/A</v>
      </c>
    </row>
    <row r="43" spans="1:2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v>42</v>
      </c>
      <c r="X43" s="2" t="e">
        <f>VLOOKUP(Quarta!A43,Controle!$A$2:$L$101,1,0)</f>
        <v>#N/A</v>
      </c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43</v>
      </c>
      <c r="X44" s="2" t="e">
        <f>VLOOKUP(Quarta!A44,Controle!$A$2:$L$101,1,0)</f>
        <v>#N/A</v>
      </c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44</v>
      </c>
      <c r="X45" s="2" t="e">
        <f>VLOOKUP(Quarta!A45,Controle!$A$2:$L$101,1,0)</f>
        <v>#N/A</v>
      </c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45</v>
      </c>
      <c r="X46" s="2" t="e">
        <f>VLOOKUP(Quarta!A46,Controle!$A$2:$L$101,1,0)</f>
        <v>#N/A</v>
      </c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46</v>
      </c>
      <c r="X47" s="2" t="e">
        <f>VLOOKUP(Quarta!A47,Controle!$A$2:$L$101,1,0)</f>
        <v>#N/A</v>
      </c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47</v>
      </c>
      <c r="X48" s="2" t="e">
        <f>VLOOKUP(Quarta!A48,Controle!$A$2:$L$101,1,0)</f>
        <v>#N/A</v>
      </c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48</v>
      </c>
      <c r="X49" s="2" t="e">
        <f>VLOOKUP(Quarta!A49,Controle!$A$2:$L$101,1,0)</f>
        <v>#N/A</v>
      </c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49</v>
      </c>
      <c r="X50" s="2" t="e">
        <f>VLOOKUP(Quarta!A50,Controle!$A$2:$L$101,1,0)</f>
        <v>#N/A</v>
      </c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50</v>
      </c>
      <c r="X51" s="2" t="e">
        <f>VLOOKUP(Quarta!A51,Controle!$A$2:$L$101,1,0)</f>
        <v>#N/A</v>
      </c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51</v>
      </c>
      <c r="X52" s="2" t="e">
        <f>VLOOKUP(Quarta!A52,Controle!$A$2:$L$101,1,0)</f>
        <v>#N/A</v>
      </c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52</v>
      </c>
      <c r="X53" s="2" t="e">
        <f>VLOOKUP(Quarta!A53,Controle!$A$2:$L$101,1,0)</f>
        <v>#N/A</v>
      </c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53</v>
      </c>
      <c r="X54" s="2" t="e">
        <f>VLOOKUP(Quarta!A54,Controle!$A$2:$L$101,1,0)</f>
        <v>#N/A</v>
      </c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54</v>
      </c>
      <c r="X55" s="2" t="e">
        <f>VLOOKUP(Quarta!A55,Controle!$A$2:$L$101,1,0)</f>
        <v>#N/A</v>
      </c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55</v>
      </c>
      <c r="X56" s="2" t="e">
        <f>VLOOKUP(Quarta!A56,Controle!$A$2:$L$101,1,0)</f>
        <v>#N/A</v>
      </c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56</v>
      </c>
      <c r="X57" s="2" t="e">
        <f>VLOOKUP(Quarta!A57,Controle!$A$2:$L$101,1,0)</f>
        <v>#N/A</v>
      </c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57</v>
      </c>
      <c r="X58" s="2" t="e">
        <f>VLOOKUP(Quarta!A58,Controle!$A$2:$L$101,1,0)</f>
        <v>#N/A</v>
      </c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>
        <v>58</v>
      </c>
      <c r="X59" s="2" t="e">
        <f>VLOOKUP(Quarta!A59,Controle!$A$2:$L$101,1,0)</f>
        <v>#N/A</v>
      </c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59</v>
      </c>
      <c r="X60" s="2" t="e">
        <f>VLOOKUP(Quarta!A60,Controle!$A$2:$L$101,1,0)</f>
        <v>#N/A</v>
      </c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60</v>
      </c>
      <c r="X61" s="2" t="e">
        <f>VLOOKUP(Quarta!A61,Controle!$A$2:$L$101,1,0)</f>
        <v>#N/A</v>
      </c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>
        <v>61</v>
      </c>
      <c r="X62" s="2" t="e">
        <f>VLOOKUP(Quarta!A62,Controle!$A$2:$L$101,1,0)</f>
        <v>#N/A</v>
      </c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>
        <v>62</v>
      </c>
      <c r="X63" s="2" t="e">
        <f>VLOOKUP(Quarta!A63,Controle!$A$2:$L$101,1,0)</f>
        <v>#N/A</v>
      </c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63</v>
      </c>
      <c r="X64" s="2" t="e">
        <f>VLOOKUP(Quarta!A64,Controle!$A$2:$L$101,1,0)</f>
        <v>#N/A</v>
      </c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>
        <v>64</v>
      </c>
      <c r="X65" s="2" t="e">
        <f>VLOOKUP(Quarta!A65,Controle!$A$2:$L$101,1,0)</f>
        <v>#N/A</v>
      </c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v>65</v>
      </c>
      <c r="X66" s="2" t="e">
        <f>VLOOKUP(Quarta!A66,Controle!$A$2:$L$101,1,0)</f>
        <v>#N/A</v>
      </c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>
        <v>66</v>
      </c>
      <c r="X67" s="2" t="e">
        <f>VLOOKUP(Quarta!A67,Controle!$A$2:$L$101,1,0)</f>
        <v>#N/A</v>
      </c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>
        <v>67</v>
      </c>
      <c r="X68" s="2" t="e">
        <f>VLOOKUP(Quarta!A68,Controle!$A$2:$L$101,1,0)</f>
        <v>#N/A</v>
      </c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v>68</v>
      </c>
      <c r="X69" s="2" t="e">
        <f>VLOOKUP(Quarta!A69,Controle!$A$2:$L$101,1,0)</f>
        <v>#N/A</v>
      </c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v>69</v>
      </c>
      <c r="X70" s="2" t="e">
        <f>VLOOKUP(Quarta!A70,Controle!$A$2:$L$101,1,0)</f>
        <v>#N/A</v>
      </c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v>70</v>
      </c>
      <c r="X71" s="2" t="e">
        <f>VLOOKUP(Quarta!A71,Controle!$A$2:$L$101,1,0)</f>
        <v>#N/A</v>
      </c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>
        <v>71</v>
      </c>
      <c r="X72" s="2" t="e">
        <f>VLOOKUP(Quarta!A72,Controle!$A$2:$L$101,1,0)</f>
        <v>#N/A</v>
      </c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>
        <v>72</v>
      </c>
      <c r="X73" s="2" t="e">
        <f>VLOOKUP(Quarta!A73,Controle!$A$2:$L$101,1,0)</f>
        <v>#N/A</v>
      </c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>
        <v>73</v>
      </c>
      <c r="X74" s="2" t="e">
        <f>VLOOKUP(Quarta!A74,Controle!$A$2:$L$101,1,0)</f>
        <v>#N/A</v>
      </c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v>74</v>
      </c>
      <c r="X75" s="2" t="e">
        <f>VLOOKUP(Quarta!A75,Controle!$A$2:$L$101,1,0)</f>
        <v>#N/A</v>
      </c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>
        <v>75</v>
      </c>
      <c r="X76" s="2" t="e">
        <f>VLOOKUP(Quarta!A76,Controle!$A$2:$L$101,1,0)</f>
        <v>#N/A</v>
      </c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>
        <v>76</v>
      </c>
      <c r="X77" s="2" t="e">
        <f>VLOOKUP(Quarta!A77,Controle!$A$2:$L$101,1,0)</f>
        <v>#N/A</v>
      </c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v>77</v>
      </c>
      <c r="X78" s="2" t="e">
        <f>VLOOKUP(Quarta!A78,Controle!$A$2:$L$101,1,0)</f>
        <v>#N/A</v>
      </c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>
        <v>78</v>
      </c>
      <c r="X79" s="2" t="e">
        <f>VLOOKUP(Quarta!A79,Controle!$A$2:$L$101,1,0)</f>
        <v>#N/A</v>
      </c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>
        <v>79</v>
      </c>
      <c r="X80" s="2" t="e">
        <f>VLOOKUP(Quarta!A80,Controle!$A$2:$L$101,1,0)</f>
        <v>#N/A</v>
      </c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>
        <v>80</v>
      </c>
      <c r="X81" s="2" t="e">
        <f>VLOOKUP(Quarta!A81,Controle!$A$2:$L$101,1,0)</f>
        <v>#N/A</v>
      </c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81</v>
      </c>
      <c r="X82" s="2" t="e">
        <f>VLOOKUP(Quarta!A82,Controle!$A$2:$L$101,1,0)</f>
        <v>#N/A</v>
      </c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82</v>
      </c>
      <c r="X83" s="2" t="e">
        <f>VLOOKUP(Quarta!A83,Controle!$A$2:$L$101,1,0)</f>
        <v>#N/A</v>
      </c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83</v>
      </c>
      <c r="X84" s="2" t="e">
        <f>VLOOKUP(Quarta!A84,Controle!$A$2:$L$101,1,0)</f>
        <v>#N/A</v>
      </c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84</v>
      </c>
      <c r="X85" s="2" t="e">
        <f>VLOOKUP(Quarta!A85,Controle!$A$2:$L$101,1,0)</f>
        <v>#N/A</v>
      </c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85</v>
      </c>
      <c r="X86" s="2" t="e">
        <f>VLOOKUP(Quarta!A86,Controle!$A$2:$L$101,1,0)</f>
        <v>#N/A</v>
      </c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v>86</v>
      </c>
      <c r="X87" s="2" t="e">
        <f>VLOOKUP(Quarta!A87,Controle!$A$2:$L$101,1,0)</f>
        <v>#N/A</v>
      </c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>
        <v>87</v>
      </c>
      <c r="X88" s="2" t="e">
        <f>VLOOKUP(Quarta!A88,Controle!$A$2:$L$101,1,0)</f>
        <v>#N/A</v>
      </c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>
        <v>88</v>
      </c>
      <c r="X89" s="2" t="e">
        <f>VLOOKUP(Quarta!A89,Controle!$A$2:$L$101,1,0)</f>
        <v>#N/A</v>
      </c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>
        <v>89</v>
      </c>
      <c r="X90" s="2" t="e">
        <f>VLOOKUP(Quarta!A90,Controle!$A$2:$L$101,1,0)</f>
        <v>#N/A</v>
      </c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90</v>
      </c>
      <c r="X91" s="2" t="e">
        <f>VLOOKUP(Quarta!A91,Controle!$A$2:$L$101,1,0)</f>
        <v>#N/A</v>
      </c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>
        <v>91</v>
      </c>
      <c r="X92" s="2" t="e">
        <f>VLOOKUP(Quarta!A92,Controle!$A$2:$L$101,1,0)</f>
        <v>#N/A</v>
      </c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>
        <v>92</v>
      </c>
      <c r="X93" s="2" t="e">
        <f>VLOOKUP(Quarta!A93,Controle!$A$2:$L$101,1,0)</f>
        <v>#N/A</v>
      </c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>
        <v>93</v>
      </c>
      <c r="X94" s="2" t="e">
        <f>VLOOKUP(Quarta!A94,Controle!$A$2:$L$101,1,0)</f>
        <v>#N/A</v>
      </c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>
        <v>94</v>
      </c>
      <c r="X95" s="2" t="e">
        <f>VLOOKUP(Quarta!A95,Controle!$A$2:$L$101,1,0)</f>
        <v>#N/A</v>
      </c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95</v>
      </c>
      <c r="X96" s="2" t="e">
        <f>VLOOKUP(Quarta!A96,Controle!$A$2:$L$101,1,0)</f>
        <v>#N/A</v>
      </c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>
        <v>96</v>
      </c>
      <c r="X97" s="2" t="e">
        <f>VLOOKUP(Quarta!A97,Controle!$A$2:$L$101,1,0)</f>
        <v>#N/A</v>
      </c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>
        <v>97</v>
      </c>
      <c r="X98" s="2" t="e">
        <f>VLOOKUP(Quarta!A98,Controle!$A$2:$L$101,1,0)</f>
        <v>#N/A</v>
      </c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v>98</v>
      </c>
      <c r="X99" s="2" t="e">
        <f>VLOOKUP(Quarta!A99,Controle!$A$2:$L$101,1,0)</f>
        <v>#N/A</v>
      </c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>
        <v>99</v>
      </c>
      <c r="X100" s="2" t="e">
        <f>VLOOKUP(Quarta!A100,Controle!$A$2:$L$101,1,0)</f>
        <v>#N/A</v>
      </c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100</v>
      </c>
      <c r="X101" s="2" t="e">
        <f>VLOOKUP(Quarta!A101,Controle!$A$2:$L$101,1,0)</f>
        <v>#N/A</v>
      </c>
    </row>
    <row r="102" spans="1:24" x14ac:dyDescent="0.25">
      <c r="A102" s="2" t="s">
        <v>1</v>
      </c>
      <c r="B102" s="2">
        <f>SUBTOTAL(109,B2:B101)</f>
        <v>0</v>
      </c>
      <c r="C102" s="2">
        <f>SUBTOTAL(109,C2:C101)</f>
        <v>0</v>
      </c>
      <c r="D102" s="2">
        <f>SUBTOTAL(109,D2:D101)</f>
        <v>0</v>
      </c>
      <c r="E102" s="2"/>
      <c r="F102" s="2">
        <f>SUBTOTAL(109,F2:F101)</f>
        <v>0</v>
      </c>
      <c r="G102" s="2">
        <f>SUBTOTAL(109,G2:G101)</f>
        <v>0</v>
      </c>
      <c r="H102" s="2">
        <f>SUBTOTAL(109,H2:H101)</f>
        <v>0</v>
      </c>
      <c r="I102" s="2">
        <f>SUBTOTAL(109,I2:I101)</f>
        <v>0</v>
      </c>
      <c r="J102" s="2">
        <f>SUBTOTAL(109,J2:J101)</f>
        <v>0</v>
      </c>
      <c r="K102" s="2"/>
      <c r="L102" s="2">
        <f>SUBTOTAL(109,L2:L101)</f>
        <v>0</v>
      </c>
      <c r="M102" s="2">
        <f>SUBTOTAL(109,M2:M101)</f>
        <v>0</v>
      </c>
      <c r="N102" s="2">
        <f>SUBTOTAL(109,N2:N101)</f>
        <v>0</v>
      </c>
      <c r="O102" s="2">
        <f>SUBTOTAL(109,O2:O101)</f>
        <v>0</v>
      </c>
      <c r="P102" s="2">
        <f>SUBTOTAL(109,P2:P101)</f>
        <v>0</v>
      </c>
      <c r="Q102" s="2"/>
      <c r="R102" s="2">
        <f>SUBTOTAL(109,R2:R101)</f>
        <v>0</v>
      </c>
      <c r="S102" s="2">
        <f>SUBTOTAL(109,S2:S101)</f>
        <v>0</v>
      </c>
      <c r="T102" s="2">
        <f>SUBTOTAL(109,T2:T101)</f>
        <v>0</v>
      </c>
      <c r="U102" s="2">
        <f>SUBTOTAL(109,U2:U101)</f>
        <v>0</v>
      </c>
      <c r="V102" s="2">
        <f>SUBTOTAL(109,V2:V101)</f>
        <v>0</v>
      </c>
      <c r="W102" s="2"/>
      <c r="X102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64" zoomScale="59" zoomScaleNormal="59" workbookViewId="0">
      <selection activeCell="O26" sqref="O26"/>
    </sheetView>
  </sheetViews>
  <sheetFormatPr defaultColWidth="8.7109375" defaultRowHeight="15" x14ac:dyDescent="0.25"/>
  <cols>
    <col min="1" max="1" width="15.28515625" style="8" bestFit="1" customWidth="1"/>
    <col min="2" max="23" width="6.7109375" style="8" customWidth="1"/>
    <col min="24" max="24" width="17.85546875" style="8" bestFit="1" customWidth="1"/>
    <col min="25" max="16384" width="8.710937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93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95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96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77</v>
      </c>
      <c r="X1" s="8" t="s">
        <v>94</v>
      </c>
    </row>
    <row r="2" spans="1:24" x14ac:dyDescent="0.25">
      <c r="A2" s="2" t="s">
        <v>97</v>
      </c>
      <c r="B2" s="2">
        <v>3</v>
      </c>
      <c r="C2" s="2">
        <v>3</v>
      </c>
      <c r="D2" s="2">
        <v>0</v>
      </c>
      <c r="E2" s="2"/>
      <c r="F2" s="2">
        <v>3</v>
      </c>
      <c r="G2" s="2">
        <v>0</v>
      </c>
      <c r="H2" s="2">
        <v>0</v>
      </c>
      <c r="I2" s="2">
        <v>0</v>
      </c>
      <c r="J2" s="2">
        <v>0</v>
      </c>
      <c r="K2" s="2"/>
      <c r="L2" s="2">
        <v>0</v>
      </c>
      <c r="M2" s="2">
        <v>0</v>
      </c>
      <c r="N2" s="2">
        <v>0</v>
      </c>
      <c r="O2" s="2">
        <v>0</v>
      </c>
      <c r="P2" s="2">
        <v>0</v>
      </c>
      <c r="Q2" s="2"/>
      <c r="R2" s="2">
        <v>3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2" t="str">
        <f>VLOOKUP(Quinta!A2,Controle!$A$2:$L$101,1,0)</f>
        <v>Bravo cfb</v>
      </c>
    </row>
    <row r="3" spans="1:24" x14ac:dyDescent="0.25">
      <c r="A3" s="2" t="s">
        <v>24</v>
      </c>
      <c r="B3" s="2">
        <v>23</v>
      </c>
      <c r="C3" s="2">
        <v>17</v>
      </c>
      <c r="D3" s="2">
        <v>6</v>
      </c>
      <c r="E3" s="2"/>
      <c r="F3" s="2">
        <v>0</v>
      </c>
      <c r="G3" s="2">
        <v>17</v>
      </c>
      <c r="H3" s="2">
        <v>0</v>
      </c>
      <c r="I3" s="2">
        <v>0</v>
      </c>
      <c r="J3" s="2">
        <v>0</v>
      </c>
      <c r="K3" s="2"/>
      <c r="L3" s="2">
        <v>1</v>
      </c>
      <c r="M3" s="2">
        <v>5</v>
      </c>
      <c r="N3" s="2">
        <v>0</v>
      </c>
      <c r="O3" s="2">
        <v>0</v>
      </c>
      <c r="P3" s="2">
        <v>0</v>
      </c>
      <c r="Q3" s="2"/>
      <c r="R3" s="2">
        <v>1</v>
      </c>
      <c r="S3" s="2">
        <v>22</v>
      </c>
      <c r="T3" s="2">
        <v>0</v>
      </c>
      <c r="U3" s="2">
        <v>0</v>
      </c>
      <c r="V3" s="2">
        <v>0</v>
      </c>
      <c r="W3" s="2">
        <v>2</v>
      </c>
      <c r="X3" s="2" t="str">
        <f>VLOOKUP(Quinta!A3,Controle!$A$2:$L$101,1,0)</f>
        <v>sr bozo</v>
      </c>
    </row>
    <row r="4" spans="1:24" x14ac:dyDescent="0.25">
      <c r="A4" s="2" t="s">
        <v>54</v>
      </c>
      <c r="B4" s="2">
        <v>2</v>
      </c>
      <c r="C4" s="2">
        <v>2</v>
      </c>
      <c r="D4" s="2">
        <v>0</v>
      </c>
      <c r="E4" s="2"/>
      <c r="F4" s="2">
        <v>0</v>
      </c>
      <c r="G4" s="2">
        <v>2</v>
      </c>
      <c r="H4" s="2">
        <v>0</v>
      </c>
      <c r="I4" s="2">
        <v>0</v>
      </c>
      <c r="J4" s="2">
        <v>0</v>
      </c>
      <c r="K4" s="2"/>
      <c r="L4" s="2">
        <v>0</v>
      </c>
      <c r="M4" s="2">
        <v>0</v>
      </c>
      <c r="N4" s="2">
        <v>0</v>
      </c>
      <c r="O4" s="2">
        <v>0</v>
      </c>
      <c r="P4" s="2">
        <v>0</v>
      </c>
      <c r="Q4" s="2"/>
      <c r="R4" s="2">
        <v>0</v>
      </c>
      <c r="S4" s="2">
        <v>2</v>
      </c>
      <c r="T4" s="2">
        <v>0</v>
      </c>
      <c r="U4" s="2">
        <v>0</v>
      </c>
      <c r="V4" s="2">
        <v>0</v>
      </c>
      <c r="W4" s="2">
        <v>3</v>
      </c>
      <c r="X4" s="2" t="str">
        <f>VLOOKUP(Quinta!A4,Controle!$A$2:$L$101,1,0)</f>
        <v>Nivio Paz</v>
      </c>
    </row>
    <row r="5" spans="1:24" x14ac:dyDescent="0.25">
      <c r="A5" s="2" t="s">
        <v>37</v>
      </c>
      <c r="B5" s="2">
        <v>2</v>
      </c>
      <c r="C5" s="2">
        <v>2</v>
      </c>
      <c r="D5" s="2">
        <v>0</v>
      </c>
      <c r="E5" s="2"/>
      <c r="F5" s="2">
        <v>0</v>
      </c>
      <c r="G5" s="2">
        <v>2</v>
      </c>
      <c r="H5" s="2">
        <v>0</v>
      </c>
      <c r="I5" s="2">
        <v>0</v>
      </c>
      <c r="J5" s="2">
        <v>0</v>
      </c>
      <c r="K5" s="2"/>
      <c r="L5" s="2">
        <v>0</v>
      </c>
      <c r="M5" s="2">
        <v>0</v>
      </c>
      <c r="N5" s="2">
        <v>0</v>
      </c>
      <c r="O5" s="2">
        <v>0</v>
      </c>
      <c r="P5" s="2">
        <v>0</v>
      </c>
      <c r="Q5" s="2"/>
      <c r="R5" s="2">
        <v>0</v>
      </c>
      <c r="S5" s="2">
        <v>2</v>
      </c>
      <c r="T5" s="2">
        <v>0</v>
      </c>
      <c r="U5" s="2">
        <v>0</v>
      </c>
      <c r="V5" s="2">
        <v>0</v>
      </c>
      <c r="W5" s="2">
        <v>4</v>
      </c>
      <c r="X5" s="2" t="str">
        <f>VLOOKUP(Quinta!A5,Controle!$A$2:$L$101,1,0)</f>
        <v>x FSI x</v>
      </c>
    </row>
    <row r="6" spans="1:24" x14ac:dyDescent="0.25">
      <c r="A6" s="2" t="s">
        <v>60</v>
      </c>
      <c r="B6" s="2">
        <v>5</v>
      </c>
      <c r="C6" s="2">
        <v>5</v>
      </c>
      <c r="D6" s="2">
        <v>0</v>
      </c>
      <c r="E6" s="2"/>
      <c r="F6" s="2">
        <v>1</v>
      </c>
      <c r="G6" s="2">
        <v>4</v>
      </c>
      <c r="H6" s="2">
        <v>0</v>
      </c>
      <c r="I6" s="2">
        <v>0</v>
      </c>
      <c r="J6" s="2">
        <v>0</v>
      </c>
      <c r="K6" s="2"/>
      <c r="L6" s="2">
        <v>0</v>
      </c>
      <c r="M6" s="2">
        <v>0</v>
      </c>
      <c r="N6" s="2">
        <v>0</v>
      </c>
      <c r="O6" s="2">
        <v>0</v>
      </c>
      <c r="P6" s="2">
        <v>0</v>
      </c>
      <c r="Q6" s="2"/>
      <c r="R6" s="2">
        <v>1</v>
      </c>
      <c r="S6" s="2">
        <v>4</v>
      </c>
      <c r="T6" s="2">
        <v>0</v>
      </c>
      <c r="U6" s="2">
        <v>0</v>
      </c>
      <c r="V6" s="2">
        <v>0</v>
      </c>
      <c r="W6" s="2">
        <v>5</v>
      </c>
      <c r="X6" s="2" t="str">
        <f>VLOOKUP(Quinta!A6,Controle!$A$2:$L$101,1,0)</f>
        <v>Vidal10</v>
      </c>
    </row>
    <row r="7" spans="1:24" x14ac:dyDescent="0.25">
      <c r="A7" s="2" t="s">
        <v>22</v>
      </c>
      <c r="B7" s="2">
        <v>2</v>
      </c>
      <c r="C7" s="2">
        <v>2</v>
      </c>
      <c r="D7" s="2">
        <v>0</v>
      </c>
      <c r="E7" s="2"/>
      <c r="F7" s="2">
        <v>0</v>
      </c>
      <c r="G7" s="2">
        <v>2</v>
      </c>
      <c r="H7" s="2">
        <v>0</v>
      </c>
      <c r="I7" s="2">
        <v>0</v>
      </c>
      <c r="J7" s="2">
        <v>0</v>
      </c>
      <c r="K7" s="2"/>
      <c r="L7" s="2">
        <v>0</v>
      </c>
      <c r="M7" s="2">
        <v>0</v>
      </c>
      <c r="N7" s="2">
        <v>0</v>
      </c>
      <c r="O7" s="2">
        <v>0</v>
      </c>
      <c r="P7" s="2">
        <v>0</v>
      </c>
      <c r="Q7" s="2"/>
      <c r="R7" s="2">
        <v>0</v>
      </c>
      <c r="S7" s="2">
        <v>2</v>
      </c>
      <c r="T7" s="2">
        <v>0</v>
      </c>
      <c r="U7" s="2">
        <v>0</v>
      </c>
      <c r="V7" s="2">
        <v>0</v>
      </c>
      <c r="W7" s="2">
        <v>6</v>
      </c>
      <c r="X7" s="2" t="str">
        <f>VLOOKUP(Quinta!A7,Controle!$A$2:$L$101,1,0)</f>
        <v>MT SHEIK 1</v>
      </c>
    </row>
    <row r="8" spans="1:24" x14ac:dyDescent="0.25">
      <c r="A8" s="2" t="s">
        <v>43</v>
      </c>
      <c r="B8" s="2">
        <v>4</v>
      </c>
      <c r="C8" s="2">
        <v>4</v>
      </c>
      <c r="D8" s="2">
        <v>0</v>
      </c>
      <c r="E8" s="2"/>
      <c r="F8" s="2">
        <v>0</v>
      </c>
      <c r="G8" s="2">
        <v>4</v>
      </c>
      <c r="H8" s="2">
        <v>0</v>
      </c>
      <c r="I8" s="2">
        <v>0</v>
      </c>
      <c r="J8" s="2">
        <v>0</v>
      </c>
      <c r="K8" s="2"/>
      <c r="L8" s="2">
        <v>0</v>
      </c>
      <c r="M8" s="2">
        <v>0</v>
      </c>
      <c r="N8" s="2">
        <v>0</v>
      </c>
      <c r="O8" s="2">
        <v>0</v>
      </c>
      <c r="P8" s="2">
        <v>0</v>
      </c>
      <c r="Q8" s="2"/>
      <c r="R8" s="2">
        <v>0</v>
      </c>
      <c r="S8" s="2">
        <v>4</v>
      </c>
      <c r="T8" s="2">
        <v>0</v>
      </c>
      <c r="U8" s="2">
        <v>0</v>
      </c>
      <c r="V8" s="2">
        <v>0</v>
      </c>
      <c r="W8" s="2">
        <v>7</v>
      </c>
      <c r="X8" s="2" t="str">
        <f>VLOOKUP(Quinta!A8,Controle!$A$2:$L$101,1,0)</f>
        <v>BW Rei Dav1</v>
      </c>
    </row>
    <row r="9" spans="1:24" x14ac:dyDescent="0.25">
      <c r="A9" s="2" t="s">
        <v>98</v>
      </c>
      <c r="B9" s="2">
        <v>11</v>
      </c>
      <c r="C9" s="2">
        <v>11</v>
      </c>
      <c r="D9" s="2">
        <v>0</v>
      </c>
      <c r="E9" s="2"/>
      <c r="F9" s="2">
        <v>11</v>
      </c>
      <c r="G9" s="2">
        <v>0</v>
      </c>
      <c r="H9" s="2">
        <v>0</v>
      </c>
      <c r="I9" s="2">
        <v>0</v>
      </c>
      <c r="J9" s="2">
        <v>0</v>
      </c>
      <c r="K9" s="2"/>
      <c r="L9" s="2">
        <v>0</v>
      </c>
      <c r="M9" s="2">
        <v>0</v>
      </c>
      <c r="N9" s="2">
        <v>0</v>
      </c>
      <c r="O9" s="2">
        <v>0</v>
      </c>
      <c r="P9" s="2">
        <v>0</v>
      </c>
      <c r="Q9" s="2"/>
      <c r="R9" s="2">
        <v>11</v>
      </c>
      <c r="S9" s="2">
        <v>0</v>
      </c>
      <c r="T9" s="2">
        <v>0</v>
      </c>
      <c r="U9" s="2">
        <v>0</v>
      </c>
      <c r="V9" s="2">
        <v>0</v>
      </c>
      <c r="W9" s="2">
        <v>8</v>
      </c>
      <c r="X9" s="2" t="str">
        <f>VLOOKUP(Quinta!A9,Controle!$A$2:$L$101,1,0)</f>
        <v>CaOs SeM FiM</v>
      </c>
    </row>
    <row r="10" spans="1:24" x14ac:dyDescent="0.25">
      <c r="A10" s="2" t="s">
        <v>67</v>
      </c>
      <c r="B10" s="2">
        <v>6</v>
      </c>
      <c r="C10" s="2">
        <v>6</v>
      </c>
      <c r="D10" s="2">
        <v>0</v>
      </c>
      <c r="E10" s="2"/>
      <c r="F10" s="2">
        <v>0</v>
      </c>
      <c r="G10" s="2">
        <v>6</v>
      </c>
      <c r="H10" s="2">
        <v>0</v>
      </c>
      <c r="I10" s="2">
        <v>0</v>
      </c>
      <c r="J10" s="2">
        <v>0</v>
      </c>
      <c r="K10" s="2"/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/>
      <c r="R10" s="2">
        <v>0</v>
      </c>
      <c r="S10" s="2">
        <v>6</v>
      </c>
      <c r="T10" s="2">
        <v>0</v>
      </c>
      <c r="U10" s="2">
        <v>0</v>
      </c>
      <c r="V10" s="2">
        <v>0</v>
      </c>
      <c r="W10" s="2">
        <v>9</v>
      </c>
      <c r="X10" s="2" t="str">
        <f>VLOOKUP(Quinta!A10,Controle!$A$2:$L$101,1,0)</f>
        <v>yahoo deny 1</v>
      </c>
    </row>
    <row r="11" spans="1:24" x14ac:dyDescent="0.25">
      <c r="A11" s="2" t="s">
        <v>99</v>
      </c>
      <c r="B11" s="2">
        <v>1</v>
      </c>
      <c r="C11" s="2">
        <v>1</v>
      </c>
      <c r="D11" s="2">
        <v>0</v>
      </c>
      <c r="E11" s="2"/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/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/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10</v>
      </c>
      <c r="X11" s="2" t="str">
        <f>VLOOKUP(Quinta!A11,Controle!$A$2:$L$101,1,0)</f>
        <v>Atthenna18</v>
      </c>
    </row>
    <row r="12" spans="1:24" x14ac:dyDescent="0.25">
      <c r="A12" s="2" t="s">
        <v>46</v>
      </c>
      <c r="B12" s="2">
        <v>2</v>
      </c>
      <c r="C12" s="2">
        <v>2</v>
      </c>
      <c r="D12" s="2">
        <v>0</v>
      </c>
      <c r="E12" s="2"/>
      <c r="F12" s="2">
        <v>0</v>
      </c>
      <c r="G12" s="2">
        <v>2</v>
      </c>
      <c r="H12" s="2">
        <v>0</v>
      </c>
      <c r="I12" s="2">
        <v>0</v>
      </c>
      <c r="J12" s="2">
        <v>0</v>
      </c>
      <c r="K12" s="2"/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/>
      <c r="R12" s="2">
        <v>0</v>
      </c>
      <c r="S12" s="2">
        <v>2</v>
      </c>
      <c r="T12" s="2">
        <v>0</v>
      </c>
      <c r="U12" s="2">
        <v>0</v>
      </c>
      <c r="V12" s="2">
        <v>0</v>
      </c>
      <c r="W12" s="2">
        <v>11</v>
      </c>
      <c r="X12" s="2" t="str">
        <f>VLOOKUP(Quinta!A12,Controle!$A$2:$L$101,1,0)</f>
        <v>TIOZAO SEP</v>
      </c>
    </row>
    <row r="13" spans="1:24" x14ac:dyDescent="0.25">
      <c r="A13" s="2" t="s">
        <v>53</v>
      </c>
      <c r="B13" s="2">
        <v>2</v>
      </c>
      <c r="C13" s="2">
        <v>2</v>
      </c>
      <c r="D13" s="2">
        <v>0</v>
      </c>
      <c r="E13" s="2"/>
      <c r="F13" s="2">
        <v>0</v>
      </c>
      <c r="G13" s="2">
        <v>2</v>
      </c>
      <c r="H13" s="2">
        <v>0</v>
      </c>
      <c r="I13" s="2">
        <v>0</v>
      </c>
      <c r="J13" s="2">
        <v>0</v>
      </c>
      <c r="K13" s="2"/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/>
      <c r="R13" s="2">
        <v>0</v>
      </c>
      <c r="S13" s="2">
        <v>2</v>
      </c>
      <c r="T13" s="2">
        <v>0</v>
      </c>
      <c r="U13" s="2">
        <v>0</v>
      </c>
      <c r="V13" s="2">
        <v>0</v>
      </c>
      <c r="W13" s="2">
        <v>12</v>
      </c>
      <c r="X13" s="2" t="str">
        <f>VLOOKUP(Quinta!A13,Controle!$A$2:$L$101,1,0)</f>
        <v>Batatinhaaa</v>
      </c>
    </row>
    <row r="14" spans="1:24" x14ac:dyDescent="0.25">
      <c r="A14" s="2" t="s">
        <v>31</v>
      </c>
      <c r="B14" s="2">
        <v>4</v>
      </c>
      <c r="C14" s="2">
        <v>4</v>
      </c>
      <c r="D14" s="2">
        <v>0</v>
      </c>
      <c r="E14" s="2"/>
      <c r="F14" s="2">
        <v>1</v>
      </c>
      <c r="G14" s="2">
        <v>3</v>
      </c>
      <c r="H14" s="2">
        <v>0</v>
      </c>
      <c r="I14" s="2">
        <v>0</v>
      </c>
      <c r="J14" s="2">
        <v>0</v>
      </c>
      <c r="K14" s="2"/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/>
      <c r="R14" s="2">
        <v>1</v>
      </c>
      <c r="S14" s="2">
        <v>3</v>
      </c>
      <c r="T14" s="2">
        <v>0</v>
      </c>
      <c r="U14" s="2">
        <v>0</v>
      </c>
      <c r="V14" s="2">
        <v>0</v>
      </c>
      <c r="W14" s="2">
        <v>13</v>
      </c>
      <c r="X14" s="2" t="str">
        <f>VLOOKUP(Quinta!A14,Controle!$A$2:$L$101,1,0)</f>
        <v>CARRASC0</v>
      </c>
    </row>
    <row r="15" spans="1:24" x14ac:dyDescent="0.25">
      <c r="A15" s="2" t="s">
        <v>30</v>
      </c>
      <c r="B15" s="2">
        <v>6</v>
      </c>
      <c r="C15" s="2">
        <v>6</v>
      </c>
      <c r="D15" s="2">
        <v>0</v>
      </c>
      <c r="E15" s="2"/>
      <c r="F15" s="2">
        <v>0</v>
      </c>
      <c r="G15" s="2">
        <v>6</v>
      </c>
      <c r="H15" s="2">
        <v>0</v>
      </c>
      <c r="I15" s="2">
        <v>0</v>
      </c>
      <c r="J15" s="2">
        <v>0</v>
      </c>
      <c r="K15" s="2"/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/>
      <c r="R15" s="2">
        <v>0</v>
      </c>
      <c r="S15" s="2">
        <v>6</v>
      </c>
      <c r="T15" s="2">
        <v>0</v>
      </c>
      <c r="U15" s="2">
        <v>0</v>
      </c>
      <c r="V15" s="2">
        <v>0</v>
      </c>
      <c r="W15" s="2">
        <v>14</v>
      </c>
      <c r="X15" s="2" t="str">
        <f>VLOOKUP(Quinta!A15,Controle!$A$2:$L$101,1,0)</f>
        <v>Germano AB</v>
      </c>
    </row>
    <row r="16" spans="1:24" x14ac:dyDescent="0.25">
      <c r="A16" s="2" t="s">
        <v>59</v>
      </c>
      <c r="B16" s="2">
        <v>5</v>
      </c>
      <c r="C16" s="2">
        <v>5</v>
      </c>
      <c r="D16" s="2">
        <v>0</v>
      </c>
      <c r="E16" s="2"/>
      <c r="F16" s="2">
        <v>0</v>
      </c>
      <c r="G16" s="2">
        <v>4</v>
      </c>
      <c r="H16" s="2">
        <v>1</v>
      </c>
      <c r="I16" s="2">
        <v>0</v>
      </c>
      <c r="J16" s="2">
        <v>0</v>
      </c>
      <c r="K16" s="2"/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/>
      <c r="R16" s="2">
        <v>0</v>
      </c>
      <c r="S16" s="2">
        <v>4</v>
      </c>
      <c r="T16" s="2">
        <v>1</v>
      </c>
      <c r="U16" s="2">
        <v>0</v>
      </c>
      <c r="V16" s="2">
        <v>0</v>
      </c>
      <c r="W16" s="2">
        <v>15</v>
      </c>
      <c r="X16" s="2" t="str">
        <f>VLOOKUP(Quinta!A16,Controle!$A$2:$L$101,1,0)</f>
        <v>RenanColombo</v>
      </c>
    </row>
    <row r="17" spans="1:24" x14ac:dyDescent="0.25">
      <c r="A17" s="2" t="s">
        <v>33</v>
      </c>
      <c r="B17" s="2">
        <v>4</v>
      </c>
      <c r="C17" s="2">
        <v>4</v>
      </c>
      <c r="D17" s="2">
        <v>0</v>
      </c>
      <c r="E17" s="2"/>
      <c r="F17" s="2">
        <v>0</v>
      </c>
      <c r="G17" s="2">
        <v>3</v>
      </c>
      <c r="H17" s="2">
        <v>1</v>
      </c>
      <c r="I17" s="2">
        <v>0</v>
      </c>
      <c r="J17" s="2">
        <v>0</v>
      </c>
      <c r="K17" s="2"/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/>
      <c r="R17" s="2">
        <v>0</v>
      </c>
      <c r="S17" s="2">
        <v>3</v>
      </c>
      <c r="T17" s="2">
        <v>1</v>
      </c>
      <c r="U17" s="2">
        <v>0</v>
      </c>
      <c r="V17" s="2">
        <v>0</v>
      </c>
      <c r="W17" s="2">
        <v>16</v>
      </c>
      <c r="X17" s="2" t="str">
        <f>VLOOKUP(Quinta!A17,Controle!$A$2:$L$101,1,0)</f>
        <v>KgKinght</v>
      </c>
    </row>
    <row r="18" spans="1:24" x14ac:dyDescent="0.25">
      <c r="A18" s="2" t="s">
        <v>57</v>
      </c>
      <c r="B18" s="2">
        <v>2</v>
      </c>
      <c r="C18" s="2">
        <v>2</v>
      </c>
      <c r="D18" s="2">
        <v>0</v>
      </c>
      <c r="E18" s="2"/>
      <c r="F18" s="2">
        <v>0</v>
      </c>
      <c r="G18" s="2">
        <v>2</v>
      </c>
      <c r="H18" s="2">
        <v>0</v>
      </c>
      <c r="I18" s="2">
        <v>0</v>
      </c>
      <c r="J18" s="2">
        <v>0</v>
      </c>
      <c r="K18" s="2"/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/>
      <c r="R18" s="2">
        <v>0</v>
      </c>
      <c r="S18" s="2">
        <v>2</v>
      </c>
      <c r="T18" s="2">
        <v>0</v>
      </c>
      <c r="U18" s="2">
        <v>0</v>
      </c>
      <c r="V18" s="2">
        <v>0</v>
      </c>
      <c r="W18" s="2">
        <v>17</v>
      </c>
      <c r="X18" s="2" t="str">
        <f>VLOOKUP(Quinta!A18,Controle!$A$2:$L$101,1,0)</f>
        <v>Germano AB 2</v>
      </c>
    </row>
    <row r="19" spans="1:24" x14ac:dyDescent="0.25">
      <c r="A19" s="2" t="s">
        <v>42</v>
      </c>
      <c r="B19" s="2">
        <v>5</v>
      </c>
      <c r="C19" s="2">
        <v>4</v>
      </c>
      <c r="D19" s="2">
        <v>1</v>
      </c>
      <c r="E19" s="2"/>
      <c r="F19" s="2">
        <v>0</v>
      </c>
      <c r="G19" s="2">
        <v>4</v>
      </c>
      <c r="H19" s="2">
        <v>0</v>
      </c>
      <c r="I19" s="2">
        <v>0</v>
      </c>
      <c r="J19" s="2">
        <v>0</v>
      </c>
      <c r="K19" s="2"/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/>
      <c r="R19" s="2">
        <v>1</v>
      </c>
      <c r="S19" s="2">
        <v>4</v>
      </c>
      <c r="T19" s="2">
        <v>0</v>
      </c>
      <c r="U19" s="2">
        <v>0</v>
      </c>
      <c r="V19" s="2">
        <v>0</v>
      </c>
      <c r="W19" s="2">
        <v>18</v>
      </c>
      <c r="X19" s="2" t="str">
        <f>VLOOKUP(Quinta!A19,Controle!$A$2:$L$101,1,0)</f>
        <v>Lucasrmp</v>
      </c>
    </row>
    <row r="20" spans="1:24" x14ac:dyDescent="0.25">
      <c r="A20" s="2" t="s">
        <v>100</v>
      </c>
      <c r="B20" s="2">
        <v>2</v>
      </c>
      <c r="C20" s="2">
        <v>2</v>
      </c>
      <c r="D20" s="2">
        <v>0</v>
      </c>
      <c r="E20" s="2"/>
      <c r="F20" s="2">
        <v>0</v>
      </c>
      <c r="G20" s="2">
        <v>2</v>
      </c>
      <c r="H20" s="2">
        <v>0</v>
      </c>
      <c r="I20" s="2">
        <v>0</v>
      </c>
      <c r="J20" s="2">
        <v>0</v>
      </c>
      <c r="K20" s="2"/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/>
      <c r="R20" s="2">
        <v>0</v>
      </c>
      <c r="S20" s="2">
        <v>2</v>
      </c>
      <c r="T20" s="2">
        <v>0</v>
      </c>
      <c r="U20" s="2">
        <v>0</v>
      </c>
      <c r="V20" s="2">
        <v>0</v>
      </c>
      <c r="W20" s="2">
        <v>19</v>
      </c>
      <c r="X20" s="2" t="str">
        <f>VLOOKUP(Quinta!A20,Controle!$A$2:$L$101,1,0)</f>
        <v>Germano AB 3</v>
      </c>
    </row>
    <row r="21" spans="1:24" x14ac:dyDescent="0.25">
      <c r="A21" s="2" t="s">
        <v>101</v>
      </c>
      <c r="B21" s="2">
        <v>4</v>
      </c>
      <c r="C21" s="2">
        <v>4</v>
      </c>
      <c r="D21" s="2">
        <v>0</v>
      </c>
      <c r="E21" s="2"/>
      <c r="F21" s="2">
        <v>0</v>
      </c>
      <c r="G21" s="2">
        <v>4</v>
      </c>
      <c r="H21" s="2">
        <v>0</v>
      </c>
      <c r="I21" s="2">
        <v>0</v>
      </c>
      <c r="J21" s="2">
        <v>0</v>
      </c>
      <c r="K21" s="2"/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/>
      <c r="R21" s="2">
        <v>0</v>
      </c>
      <c r="S21" s="2">
        <v>4</v>
      </c>
      <c r="T21" s="2">
        <v>0</v>
      </c>
      <c r="U21" s="2">
        <v>0</v>
      </c>
      <c r="V21" s="2">
        <v>0</v>
      </c>
      <c r="W21" s="2">
        <v>20</v>
      </c>
      <c r="X21" s="2" t="str">
        <f>VLOOKUP(Quinta!A21,Controle!$A$2:$L$101,1,0)</f>
        <v>yahoo deny 2</v>
      </c>
    </row>
    <row r="22" spans="1:24" x14ac:dyDescent="0.25">
      <c r="A22" s="2" t="s">
        <v>49</v>
      </c>
      <c r="B22" s="2">
        <v>5</v>
      </c>
      <c r="C22" s="2">
        <v>5</v>
      </c>
      <c r="D22" s="2">
        <v>0</v>
      </c>
      <c r="E22" s="2"/>
      <c r="F22" s="2">
        <v>0</v>
      </c>
      <c r="G22" s="2">
        <v>5</v>
      </c>
      <c r="H22" s="2">
        <v>0</v>
      </c>
      <c r="I22" s="2">
        <v>0</v>
      </c>
      <c r="J22" s="2">
        <v>0</v>
      </c>
      <c r="K22" s="2"/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/>
      <c r="R22" s="2">
        <v>0</v>
      </c>
      <c r="S22" s="2">
        <v>5</v>
      </c>
      <c r="T22" s="2">
        <v>0</v>
      </c>
      <c r="U22" s="2">
        <v>0</v>
      </c>
      <c r="V22" s="2">
        <v>0</v>
      </c>
      <c r="W22" s="2">
        <v>21</v>
      </c>
      <c r="X22" s="2" t="str">
        <f>VLOOKUP(Quinta!A22,Controle!$A$2:$L$101,1,0)</f>
        <v>Cb Gonzaga</v>
      </c>
    </row>
    <row r="23" spans="1:24" x14ac:dyDescent="0.25">
      <c r="A23" s="2" t="s">
        <v>34</v>
      </c>
      <c r="B23" s="2">
        <v>1</v>
      </c>
      <c r="C23" s="2">
        <v>1</v>
      </c>
      <c r="D23" s="2">
        <v>0</v>
      </c>
      <c r="E23" s="2"/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/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/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22</v>
      </c>
      <c r="X23" s="2" t="str">
        <f>VLOOKUP(Quinta!A23,Controle!$A$2:$L$101,1,0)</f>
        <v>miguelzv</v>
      </c>
    </row>
    <row r="24" spans="1:24" x14ac:dyDescent="0.25">
      <c r="A24" s="2" t="s">
        <v>27</v>
      </c>
      <c r="B24" s="2">
        <v>2</v>
      </c>
      <c r="C24" s="2">
        <v>2</v>
      </c>
      <c r="D24" s="2">
        <v>0</v>
      </c>
      <c r="E24" s="2"/>
      <c r="F24" s="2">
        <v>0</v>
      </c>
      <c r="G24" s="2">
        <v>2</v>
      </c>
      <c r="H24" s="2">
        <v>0</v>
      </c>
      <c r="I24" s="2">
        <v>0</v>
      </c>
      <c r="J24" s="2">
        <v>0</v>
      </c>
      <c r="K24" s="2"/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/>
      <c r="R24" s="2">
        <v>0</v>
      </c>
      <c r="S24" s="2">
        <v>2</v>
      </c>
      <c r="T24" s="2">
        <v>0</v>
      </c>
      <c r="U24" s="2">
        <v>0</v>
      </c>
      <c r="V24" s="2">
        <v>0</v>
      </c>
      <c r="W24" s="2">
        <v>23</v>
      </c>
      <c r="X24" s="2" t="str">
        <f>VLOOKUP(Quinta!A24,Controle!$A$2:$L$101,1,0)</f>
        <v>gBW CaixaTem</v>
      </c>
    </row>
    <row r="25" spans="1:24" x14ac:dyDescent="0.25">
      <c r="A25" s="2" t="s">
        <v>35</v>
      </c>
      <c r="B25" s="2">
        <v>4</v>
      </c>
      <c r="C25" s="2">
        <v>4</v>
      </c>
      <c r="D25" s="2">
        <v>0</v>
      </c>
      <c r="E25" s="2"/>
      <c r="F25" s="2">
        <v>0</v>
      </c>
      <c r="G25" s="2">
        <v>4</v>
      </c>
      <c r="H25" s="2">
        <v>0</v>
      </c>
      <c r="I25" s="2">
        <v>0</v>
      </c>
      <c r="J25" s="2">
        <v>0</v>
      </c>
      <c r="K25" s="2"/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/>
      <c r="R25" s="2">
        <v>0</v>
      </c>
      <c r="S25" s="2">
        <v>4</v>
      </c>
      <c r="T25" s="2">
        <v>0</v>
      </c>
      <c r="U25" s="2">
        <v>0</v>
      </c>
      <c r="V25" s="2">
        <v>0</v>
      </c>
      <c r="W25" s="2">
        <v>24</v>
      </c>
      <c r="X25" s="2" t="str">
        <f>VLOOKUP(Quinta!A25,Controle!$A$2:$L$101,1,0)</f>
        <v>Andrei177</v>
      </c>
    </row>
    <row r="26" spans="1:24" x14ac:dyDescent="0.25">
      <c r="A26" s="2" t="s">
        <v>102</v>
      </c>
      <c r="B26" s="2">
        <v>7</v>
      </c>
      <c r="C26" s="2">
        <v>7</v>
      </c>
      <c r="D26" s="2">
        <v>0</v>
      </c>
      <c r="E26" s="2"/>
      <c r="F26" s="2">
        <v>6</v>
      </c>
      <c r="G26" s="2">
        <v>1</v>
      </c>
      <c r="H26" s="2">
        <v>0</v>
      </c>
      <c r="I26" s="2">
        <v>0</v>
      </c>
      <c r="J26" s="2">
        <v>0</v>
      </c>
      <c r="K26" s="2"/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/>
      <c r="R26" s="2">
        <v>6</v>
      </c>
      <c r="S26" s="2">
        <v>1</v>
      </c>
      <c r="T26" s="2">
        <v>0</v>
      </c>
      <c r="U26" s="2">
        <v>0</v>
      </c>
      <c r="V26" s="2">
        <v>0</v>
      </c>
      <c r="W26" s="2">
        <v>25</v>
      </c>
      <c r="X26" s="2" t="str">
        <f>VLOOKUP(Quinta!A26,Controle!$A$2:$L$101,1,0)</f>
        <v>Aeon Primevo</v>
      </c>
    </row>
    <row r="27" spans="1:24" x14ac:dyDescent="0.25">
      <c r="A27" s="2" t="s">
        <v>40</v>
      </c>
      <c r="B27" s="2">
        <v>2</v>
      </c>
      <c r="C27" s="2">
        <v>2</v>
      </c>
      <c r="D27" s="2">
        <v>0</v>
      </c>
      <c r="E27" s="2"/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/>
      <c r="R27" s="2">
        <v>0</v>
      </c>
      <c r="S27" s="2">
        <v>1</v>
      </c>
      <c r="T27" s="2">
        <v>1</v>
      </c>
      <c r="U27" s="2">
        <v>0</v>
      </c>
      <c r="V27" s="2">
        <v>0</v>
      </c>
      <c r="W27" s="2">
        <v>26</v>
      </c>
      <c r="X27" s="2" t="str">
        <f>VLOOKUP(Quinta!A27,Controle!$A$2:$L$101,1,0)</f>
        <v>JONAS PB</v>
      </c>
    </row>
    <row r="28" spans="1:24" x14ac:dyDescent="0.25">
      <c r="A28" s="2" t="s">
        <v>39</v>
      </c>
      <c r="B28" s="2">
        <v>1</v>
      </c>
      <c r="C28" s="2">
        <v>1</v>
      </c>
      <c r="D28" s="2">
        <v>0</v>
      </c>
      <c r="E28" s="2"/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/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/>
      <c r="R28" s="2">
        <v>0</v>
      </c>
      <c r="S28" s="2">
        <v>1</v>
      </c>
      <c r="T28" s="2">
        <v>0</v>
      </c>
      <c r="U28" s="2">
        <v>0</v>
      </c>
      <c r="V28" s="2">
        <v>0</v>
      </c>
      <c r="W28" s="2">
        <v>27</v>
      </c>
      <c r="X28" s="2" t="str">
        <f>VLOOKUP(Quinta!A28,Controle!$A$2:$L$101,1,0)</f>
        <v>JONAS PB1</v>
      </c>
    </row>
    <row r="29" spans="1:24" x14ac:dyDescent="0.25">
      <c r="A29" s="2" t="s">
        <v>92</v>
      </c>
      <c r="B29" s="2">
        <v>2</v>
      </c>
      <c r="C29" s="2">
        <v>2</v>
      </c>
      <c r="D29" s="2">
        <v>0</v>
      </c>
      <c r="E29" s="2"/>
      <c r="F29" s="2">
        <v>0</v>
      </c>
      <c r="G29" s="2">
        <v>2</v>
      </c>
      <c r="H29" s="2">
        <v>0</v>
      </c>
      <c r="I29" s="2">
        <v>0</v>
      </c>
      <c r="J29" s="2">
        <v>0</v>
      </c>
      <c r="K29" s="2"/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/>
      <c r="R29" s="2">
        <v>0</v>
      </c>
      <c r="S29" s="2">
        <v>2</v>
      </c>
      <c r="T29" s="2">
        <v>0</v>
      </c>
      <c r="U29" s="2">
        <v>0</v>
      </c>
      <c r="V29" s="2">
        <v>0</v>
      </c>
      <c r="W29" s="2">
        <v>28</v>
      </c>
      <c r="X29" s="2" t="str">
        <f>VLOOKUP(Quinta!A29,Controle!$A$2:$L$101,1,0)</f>
        <v>Zekran</v>
      </c>
    </row>
    <row r="30" spans="1:24" x14ac:dyDescent="0.25">
      <c r="A30" s="2" t="s">
        <v>51</v>
      </c>
      <c r="B30" s="2">
        <v>7</v>
      </c>
      <c r="C30" s="2">
        <v>7</v>
      </c>
      <c r="D30" s="2">
        <v>0</v>
      </c>
      <c r="E30" s="2"/>
      <c r="F30" s="2">
        <v>0</v>
      </c>
      <c r="G30" s="2">
        <v>7</v>
      </c>
      <c r="H30" s="2">
        <v>0</v>
      </c>
      <c r="I30" s="2">
        <v>0</v>
      </c>
      <c r="J30" s="2">
        <v>0</v>
      </c>
      <c r="K30" s="2"/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/>
      <c r="R30" s="2">
        <v>0</v>
      </c>
      <c r="S30" s="2">
        <v>7</v>
      </c>
      <c r="T30" s="2">
        <v>0</v>
      </c>
      <c r="U30" s="2">
        <v>0</v>
      </c>
      <c r="V30" s="2">
        <v>0</v>
      </c>
      <c r="W30" s="2">
        <v>29</v>
      </c>
      <c r="X30" s="2" t="str">
        <f>VLOOKUP(Quinta!A30,Controle!$A$2:$L$101,1,0)</f>
        <v>HeRaVeNeNoS4</v>
      </c>
    </row>
    <row r="31" spans="1:24" x14ac:dyDescent="0.25">
      <c r="A31" s="2" t="s">
        <v>103</v>
      </c>
      <c r="B31" s="2">
        <v>1</v>
      </c>
      <c r="C31" s="2">
        <v>1</v>
      </c>
      <c r="D31" s="2">
        <v>0</v>
      </c>
      <c r="E31" s="2"/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/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/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30</v>
      </c>
      <c r="X31" s="2" t="e">
        <f>VLOOKUP(Quinta!A31,Controle!$A$2:$L$101,1,0)</f>
        <v>#N/A</v>
      </c>
    </row>
    <row r="32" spans="1:24" x14ac:dyDescent="0.25">
      <c r="A32" s="2" t="s">
        <v>56</v>
      </c>
      <c r="B32" s="2">
        <v>1</v>
      </c>
      <c r="C32" s="2">
        <v>1</v>
      </c>
      <c r="D32" s="2">
        <v>0</v>
      </c>
      <c r="E32" s="2"/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/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/>
      <c r="R32" s="2">
        <v>0</v>
      </c>
      <c r="S32" s="2">
        <v>1</v>
      </c>
      <c r="T32" s="2">
        <v>0</v>
      </c>
      <c r="U32" s="2">
        <v>0</v>
      </c>
      <c r="V32" s="2">
        <v>0</v>
      </c>
      <c r="W32" s="2">
        <v>31</v>
      </c>
      <c r="X32" s="2" t="str">
        <f>VLOOKUP(Quinta!A32,Controle!$A$2:$L$101,1,0)</f>
        <v>SoulOfGold</v>
      </c>
    </row>
    <row r="33" spans="1:24" x14ac:dyDescent="0.25">
      <c r="A33" s="2" t="s">
        <v>38</v>
      </c>
      <c r="B33" s="2">
        <v>6</v>
      </c>
      <c r="C33" s="2">
        <v>6</v>
      </c>
      <c r="D33" s="2">
        <v>0</v>
      </c>
      <c r="E33" s="2"/>
      <c r="F33" s="2">
        <v>6</v>
      </c>
      <c r="G33" s="2">
        <v>0</v>
      </c>
      <c r="H33" s="2">
        <v>0</v>
      </c>
      <c r="I33" s="2">
        <v>0</v>
      </c>
      <c r="J33" s="2">
        <v>0</v>
      </c>
      <c r="K33" s="2"/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/>
      <c r="R33" s="2">
        <v>6</v>
      </c>
      <c r="S33" s="2">
        <v>0</v>
      </c>
      <c r="T33" s="2">
        <v>0</v>
      </c>
      <c r="U33" s="2">
        <v>0</v>
      </c>
      <c r="V33" s="2">
        <v>0</v>
      </c>
      <c r="W33" s="2">
        <v>32</v>
      </c>
      <c r="X33" s="2" t="str">
        <f>VLOOKUP(Quinta!A33,Controle!$A$2:$L$101,1,0)</f>
        <v>Samurai03</v>
      </c>
    </row>
    <row r="34" spans="1:24" x14ac:dyDescent="0.25">
      <c r="A34" s="2" t="s">
        <v>66</v>
      </c>
      <c r="B34" s="2">
        <v>1</v>
      </c>
      <c r="C34" s="2">
        <v>1</v>
      </c>
      <c r="D34" s="2">
        <v>0</v>
      </c>
      <c r="E34" s="2"/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/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/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33</v>
      </c>
      <c r="X34" s="2" t="str">
        <f>VLOOKUP(Quinta!A34,Controle!$A$2:$L$101,1,0)</f>
        <v>Jhonao</v>
      </c>
    </row>
    <row r="35" spans="1:24" x14ac:dyDescent="0.25">
      <c r="A35" s="2" t="s">
        <v>47</v>
      </c>
      <c r="B35" s="2">
        <v>4</v>
      </c>
      <c r="C35" s="2">
        <v>4</v>
      </c>
      <c r="D35" s="2">
        <v>0</v>
      </c>
      <c r="E35" s="2"/>
      <c r="F35" s="2">
        <v>0</v>
      </c>
      <c r="G35" s="2">
        <v>4</v>
      </c>
      <c r="H35" s="2">
        <v>0</v>
      </c>
      <c r="I35" s="2">
        <v>0</v>
      </c>
      <c r="J35" s="2">
        <v>0</v>
      </c>
      <c r="K35" s="2"/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/>
      <c r="R35" s="2">
        <v>0</v>
      </c>
      <c r="S35" s="2">
        <v>4</v>
      </c>
      <c r="T35" s="2">
        <v>0</v>
      </c>
      <c r="U35" s="2">
        <v>0</v>
      </c>
      <c r="V35" s="2">
        <v>0</v>
      </c>
      <c r="W35" s="2">
        <v>34</v>
      </c>
      <c r="X35" s="2" t="str">
        <f>VLOOKUP(Quinta!A35,Controle!$A$2:$L$101,1,0)</f>
        <v>Rhbarauna</v>
      </c>
    </row>
    <row r="36" spans="1:24" x14ac:dyDescent="0.25">
      <c r="A36" s="2" t="s">
        <v>28</v>
      </c>
      <c r="B36" s="2">
        <v>5</v>
      </c>
      <c r="C36" s="2">
        <v>5</v>
      </c>
      <c r="D36" s="2">
        <v>0</v>
      </c>
      <c r="E36" s="2"/>
      <c r="F36" s="2">
        <v>0</v>
      </c>
      <c r="G36" s="2">
        <v>4</v>
      </c>
      <c r="H36" s="2">
        <v>1</v>
      </c>
      <c r="I36" s="2">
        <v>0</v>
      </c>
      <c r="J36" s="2">
        <v>0</v>
      </c>
      <c r="K36" s="2"/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/>
      <c r="R36" s="2">
        <v>0</v>
      </c>
      <c r="S36" s="2">
        <v>4</v>
      </c>
      <c r="T36" s="2">
        <v>1</v>
      </c>
      <c r="U36" s="2">
        <v>0</v>
      </c>
      <c r="V36" s="2">
        <v>0</v>
      </c>
      <c r="W36" s="2">
        <v>35</v>
      </c>
      <c r="X36" s="2" t="str">
        <f>VLOOKUP(Quinta!A36,Controle!$A$2:$L$101,1,0)</f>
        <v>Ciprian0</v>
      </c>
    </row>
    <row r="37" spans="1:24" x14ac:dyDescent="0.25">
      <c r="A37" s="2" t="s">
        <v>45</v>
      </c>
      <c r="B37" s="2">
        <v>3</v>
      </c>
      <c r="C37" s="2">
        <v>3</v>
      </c>
      <c r="D37" s="2">
        <v>0</v>
      </c>
      <c r="E37" s="2"/>
      <c r="F37" s="2">
        <v>0</v>
      </c>
      <c r="G37" s="2">
        <v>3</v>
      </c>
      <c r="H37" s="2">
        <v>0</v>
      </c>
      <c r="I37" s="2">
        <v>0</v>
      </c>
      <c r="J37" s="2">
        <v>0</v>
      </c>
      <c r="K37" s="2"/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  <c r="R37" s="2">
        <v>0</v>
      </c>
      <c r="S37" s="2">
        <v>3</v>
      </c>
      <c r="T37" s="2">
        <v>0</v>
      </c>
      <c r="U37" s="2">
        <v>0</v>
      </c>
      <c r="V37" s="2">
        <v>0</v>
      </c>
      <c r="W37" s="2">
        <v>36</v>
      </c>
      <c r="X37" s="2" t="str">
        <f>VLOOKUP(Quinta!A37,Controle!$A$2:$L$101,1,0)</f>
        <v>BW Mark RJ</v>
      </c>
    </row>
    <row r="38" spans="1:24" x14ac:dyDescent="0.25">
      <c r="A38" s="2" t="s">
        <v>20</v>
      </c>
      <c r="B38" s="2">
        <v>1</v>
      </c>
      <c r="C38" s="2">
        <v>1</v>
      </c>
      <c r="D38" s="2">
        <v>0</v>
      </c>
      <c r="E38" s="2"/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/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/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37</v>
      </c>
      <c r="X38" s="2" t="str">
        <f>VLOOKUP(Quinta!A38,Controle!$A$2:$L$101,1,0)</f>
        <v>BW Mineiro</v>
      </c>
    </row>
    <row r="39" spans="1:24" x14ac:dyDescent="0.25">
      <c r="A39" s="2" t="s">
        <v>61</v>
      </c>
      <c r="B39" s="2">
        <v>2</v>
      </c>
      <c r="C39" s="2">
        <v>2</v>
      </c>
      <c r="D39" s="2">
        <v>0</v>
      </c>
      <c r="E39" s="2"/>
      <c r="F39" s="2">
        <v>0</v>
      </c>
      <c r="G39" s="2">
        <v>2</v>
      </c>
      <c r="H39" s="2">
        <v>0</v>
      </c>
      <c r="I39" s="2">
        <v>0</v>
      </c>
      <c r="J39" s="2">
        <v>0</v>
      </c>
      <c r="K39" s="2"/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/>
      <c r="R39" s="2">
        <v>0</v>
      </c>
      <c r="S39" s="2">
        <v>2</v>
      </c>
      <c r="T39" s="2">
        <v>0</v>
      </c>
      <c r="U39" s="2">
        <v>0</v>
      </c>
      <c r="V39" s="2">
        <v>0</v>
      </c>
      <c r="W39" s="2">
        <v>38</v>
      </c>
      <c r="X39" s="2" t="str">
        <f>VLOOKUP(Quinta!A39,Controle!$A$2:$L$101,1,0)</f>
        <v>Julyam</v>
      </c>
    </row>
    <row r="40" spans="1:24" x14ac:dyDescent="0.25">
      <c r="A40" s="2" t="s">
        <v>41</v>
      </c>
      <c r="B40" s="2">
        <v>3</v>
      </c>
      <c r="C40" s="2">
        <v>3</v>
      </c>
      <c r="D40" s="2">
        <v>0</v>
      </c>
      <c r="E40" s="2"/>
      <c r="F40" s="2">
        <v>0</v>
      </c>
      <c r="G40" s="2">
        <v>3</v>
      </c>
      <c r="H40" s="2">
        <v>0</v>
      </c>
      <c r="I40" s="2">
        <v>0</v>
      </c>
      <c r="J40" s="2">
        <v>0</v>
      </c>
      <c r="K40" s="2"/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/>
      <c r="R40" s="2">
        <v>0</v>
      </c>
      <c r="S40" s="2">
        <v>3</v>
      </c>
      <c r="T40" s="2">
        <v>0</v>
      </c>
      <c r="U40" s="2">
        <v>0</v>
      </c>
      <c r="V40" s="2">
        <v>0</v>
      </c>
      <c r="W40" s="2">
        <v>39</v>
      </c>
      <c r="X40" s="2" t="str">
        <f>VLOOKUP(Quinta!A40,Controle!$A$2:$L$101,1,0)</f>
        <v>setarp88</v>
      </c>
    </row>
    <row r="41" spans="1:24" x14ac:dyDescent="0.25">
      <c r="A41" s="2" t="s">
        <v>48</v>
      </c>
      <c r="B41" s="2">
        <v>3</v>
      </c>
      <c r="C41" s="2">
        <v>3</v>
      </c>
      <c r="D41" s="2">
        <v>0</v>
      </c>
      <c r="E41" s="2"/>
      <c r="F41" s="2">
        <v>0</v>
      </c>
      <c r="G41" s="2">
        <v>3</v>
      </c>
      <c r="H41" s="2">
        <v>0</v>
      </c>
      <c r="I41" s="2">
        <v>0</v>
      </c>
      <c r="J41" s="2">
        <v>0</v>
      </c>
      <c r="K41" s="2"/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/>
      <c r="R41" s="2">
        <v>0</v>
      </c>
      <c r="S41" s="2">
        <v>3</v>
      </c>
      <c r="T41" s="2">
        <v>0</v>
      </c>
      <c r="U41" s="2">
        <v>0</v>
      </c>
      <c r="V41" s="2">
        <v>0</v>
      </c>
      <c r="W41" s="2">
        <v>40</v>
      </c>
      <c r="X41" s="2" t="str">
        <f>VLOOKUP(Quinta!A41,Controle!$A$2:$L$101,1,0)</f>
        <v>LINDAALBER</v>
      </c>
    </row>
    <row r="42" spans="1:24" x14ac:dyDescent="0.25">
      <c r="A42" s="2" t="s">
        <v>104</v>
      </c>
      <c r="B42" s="2">
        <v>2</v>
      </c>
      <c r="C42" s="2">
        <v>2</v>
      </c>
      <c r="D42" s="2">
        <v>0</v>
      </c>
      <c r="E42" s="2"/>
      <c r="F42" s="2">
        <v>2</v>
      </c>
      <c r="G42" s="2">
        <v>0</v>
      </c>
      <c r="H42" s="2">
        <v>0</v>
      </c>
      <c r="I42" s="2">
        <v>0</v>
      </c>
      <c r="J42" s="2">
        <v>0</v>
      </c>
      <c r="K42" s="2"/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/>
      <c r="R42" s="2">
        <v>2</v>
      </c>
      <c r="S42" s="2">
        <v>0</v>
      </c>
      <c r="T42" s="2">
        <v>0</v>
      </c>
      <c r="U42" s="2">
        <v>0</v>
      </c>
      <c r="V42" s="2">
        <v>0</v>
      </c>
      <c r="W42" s="2">
        <v>41</v>
      </c>
      <c r="X42" s="2" t="str">
        <f>VLOOKUP(Quinta!A42,Controle!$A$2:$L$101,1,0)</f>
        <v>tAdallafelAs</v>
      </c>
    </row>
    <row r="43" spans="1:24" x14ac:dyDescent="0.25">
      <c r="A43" s="2" t="s">
        <v>23</v>
      </c>
      <c r="B43" s="2">
        <v>2</v>
      </c>
      <c r="C43" s="2">
        <v>2</v>
      </c>
      <c r="D43" s="2">
        <v>0</v>
      </c>
      <c r="E43" s="2"/>
      <c r="F43" s="2">
        <v>0</v>
      </c>
      <c r="G43" s="2">
        <v>2</v>
      </c>
      <c r="H43" s="2">
        <v>0</v>
      </c>
      <c r="I43" s="2">
        <v>0</v>
      </c>
      <c r="J43" s="2">
        <v>0</v>
      </c>
      <c r="K43" s="2"/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/>
      <c r="R43" s="2">
        <v>0</v>
      </c>
      <c r="S43" s="2">
        <v>2</v>
      </c>
      <c r="T43" s="2">
        <v>0</v>
      </c>
      <c r="U43" s="2">
        <v>0</v>
      </c>
      <c r="V43" s="2">
        <v>0</v>
      </c>
      <c r="W43" s="2">
        <v>42</v>
      </c>
      <c r="X43" s="2" t="str">
        <f>VLOOKUP(Quinta!A43,Controle!$A$2:$L$101,1,0)</f>
        <v>LindaAlber2</v>
      </c>
    </row>
    <row r="44" spans="1:24" x14ac:dyDescent="0.25">
      <c r="A44" s="2" t="s">
        <v>19</v>
      </c>
      <c r="B44" s="2">
        <v>2</v>
      </c>
      <c r="C44" s="2">
        <v>2</v>
      </c>
      <c r="D44" s="2">
        <v>0</v>
      </c>
      <c r="E44" s="2"/>
      <c r="F44" s="2">
        <v>0</v>
      </c>
      <c r="G44" s="2">
        <v>2</v>
      </c>
      <c r="H44" s="2">
        <v>0</v>
      </c>
      <c r="I44" s="2">
        <v>0</v>
      </c>
      <c r="J44" s="2">
        <v>0</v>
      </c>
      <c r="K44" s="2"/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/>
      <c r="R44" s="2">
        <v>0</v>
      </c>
      <c r="S44" s="2">
        <v>2</v>
      </c>
      <c r="T44" s="2">
        <v>0</v>
      </c>
      <c r="U44" s="2">
        <v>0</v>
      </c>
      <c r="V44" s="2">
        <v>0</v>
      </c>
      <c r="W44" s="2">
        <v>43</v>
      </c>
      <c r="X44" s="2" t="str">
        <f>VLOOKUP(Quinta!A44,Controle!$A$2:$L$101,1,0)</f>
        <v>Nosiey</v>
      </c>
    </row>
    <row r="45" spans="1:24" x14ac:dyDescent="0.25">
      <c r="A45" s="2" t="s">
        <v>21</v>
      </c>
      <c r="B45" s="2">
        <v>1</v>
      </c>
      <c r="C45" s="2">
        <v>1</v>
      </c>
      <c r="D45" s="2">
        <v>0</v>
      </c>
      <c r="E45" s="2"/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2"/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/>
      <c r="R45" s="2">
        <v>0</v>
      </c>
      <c r="S45" s="2">
        <v>1</v>
      </c>
      <c r="T45" s="2">
        <v>0</v>
      </c>
      <c r="U45" s="2">
        <v>0</v>
      </c>
      <c r="V45" s="2">
        <v>0</v>
      </c>
      <c r="W45" s="2">
        <v>44</v>
      </c>
      <c r="X45" s="2" t="str">
        <f>VLOOKUP(Quinta!A45,Controle!$A$2:$L$101,1,0)</f>
        <v>Nosiey 2</v>
      </c>
    </row>
    <row r="46" spans="1:24" x14ac:dyDescent="0.25">
      <c r="A46" s="2" t="s">
        <v>105</v>
      </c>
      <c r="B46" s="2">
        <v>1</v>
      </c>
      <c r="C46" s="2">
        <v>1</v>
      </c>
      <c r="D46" s="2">
        <v>0</v>
      </c>
      <c r="E46" s="2"/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/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/>
      <c r="R46" s="2">
        <v>0</v>
      </c>
      <c r="S46" s="2">
        <v>1</v>
      </c>
      <c r="T46" s="2">
        <v>0</v>
      </c>
      <c r="U46" s="2">
        <v>0</v>
      </c>
      <c r="V46" s="2">
        <v>0</v>
      </c>
      <c r="W46" s="2">
        <v>45</v>
      </c>
      <c r="X46" s="2" t="str">
        <f>VLOOKUP(Quinta!A46,Controle!$A$2:$L$101,1,0)</f>
        <v>Nosiey 3</v>
      </c>
    </row>
    <row r="47" spans="1:24" x14ac:dyDescent="0.25">
      <c r="A47" s="2" t="s">
        <v>106</v>
      </c>
      <c r="B47" s="2">
        <v>10</v>
      </c>
      <c r="C47" s="2">
        <v>10</v>
      </c>
      <c r="D47" s="2">
        <v>0</v>
      </c>
      <c r="E47" s="2"/>
      <c r="F47" s="2">
        <v>9</v>
      </c>
      <c r="G47" s="2">
        <v>1</v>
      </c>
      <c r="H47" s="2">
        <v>0</v>
      </c>
      <c r="I47" s="2">
        <v>0</v>
      </c>
      <c r="J47" s="2">
        <v>0</v>
      </c>
      <c r="K47" s="2"/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/>
      <c r="R47" s="2">
        <v>9</v>
      </c>
      <c r="S47" s="2">
        <v>1</v>
      </c>
      <c r="T47" s="2">
        <v>0</v>
      </c>
      <c r="U47" s="2">
        <v>0</v>
      </c>
      <c r="V47" s="2">
        <v>0</v>
      </c>
      <c r="W47" s="2">
        <v>46</v>
      </c>
      <c r="X47" s="2" t="str">
        <f>VLOOKUP(Quinta!A47,Controle!$A$2:$L$101,1,0)</f>
        <v>Belwolff</v>
      </c>
    </row>
    <row r="48" spans="1:24" x14ac:dyDescent="0.25">
      <c r="A48" s="2" t="s">
        <v>107</v>
      </c>
      <c r="B48" s="2">
        <v>2</v>
      </c>
      <c r="C48" s="2">
        <v>2</v>
      </c>
      <c r="D48" s="2">
        <v>0</v>
      </c>
      <c r="E48" s="2"/>
      <c r="F48" s="2">
        <v>0</v>
      </c>
      <c r="G48" s="2">
        <v>2</v>
      </c>
      <c r="H48" s="2">
        <v>0</v>
      </c>
      <c r="I48" s="2">
        <v>0</v>
      </c>
      <c r="J48" s="2">
        <v>0</v>
      </c>
      <c r="K48" s="2"/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/>
      <c r="R48" s="2">
        <v>0</v>
      </c>
      <c r="S48" s="2">
        <v>2</v>
      </c>
      <c r="T48" s="2">
        <v>0</v>
      </c>
      <c r="U48" s="2">
        <v>0</v>
      </c>
      <c r="V48" s="2">
        <v>0</v>
      </c>
      <c r="W48" s="2">
        <v>47</v>
      </c>
      <c r="X48" s="2" t="str">
        <f>VLOOKUP(Quinta!A48,Controle!$A$2:$L$101,1,0)</f>
        <v>MONA ZiCA s2</v>
      </c>
    </row>
    <row r="49" spans="1:24" x14ac:dyDescent="0.25">
      <c r="A49" s="2" t="s">
        <v>62</v>
      </c>
      <c r="B49" s="2">
        <v>1</v>
      </c>
      <c r="C49" s="2">
        <v>1</v>
      </c>
      <c r="D49" s="2">
        <v>0</v>
      </c>
      <c r="E49" s="2"/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/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/>
      <c r="R49" s="2">
        <v>0</v>
      </c>
      <c r="S49" s="2">
        <v>1</v>
      </c>
      <c r="T49" s="2">
        <v>0</v>
      </c>
      <c r="U49" s="2">
        <v>0</v>
      </c>
      <c r="V49" s="2">
        <v>0</v>
      </c>
      <c r="W49" s="2">
        <v>48</v>
      </c>
      <c r="X49" s="2" t="str">
        <f>VLOOKUP(Quinta!A49,Controle!$A$2:$L$101,1,0)</f>
        <v>AdrielBob</v>
      </c>
    </row>
    <row r="50" spans="1:24" x14ac:dyDescent="0.25">
      <c r="A50" s="2" t="s">
        <v>108</v>
      </c>
      <c r="B50" s="2">
        <v>1</v>
      </c>
      <c r="C50" s="2">
        <v>1</v>
      </c>
      <c r="D50" s="2">
        <v>0</v>
      </c>
      <c r="E50" s="2"/>
      <c r="F50" s="2">
        <v>1</v>
      </c>
      <c r="G50" s="2">
        <v>0</v>
      </c>
      <c r="H50" s="2">
        <v>0</v>
      </c>
      <c r="I50" s="2">
        <v>0</v>
      </c>
      <c r="J50" s="2">
        <v>0</v>
      </c>
      <c r="K50" s="2"/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/>
      <c r="R50" s="2">
        <v>1</v>
      </c>
      <c r="S50" s="2">
        <v>0</v>
      </c>
      <c r="T50" s="2">
        <v>0</v>
      </c>
      <c r="U50" s="2">
        <v>0</v>
      </c>
      <c r="V50" s="2">
        <v>0</v>
      </c>
      <c r="W50" s="2">
        <v>49</v>
      </c>
      <c r="X50" s="2" t="str">
        <f>VLOOKUP(Quinta!A50,Controle!$A$2:$L$101,1,0)</f>
        <v>Mark RJ 2</v>
      </c>
    </row>
    <row r="51" spans="1:24" x14ac:dyDescent="0.25">
      <c r="A51" s="2" t="s">
        <v>109</v>
      </c>
      <c r="B51" s="2">
        <v>5</v>
      </c>
      <c r="C51" s="2">
        <v>5</v>
      </c>
      <c r="D51" s="2">
        <v>0</v>
      </c>
      <c r="E51" s="2"/>
      <c r="F51" s="2">
        <v>5</v>
      </c>
      <c r="G51" s="2">
        <v>0</v>
      </c>
      <c r="H51" s="2">
        <v>0</v>
      </c>
      <c r="I51" s="2">
        <v>0</v>
      </c>
      <c r="J51" s="2">
        <v>0</v>
      </c>
      <c r="K51" s="2"/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/>
      <c r="R51" s="2">
        <v>5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 t="str">
        <f>VLOOKUP(Quinta!A51,Controle!$A$2:$L$101,1,0)</f>
        <v>Tu amor x</v>
      </c>
    </row>
    <row r="52" spans="1:24" x14ac:dyDescent="0.25">
      <c r="A52" s="2" t="s">
        <v>29</v>
      </c>
      <c r="B52" s="2">
        <v>7</v>
      </c>
      <c r="C52" s="2">
        <v>7</v>
      </c>
      <c r="D52" s="2">
        <v>0</v>
      </c>
      <c r="E52" s="2"/>
      <c r="F52" s="2">
        <v>6</v>
      </c>
      <c r="G52" s="2">
        <v>1</v>
      </c>
      <c r="H52" s="2">
        <v>0</v>
      </c>
      <c r="I52" s="2">
        <v>0</v>
      </c>
      <c r="J52" s="2">
        <v>0</v>
      </c>
      <c r="K52" s="2"/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/>
      <c r="R52" s="2">
        <v>6</v>
      </c>
      <c r="S52" s="2">
        <v>1</v>
      </c>
      <c r="T52" s="2">
        <v>0</v>
      </c>
      <c r="U52" s="2">
        <v>0</v>
      </c>
      <c r="V52" s="2">
        <v>0</v>
      </c>
      <c r="W52" s="2">
        <v>51</v>
      </c>
      <c r="X52" s="2" t="str">
        <f>VLOOKUP(Quinta!A52,Controle!$A$2:$L$101,1,0)</f>
        <v>Leonice</v>
      </c>
    </row>
    <row r="53" spans="1:24" x14ac:dyDescent="0.25">
      <c r="A53" s="2" t="s">
        <v>63</v>
      </c>
      <c r="B53" s="2">
        <v>13</v>
      </c>
      <c r="C53" s="2">
        <v>11</v>
      </c>
      <c r="D53" s="2">
        <v>2</v>
      </c>
      <c r="E53" s="2"/>
      <c r="F53" s="2">
        <v>7</v>
      </c>
      <c r="G53" s="2">
        <v>4</v>
      </c>
      <c r="H53" s="2">
        <v>0</v>
      </c>
      <c r="I53" s="2">
        <v>0</v>
      </c>
      <c r="J53" s="2">
        <v>0</v>
      </c>
      <c r="K53" s="2"/>
      <c r="L53" s="2">
        <v>1</v>
      </c>
      <c r="M53" s="2">
        <v>1</v>
      </c>
      <c r="N53" s="2">
        <v>0</v>
      </c>
      <c r="O53" s="2">
        <v>0</v>
      </c>
      <c r="P53" s="2">
        <v>0</v>
      </c>
      <c r="Q53" s="2"/>
      <c r="R53" s="2">
        <v>8</v>
      </c>
      <c r="S53" s="2">
        <v>5</v>
      </c>
      <c r="T53" s="2">
        <v>0</v>
      </c>
      <c r="U53" s="2">
        <v>0</v>
      </c>
      <c r="V53" s="2">
        <v>0</v>
      </c>
      <c r="W53" s="2">
        <v>52</v>
      </c>
      <c r="X53" s="2" t="str">
        <f>VLOOKUP(Quinta!A53,Controle!$A$2:$L$101,1,0)</f>
        <v>Skillert</v>
      </c>
    </row>
    <row r="54" spans="1:24" x14ac:dyDescent="0.25">
      <c r="A54" s="2" t="s">
        <v>110</v>
      </c>
      <c r="B54" s="2">
        <v>1</v>
      </c>
      <c r="C54" s="2">
        <v>1</v>
      </c>
      <c r="D54" s="2">
        <v>0</v>
      </c>
      <c r="E54" s="2"/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/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/>
      <c r="R54" s="2">
        <v>1</v>
      </c>
      <c r="S54" s="2">
        <v>0</v>
      </c>
      <c r="T54" s="2">
        <v>0</v>
      </c>
      <c r="U54" s="2">
        <v>0</v>
      </c>
      <c r="V54" s="2">
        <v>0</v>
      </c>
      <c r="W54" s="2">
        <v>53</v>
      </c>
      <c r="X54" s="2" t="str">
        <f>VLOOKUP(Quinta!A54,Controle!$A$2:$L$101,1,0)</f>
        <v>c r zs</v>
      </c>
    </row>
    <row r="55" spans="1:24" x14ac:dyDescent="0.25">
      <c r="A55" s="2" t="s">
        <v>50</v>
      </c>
      <c r="B55" s="2">
        <v>8</v>
      </c>
      <c r="C55" s="2">
        <v>8</v>
      </c>
      <c r="D55" s="2">
        <v>0</v>
      </c>
      <c r="E55" s="2"/>
      <c r="F55" s="2">
        <v>0</v>
      </c>
      <c r="G55" s="2">
        <v>8</v>
      </c>
      <c r="H55" s="2">
        <v>0</v>
      </c>
      <c r="I55" s="2">
        <v>0</v>
      </c>
      <c r="J55" s="2">
        <v>0</v>
      </c>
      <c r="K55" s="2"/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/>
      <c r="R55" s="2">
        <v>0</v>
      </c>
      <c r="S55" s="2">
        <v>8</v>
      </c>
      <c r="T55" s="2">
        <v>0</v>
      </c>
      <c r="U55" s="2">
        <v>0</v>
      </c>
      <c r="V55" s="2">
        <v>0</v>
      </c>
      <c r="W55" s="2">
        <v>54</v>
      </c>
      <c r="X55" s="2" t="str">
        <f>VLOOKUP(Quinta!A55,Controle!$A$2:$L$101,1,0)</f>
        <v>Garoto juca</v>
      </c>
    </row>
    <row r="56" spans="1:24" x14ac:dyDescent="0.25">
      <c r="A56" s="2" t="s">
        <v>32</v>
      </c>
      <c r="B56" s="2">
        <v>2</v>
      </c>
      <c r="C56" s="2">
        <v>2</v>
      </c>
      <c r="D56" s="2">
        <v>0</v>
      </c>
      <c r="E56" s="2"/>
      <c r="F56" s="2">
        <v>0</v>
      </c>
      <c r="G56" s="2">
        <v>2</v>
      </c>
      <c r="H56" s="2">
        <v>0</v>
      </c>
      <c r="I56" s="2">
        <v>0</v>
      </c>
      <c r="J56" s="2">
        <v>0</v>
      </c>
      <c r="K56" s="2"/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/>
      <c r="R56" s="2">
        <v>0</v>
      </c>
      <c r="S56" s="2">
        <v>2</v>
      </c>
      <c r="T56" s="2">
        <v>0</v>
      </c>
      <c r="U56" s="2">
        <v>0</v>
      </c>
      <c r="V56" s="2">
        <v>0</v>
      </c>
      <c r="W56" s="2">
        <v>55</v>
      </c>
      <c r="X56" s="2" t="str">
        <f>VLOOKUP(Quinta!A56,Controle!$A$2:$L$101,1,0)</f>
        <v>player Muz</v>
      </c>
    </row>
    <row r="57" spans="1:24" x14ac:dyDescent="0.25">
      <c r="A57" s="2" t="s">
        <v>44</v>
      </c>
      <c r="B57" s="2">
        <v>2</v>
      </c>
      <c r="C57" s="2">
        <v>2</v>
      </c>
      <c r="D57" s="2">
        <v>0</v>
      </c>
      <c r="E57" s="2"/>
      <c r="F57" s="2">
        <v>0</v>
      </c>
      <c r="G57" s="2">
        <v>2</v>
      </c>
      <c r="H57" s="2">
        <v>0</v>
      </c>
      <c r="I57" s="2">
        <v>0</v>
      </c>
      <c r="J57" s="2">
        <v>0</v>
      </c>
      <c r="K57" s="2"/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/>
      <c r="R57" s="2">
        <v>0</v>
      </c>
      <c r="S57" s="2">
        <v>2</v>
      </c>
      <c r="T57" s="2">
        <v>0</v>
      </c>
      <c r="U57" s="2">
        <v>0</v>
      </c>
      <c r="V57" s="2">
        <v>0</v>
      </c>
      <c r="W57" s="2">
        <v>56</v>
      </c>
      <c r="X57" s="2" t="str">
        <f>VLOOKUP(Quinta!A57,Controle!$A$2:$L$101,1,0)</f>
        <v>Fptc</v>
      </c>
    </row>
    <row r="58" spans="1:24" x14ac:dyDescent="0.25">
      <c r="A58" s="2" t="s">
        <v>111</v>
      </c>
      <c r="B58" s="2">
        <v>1</v>
      </c>
      <c r="C58" s="2">
        <v>1</v>
      </c>
      <c r="D58" s="2">
        <v>0</v>
      </c>
      <c r="E58" s="2"/>
      <c r="F58" s="2">
        <v>1</v>
      </c>
      <c r="G58" s="2">
        <v>0</v>
      </c>
      <c r="H58" s="2">
        <v>0</v>
      </c>
      <c r="I58" s="2">
        <v>0</v>
      </c>
      <c r="J58" s="2">
        <v>0</v>
      </c>
      <c r="K58" s="2"/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/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57</v>
      </c>
      <c r="X58" s="2" t="str">
        <f>VLOOKUP(Quinta!A58,Controle!$A$2:$L$101,1,0)</f>
        <v>xXCOLOMBOXx</v>
      </c>
    </row>
    <row r="59" spans="1:24" x14ac:dyDescent="0.25">
      <c r="A59" s="2" t="s">
        <v>112</v>
      </c>
      <c r="B59" s="2">
        <v>2</v>
      </c>
      <c r="C59" s="2">
        <v>2</v>
      </c>
      <c r="D59" s="2">
        <v>0</v>
      </c>
      <c r="E59" s="2"/>
      <c r="F59" s="2">
        <v>0</v>
      </c>
      <c r="G59" s="2">
        <v>2</v>
      </c>
      <c r="H59" s="2">
        <v>0</v>
      </c>
      <c r="I59" s="2">
        <v>0</v>
      </c>
      <c r="J59" s="2">
        <v>0</v>
      </c>
      <c r="K59" s="2"/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/>
      <c r="R59" s="2">
        <v>0</v>
      </c>
      <c r="S59" s="2">
        <v>2</v>
      </c>
      <c r="T59" s="2">
        <v>0</v>
      </c>
      <c r="U59" s="2">
        <v>0</v>
      </c>
      <c r="V59" s="2">
        <v>0</v>
      </c>
      <c r="W59" s="2">
        <v>58</v>
      </c>
      <c r="X59" s="2" t="str">
        <f>VLOOKUP(Quinta!A59,Controle!$A$2:$L$101,1,0)</f>
        <v>BWGraomestre</v>
      </c>
    </row>
    <row r="60" spans="1:24" x14ac:dyDescent="0.25">
      <c r="A60" s="2" t="s">
        <v>65</v>
      </c>
      <c r="B60" s="2">
        <v>3</v>
      </c>
      <c r="C60" s="2">
        <v>3</v>
      </c>
      <c r="D60" s="2">
        <v>0</v>
      </c>
      <c r="E60" s="2"/>
      <c r="F60" s="2">
        <v>1</v>
      </c>
      <c r="G60" s="2">
        <v>2</v>
      </c>
      <c r="H60" s="2">
        <v>0</v>
      </c>
      <c r="I60" s="2">
        <v>0</v>
      </c>
      <c r="J60" s="2">
        <v>0</v>
      </c>
      <c r="K60" s="2"/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/>
      <c r="R60" s="2">
        <v>1</v>
      </c>
      <c r="S60" s="2">
        <v>2</v>
      </c>
      <c r="T60" s="2">
        <v>0</v>
      </c>
      <c r="U60" s="2">
        <v>0</v>
      </c>
      <c r="V60" s="2">
        <v>0</v>
      </c>
      <c r="W60" s="2">
        <v>59</v>
      </c>
      <c r="X60" s="2" t="str">
        <f>VLOOKUP(Quinta!A60,Controle!$A$2:$L$101,1,0)</f>
        <v>LetoDie</v>
      </c>
    </row>
    <row r="61" spans="1:24" x14ac:dyDescent="0.25">
      <c r="A61" s="2" t="s">
        <v>113</v>
      </c>
      <c r="B61" s="2">
        <v>2</v>
      </c>
      <c r="C61" s="2">
        <v>2</v>
      </c>
      <c r="D61" s="2">
        <v>0</v>
      </c>
      <c r="E61" s="2"/>
      <c r="F61" s="2">
        <v>2</v>
      </c>
      <c r="G61" s="2">
        <v>0</v>
      </c>
      <c r="H61" s="2">
        <v>0</v>
      </c>
      <c r="I61" s="2">
        <v>0</v>
      </c>
      <c r="J61" s="2">
        <v>0</v>
      </c>
      <c r="K61" s="2"/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/>
      <c r="R61" s="2">
        <v>2</v>
      </c>
      <c r="S61" s="2">
        <v>0</v>
      </c>
      <c r="T61" s="2">
        <v>0</v>
      </c>
      <c r="U61" s="2">
        <v>0</v>
      </c>
      <c r="V61" s="2">
        <v>0</v>
      </c>
      <c r="W61" s="2">
        <v>60</v>
      </c>
      <c r="X61" s="2" t="str">
        <f>VLOOKUP(Quinta!A61,Controle!$A$2:$L$101,1,0)</f>
        <v>half farmer</v>
      </c>
    </row>
    <row r="62" spans="1:24" x14ac:dyDescent="0.25">
      <c r="A62" s="2" t="s">
        <v>25</v>
      </c>
      <c r="B62" s="2">
        <v>1</v>
      </c>
      <c r="C62" s="2">
        <v>1</v>
      </c>
      <c r="D62" s="2">
        <v>0</v>
      </c>
      <c r="E62" s="2"/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/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/>
      <c r="R62" s="2">
        <v>0</v>
      </c>
      <c r="S62" s="2">
        <v>1</v>
      </c>
      <c r="T62" s="2">
        <v>0</v>
      </c>
      <c r="U62" s="2">
        <v>0</v>
      </c>
      <c r="V62" s="2">
        <v>0</v>
      </c>
      <c r="W62" s="2">
        <v>61</v>
      </c>
      <c r="X62" s="2" t="str">
        <f>VLOOKUP(Quinta!A62,Controle!$A$2:$L$101,1,0)</f>
        <v>JNovelino</v>
      </c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>
        <v>62</v>
      </c>
      <c r="X63" s="2" t="e">
        <f>VLOOKUP(Quinta!A63,Controle!$A$2:$L$101,1,0)</f>
        <v>#N/A</v>
      </c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63</v>
      </c>
      <c r="X64" s="2" t="e">
        <f>VLOOKUP(Quinta!A64,Controle!$A$2:$L$101,1,0)</f>
        <v>#N/A</v>
      </c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>
        <v>64</v>
      </c>
      <c r="X65" s="2" t="e">
        <f>VLOOKUP(Quinta!A65,Controle!$A$2:$L$101,1,0)</f>
        <v>#N/A</v>
      </c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v>65</v>
      </c>
      <c r="X66" s="2" t="e">
        <f>VLOOKUP(Quinta!A66,Controle!$A$2:$L$101,1,0)</f>
        <v>#N/A</v>
      </c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>
        <v>66</v>
      </c>
      <c r="X67" s="2" t="e">
        <f>VLOOKUP(Quinta!A67,Controle!$A$2:$L$101,1,0)</f>
        <v>#N/A</v>
      </c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>
        <v>67</v>
      </c>
      <c r="X68" s="2" t="e">
        <f>VLOOKUP(Quinta!A68,Controle!$A$2:$L$101,1,0)</f>
        <v>#N/A</v>
      </c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v>68</v>
      </c>
      <c r="X69" s="2" t="e">
        <f>VLOOKUP(Quinta!A69,Controle!$A$2:$L$101,1,0)</f>
        <v>#N/A</v>
      </c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v>69</v>
      </c>
      <c r="X70" s="2" t="e">
        <f>VLOOKUP(Quinta!A70,Controle!$A$2:$L$101,1,0)</f>
        <v>#N/A</v>
      </c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v>70</v>
      </c>
      <c r="X71" s="2" t="e">
        <f>VLOOKUP(Quinta!A71,Controle!$A$2:$L$101,1,0)</f>
        <v>#N/A</v>
      </c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>
        <v>71</v>
      </c>
      <c r="X72" s="2" t="e">
        <f>VLOOKUP(Quinta!A72,Controle!$A$2:$L$101,1,0)</f>
        <v>#N/A</v>
      </c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>
        <v>72</v>
      </c>
      <c r="X73" s="2" t="e">
        <f>VLOOKUP(Quinta!A73,Controle!$A$2:$L$101,1,0)</f>
        <v>#N/A</v>
      </c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>
        <v>73</v>
      </c>
      <c r="X74" s="2" t="e">
        <f>VLOOKUP(Quinta!A74,Controle!$A$2:$L$101,1,0)</f>
        <v>#N/A</v>
      </c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v>74</v>
      </c>
      <c r="X75" s="2" t="e">
        <f>VLOOKUP(Quinta!A75,Controle!$A$2:$L$101,1,0)</f>
        <v>#N/A</v>
      </c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>
        <v>75</v>
      </c>
      <c r="X76" s="2" t="e">
        <f>VLOOKUP(Quinta!A76,Controle!$A$2:$L$101,1,0)</f>
        <v>#N/A</v>
      </c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>
        <v>76</v>
      </c>
      <c r="X77" s="2" t="e">
        <f>VLOOKUP(Quinta!A77,Controle!$A$2:$L$101,1,0)</f>
        <v>#N/A</v>
      </c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v>77</v>
      </c>
      <c r="X78" s="2" t="e">
        <f>VLOOKUP(Quinta!A78,Controle!$A$2:$L$101,1,0)</f>
        <v>#N/A</v>
      </c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>
        <v>78</v>
      </c>
      <c r="X79" s="2" t="e">
        <f>VLOOKUP(Quinta!A79,Controle!$A$2:$L$101,1,0)</f>
        <v>#N/A</v>
      </c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>
        <v>79</v>
      </c>
      <c r="X80" s="2" t="e">
        <f>VLOOKUP(Quinta!A80,Controle!$A$2:$L$101,1,0)</f>
        <v>#N/A</v>
      </c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>
        <v>80</v>
      </c>
      <c r="X81" s="2" t="e">
        <f>VLOOKUP(Quinta!A81,Controle!$A$2:$L$101,1,0)</f>
        <v>#N/A</v>
      </c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81</v>
      </c>
      <c r="X82" s="2" t="e">
        <f>VLOOKUP(Quinta!A82,Controle!$A$2:$L$101,1,0)</f>
        <v>#N/A</v>
      </c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82</v>
      </c>
      <c r="X83" s="2" t="e">
        <f>VLOOKUP(Quinta!A83,Controle!$A$2:$L$101,1,0)</f>
        <v>#N/A</v>
      </c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83</v>
      </c>
      <c r="X84" s="2" t="e">
        <f>VLOOKUP(Quinta!A84,Controle!$A$2:$L$101,1,0)</f>
        <v>#N/A</v>
      </c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84</v>
      </c>
      <c r="X85" s="2" t="e">
        <f>VLOOKUP(Quinta!A85,Controle!$A$2:$L$101,1,0)</f>
        <v>#N/A</v>
      </c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85</v>
      </c>
      <c r="X86" s="2" t="e">
        <f>VLOOKUP(Quinta!A86,Controle!$A$2:$L$101,1,0)</f>
        <v>#N/A</v>
      </c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v>86</v>
      </c>
      <c r="X87" s="2" t="e">
        <f>VLOOKUP(Quinta!A87,Controle!$A$2:$L$101,1,0)</f>
        <v>#N/A</v>
      </c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>
        <v>87</v>
      </c>
      <c r="X88" s="2" t="e">
        <f>VLOOKUP(Quinta!A88,Controle!$A$2:$L$101,1,0)</f>
        <v>#N/A</v>
      </c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>
        <v>88</v>
      </c>
      <c r="X89" s="2" t="e">
        <f>VLOOKUP(Quinta!A89,Controle!$A$2:$L$101,1,0)</f>
        <v>#N/A</v>
      </c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>
        <v>89</v>
      </c>
      <c r="X90" s="2" t="e">
        <f>VLOOKUP(Quinta!A90,Controle!$A$2:$L$101,1,0)</f>
        <v>#N/A</v>
      </c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90</v>
      </c>
      <c r="X91" s="2" t="e">
        <f>VLOOKUP(Quinta!A91,Controle!$A$2:$L$101,1,0)</f>
        <v>#N/A</v>
      </c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>
        <v>91</v>
      </c>
      <c r="X92" s="2" t="e">
        <f>VLOOKUP(Quinta!A92,Controle!$A$2:$L$101,1,0)</f>
        <v>#N/A</v>
      </c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>
        <v>92</v>
      </c>
      <c r="X93" s="2" t="e">
        <f>VLOOKUP(Quinta!A93,Controle!$A$2:$L$101,1,0)</f>
        <v>#N/A</v>
      </c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>
        <v>93</v>
      </c>
      <c r="X94" s="2" t="e">
        <f>VLOOKUP(Quinta!A94,Controle!$A$2:$L$101,1,0)</f>
        <v>#N/A</v>
      </c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>
        <v>94</v>
      </c>
      <c r="X95" s="2" t="e">
        <f>VLOOKUP(Quinta!A95,Controle!$A$2:$L$101,1,0)</f>
        <v>#N/A</v>
      </c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95</v>
      </c>
      <c r="X96" s="2" t="e">
        <f>VLOOKUP(Quinta!A96,Controle!$A$2:$L$101,1,0)</f>
        <v>#N/A</v>
      </c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>
        <v>96</v>
      </c>
      <c r="X97" s="2" t="e">
        <f>VLOOKUP(Quinta!A97,Controle!$A$2:$L$101,1,0)</f>
        <v>#N/A</v>
      </c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>
        <v>97</v>
      </c>
      <c r="X98" s="2" t="e">
        <f>VLOOKUP(Quinta!A98,Controle!$A$2:$L$101,1,0)</f>
        <v>#N/A</v>
      </c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v>98</v>
      </c>
      <c r="X99" s="2" t="e">
        <f>VLOOKUP(Quinta!A99,Controle!$A$2:$L$101,1,0)</f>
        <v>#N/A</v>
      </c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>
        <v>99</v>
      </c>
      <c r="X100" s="2" t="e">
        <f>VLOOKUP(Quinta!A100,Controle!$A$2:$L$101,1,0)</f>
        <v>#N/A</v>
      </c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100</v>
      </c>
      <c r="X101" s="2" t="e">
        <f>VLOOKUP(Quinta!A101,Controle!$A$2:$L$101,1,0)</f>
        <v>#N/A</v>
      </c>
    </row>
    <row r="102" spans="1:24" x14ac:dyDescent="0.25">
      <c r="A102" s="2" t="s">
        <v>1</v>
      </c>
      <c r="B102" s="2">
        <f>SUBTOTAL(109,B2:B101)</f>
        <v>225</v>
      </c>
      <c r="C102" s="2">
        <f>SUBTOTAL(109,C2:C101)</f>
        <v>216</v>
      </c>
      <c r="D102" s="2">
        <f>SUBTOTAL(109,D2:D101)</f>
        <v>9</v>
      </c>
      <c r="E102" s="2"/>
      <c r="F102" s="2">
        <f>SUBTOTAL(109,F2:F101)</f>
        <v>63</v>
      </c>
      <c r="G102" s="2">
        <f>SUBTOTAL(109,G2:G101)</f>
        <v>149</v>
      </c>
      <c r="H102" s="2">
        <f>SUBTOTAL(109,H2:H101)</f>
        <v>4</v>
      </c>
      <c r="I102" s="2">
        <f>SUBTOTAL(109,I2:I101)</f>
        <v>0</v>
      </c>
      <c r="J102" s="2">
        <f>SUBTOTAL(109,J2:J101)</f>
        <v>0</v>
      </c>
      <c r="K102" s="2"/>
      <c r="L102" s="2">
        <f>SUBTOTAL(109,L2:L101)</f>
        <v>3</v>
      </c>
      <c r="M102" s="2">
        <f>SUBTOTAL(109,M2:M101)</f>
        <v>6</v>
      </c>
      <c r="N102" s="2">
        <f>SUBTOTAL(109,N2:N101)</f>
        <v>0</v>
      </c>
      <c r="O102" s="2">
        <f>SUBTOTAL(109,O2:O101)</f>
        <v>0</v>
      </c>
      <c r="P102" s="2">
        <f>SUBTOTAL(109,P2:P101)</f>
        <v>0</v>
      </c>
      <c r="Q102" s="2"/>
      <c r="R102" s="2">
        <f>SUBTOTAL(109,R2:R101)</f>
        <v>66</v>
      </c>
      <c r="S102" s="2">
        <f>SUBTOTAL(109,S2:S101)</f>
        <v>155</v>
      </c>
      <c r="T102" s="2">
        <f>SUBTOTAL(109,T2:T101)</f>
        <v>4</v>
      </c>
      <c r="U102" s="2">
        <f>SUBTOTAL(109,U2:U101)</f>
        <v>0</v>
      </c>
      <c r="V102" s="2">
        <f>SUBTOTAL(109,V2:V101)</f>
        <v>0</v>
      </c>
      <c r="W102" s="2"/>
      <c r="X102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="59" zoomScaleNormal="59" workbookViewId="0">
      <selection activeCell="A24" sqref="A24"/>
    </sheetView>
  </sheetViews>
  <sheetFormatPr defaultColWidth="8.7109375" defaultRowHeight="15" x14ac:dyDescent="0.25"/>
  <cols>
    <col min="1" max="1" width="15.28515625" style="8" bestFit="1" customWidth="1"/>
    <col min="2" max="23" width="6.7109375" style="8" customWidth="1"/>
    <col min="24" max="24" width="17.85546875" style="8" bestFit="1" customWidth="1"/>
    <col min="25" max="16384" width="8.710937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93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95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96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77</v>
      </c>
      <c r="X1" s="8" t="s">
        <v>94</v>
      </c>
    </row>
    <row r="2" spans="1:24" x14ac:dyDescent="0.25">
      <c r="A2" s="2" t="s">
        <v>67</v>
      </c>
      <c r="B2" s="2">
        <v>5</v>
      </c>
      <c r="C2" s="2">
        <v>5</v>
      </c>
      <c r="D2" s="2">
        <v>0</v>
      </c>
      <c r="E2" s="2"/>
      <c r="F2" s="2">
        <v>0</v>
      </c>
      <c r="G2" s="2">
        <v>5</v>
      </c>
      <c r="H2" s="2">
        <v>0</v>
      </c>
      <c r="I2" s="2">
        <v>0</v>
      </c>
      <c r="J2" s="2">
        <v>0</v>
      </c>
      <c r="K2" s="2"/>
      <c r="L2" s="2">
        <v>0</v>
      </c>
      <c r="M2" s="2">
        <v>0</v>
      </c>
      <c r="N2" s="2">
        <v>0</v>
      </c>
      <c r="O2" s="2">
        <v>0</v>
      </c>
      <c r="P2" s="2">
        <v>0</v>
      </c>
      <c r="Q2" s="2"/>
      <c r="R2" s="2">
        <v>0</v>
      </c>
      <c r="S2" s="2">
        <v>5</v>
      </c>
      <c r="T2" s="2">
        <v>0</v>
      </c>
      <c r="U2" s="2">
        <v>0</v>
      </c>
      <c r="V2" s="2">
        <v>0</v>
      </c>
      <c r="W2" s="2">
        <v>1</v>
      </c>
      <c r="X2" s="2" t="str">
        <f>VLOOKUP(Sexta!A2,Controle!$A$2:$L$101,1,0)</f>
        <v>yahoo deny 1</v>
      </c>
    </row>
    <row r="3" spans="1:24" x14ac:dyDescent="0.25">
      <c r="A3" s="2" t="s">
        <v>92</v>
      </c>
      <c r="B3" s="2">
        <v>4</v>
      </c>
      <c r="C3" s="2">
        <v>4</v>
      </c>
      <c r="D3" s="2">
        <v>0</v>
      </c>
      <c r="E3" s="2"/>
      <c r="F3" s="2">
        <v>0</v>
      </c>
      <c r="G3" s="2">
        <v>4</v>
      </c>
      <c r="H3" s="2">
        <v>0</v>
      </c>
      <c r="I3" s="2">
        <v>0</v>
      </c>
      <c r="J3" s="2">
        <v>0</v>
      </c>
      <c r="K3" s="2"/>
      <c r="L3" s="2">
        <v>0</v>
      </c>
      <c r="M3" s="2">
        <v>0</v>
      </c>
      <c r="N3" s="2">
        <v>0</v>
      </c>
      <c r="O3" s="2">
        <v>0</v>
      </c>
      <c r="P3" s="2">
        <v>0</v>
      </c>
      <c r="Q3" s="2"/>
      <c r="R3" s="2">
        <v>0</v>
      </c>
      <c r="S3" s="2">
        <v>4</v>
      </c>
      <c r="T3" s="2">
        <v>0</v>
      </c>
      <c r="U3" s="2">
        <v>0</v>
      </c>
      <c r="V3" s="2">
        <v>0</v>
      </c>
      <c r="W3" s="2">
        <v>2</v>
      </c>
      <c r="X3" s="2" t="str">
        <f>VLOOKUP(Sexta!A3,Controle!$A$2:$L$101,1,0)</f>
        <v>Zekran</v>
      </c>
    </row>
    <row r="4" spans="1:24" x14ac:dyDescent="0.25">
      <c r="A4" s="2" t="s">
        <v>46</v>
      </c>
      <c r="B4" s="2">
        <v>3</v>
      </c>
      <c r="C4" s="2">
        <v>3</v>
      </c>
      <c r="D4" s="2">
        <v>0</v>
      </c>
      <c r="E4" s="2"/>
      <c r="F4" s="2">
        <v>0</v>
      </c>
      <c r="G4" s="2">
        <v>3</v>
      </c>
      <c r="H4" s="2">
        <v>0</v>
      </c>
      <c r="I4" s="2">
        <v>0</v>
      </c>
      <c r="J4" s="2">
        <v>0</v>
      </c>
      <c r="K4" s="2"/>
      <c r="L4" s="2">
        <v>0</v>
      </c>
      <c r="M4" s="2">
        <v>0</v>
      </c>
      <c r="N4" s="2">
        <v>0</v>
      </c>
      <c r="O4" s="2">
        <v>0</v>
      </c>
      <c r="P4" s="2">
        <v>0</v>
      </c>
      <c r="Q4" s="2"/>
      <c r="R4" s="2">
        <v>0</v>
      </c>
      <c r="S4" s="2">
        <v>3</v>
      </c>
      <c r="T4" s="2">
        <v>0</v>
      </c>
      <c r="U4" s="2">
        <v>0</v>
      </c>
      <c r="V4" s="2">
        <v>0</v>
      </c>
      <c r="W4" s="2">
        <v>3</v>
      </c>
      <c r="X4" s="2" t="str">
        <f>VLOOKUP(Sexta!A4,Controle!$A$2:$L$101,1,0)</f>
        <v>TIOZAO SEP</v>
      </c>
    </row>
    <row r="5" spans="1:24" x14ac:dyDescent="0.25">
      <c r="A5" s="2" t="s">
        <v>97</v>
      </c>
      <c r="B5" s="2">
        <v>7</v>
      </c>
      <c r="C5" s="2">
        <v>7</v>
      </c>
      <c r="D5" s="2">
        <v>0</v>
      </c>
      <c r="E5" s="2"/>
      <c r="F5" s="2">
        <v>6</v>
      </c>
      <c r="G5" s="2">
        <v>1</v>
      </c>
      <c r="H5" s="2">
        <v>0</v>
      </c>
      <c r="I5" s="2">
        <v>0</v>
      </c>
      <c r="J5" s="2">
        <v>0</v>
      </c>
      <c r="K5" s="2"/>
      <c r="L5" s="2">
        <v>0</v>
      </c>
      <c r="M5" s="2">
        <v>0</v>
      </c>
      <c r="N5" s="2">
        <v>0</v>
      </c>
      <c r="O5" s="2">
        <v>0</v>
      </c>
      <c r="P5" s="2">
        <v>0</v>
      </c>
      <c r="Q5" s="2"/>
      <c r="R5" s="2">
        <v>6</v>
      </c>
      <c r="S5" s="2">
        <v>1</v>
      </c>
      <c r="T5" s="2">
        <v>0</v>
      </c>
      <c r="U5" s="2">
        <v>0</v>
      </c>
      <c r="V5" s="2">
        <v>0</v>
      </c>
      <c r="W5" s="2">
        <v>4</v>
      </c>
      <c r="X5" s="2" t="str">
        <f>VLOOKUP(Sexta!A5,Controle!$A$2:$L$101,1,0)</f>
        <v>Bravo cfb</v>
      </c>
    </row>
    <row r="6" spans="1:24" x14ac:dyDescent="0.25">
      <c r="A6" s="2" t="s">
        <v>41</v>
      </c>
      <c r="B6" s="2">
        <v>3</v>
      </c>
      <c r="C6" s="2">
        <v>3</v>
      </c>
      <c r="D6" s="2">
        <v>0</v>
      </c>
      <c r="E6" s="2"/>
      <c r="F6" s="2">
        <v>0</v>
      </c>
      <c r="G6" s="2">
        <v>3</v>
      </c>
      <c r="H6" s="2">
        <v>0</v>
      </c>
      <c r="I6" s="2">
        <v>0</v>
      </c>
      <c r="J6" s="2">
        <v>0</v>
      </c>
      <c r="K6" s="2"/>
      <c r="L6" s="2">
        <v>0</v>
      </c>
      <c r="M6" s="2">
        <v>0</v>
      </c>
      <c r="N6" s="2">
        <v>0</v>
      </c>
      <c r="O6" s="2">
        <v>0</v>
      </c>
      <c r="P6" s="2">
        <v>0</v>
      </c>
      <c r="Q6" s="2"/>
      <c r="R6" s="2">
        <v>0</v>
      </c>
      <c r="S6" s="2">
        <v>3</v>
      </c>
      <c r="T6" s="2">
        <v>0</v>
      </c>
      <c r="U6" s="2">
        <v>0</v>
      </c>
      <c r="V6" s="2">
        <v>0</v>
      </c>
      <c r="W6" s="2">
        <v>5</v>
      </c>
      <c r="X6" s="2" t="str">
        <f>VLOOKUP(Sexta!A6,Controle!$A$2:$L$101,1,0)</f>
        <v>setarp88</v>
      </c>
    </row>
    <row r="7" spans="1:24" x14ac:dyDescent="0.25">
      <c r="A7" s="2" t="s">
        <v>42</v>
      </c>
      <c r="B7" s="2">
        <v>10</v>
      </c>
      <c r="C7" s="2">
        <v>7</v>
      </c>
      <c r="D7" s="2">
        <v>3</v>
      </c>
      <c r="E7" s="2"/>
      <c r="F7" s="2">
        <v>0</v>
      </c>
      <c r="G7" s="2">
        <v>1</v>
      </c>
      <c r="H7" s="2">
        <v>6</v>
      </c>
      <c r="I7" s="2">
        <v>0</v>
      </c>
      <c r="J7" s="2">
        <v>0</v>
      </c>
      <c r="K7" s="2"/>
      <c r="L7" s="2">
        <v>2</v>
      </c>
      <c r="M7" s="2">
        <v>1</v>
      </c>
      <c r="N7" s="2">
        <v>0</v>
      </c>
      <c r="O7" s="2">
        <v>0</v>
      </c>
      <c r="P7" s="2">
        <v>0</v>
      </c>
      <c r="Q7" s="2"/>
      <c r="R7" s="2">
        <v>2</v>
      </c>
      <c r="S7" s="2">
        <v>2</v>
      </c>
      <c r="T7" s="2">
        <v>6</v>
      </c>
      <c r="U7" s="2">
        <v>0</v>
      </c>
      <c r="V7" s="2">
        <v>0</v>
      </c>
      <c r="W7" s="2">
        <v>6</v>
      </c>
      <c r="X7" s="2" t="str">
        <f>VLOOKUP(Sexta!A7,Controle!$A$2:$L$101,1,0)</f>
        <v>Lucasrmp</v>
      </c>
    </row>
    <row r="8" spans="1:24" x14ac:dyDescent="0.25">
      <c r="A8" s="2" t="s">
        <v>105</v>
      </c>
      <c r="B8" s="2">
        <v>1</v>
      </c>
      <c r="C8" s="2">
        <v>1</v>
      </c>
      <c r="D8" s="2">
        <v>0</v>
      </c>
      <c r="E8" s="2"/>
      <c r="F8" s="2">
        <v>0</v>
      </c>
      <c r="G8" s="2">
        <v>1</v>
      </c>
      <c r="H8" s="2">
        <v>0</v>
      </c>
      <c r="I8" s="2">
        <v>0</v>
      </c>
      <c r="J8" s="2">
        <v>0</v>
      </c>
      <c r="K8" s="2"/>
      <c r="L8" s="2">
        <v>0</v>
      </c>
      <c r="M8" s="2">
        <v>0</v>
      </c>
      <c r="N8" s="2">
        <v>0</v>
      </c>
      <c r="O8" s="2">
        <v>0</v>
      </c>
      <c r="P8" s="2">
        <v>0</v>
      </c>
      <c r="Q8" s="2"/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7</v>
      </c>
      <c r="X8" s="2" t="str">
        <f>VLOOKUP(Sexta!A8,Controle!$A$2:$L$101,1,0)</f>
        <v>Nosiey 3</v>
      </c>
    </row>
    <row r="9" spans="1:24" x14ac:dyDescent="0.25">
      <c r="A9" s="2" t="s">
        <v>21</v>
      </c>
      <c r="B9" s="2">
        <v>1</v>
      </c>
      <c r="C9" s="2">
        <v>1</v>
      </c>
      <c r="D9" s="2">
        <v>0</v>
      </c>
      <c r="E9" s="2"/>
      <c r="F9" s="2">
        <v>0</v>
      </c>
      <c r="G9" s="2">
        <v>1</v>
      </c>
      <c r="H9" s="2">
        <v>0</v>
      </c>
      <c r="I9" s="2">
        <v>0</v>
      </c>
      <c r="J9" s="2">
        <v>0</v>
      </c>
      <c r="K9" s="2"/>
      <c r="L9" s="2">
        <v>0</v>
      </c>
      <c r="M9" s="2">
        <v>0</v>
      </c>
      <c r="N9" s="2">
        <v>0</v>
      </c>
      <c r="O9" s="2">
        <v>0</v>
      </c>
      <c r="P9" s="2">
        <v>0</v>
      </c>
      <c r="Q9" s="2"/>
      <c r="R9" s="2">
        <v>0</v>
      </c>
      <c r="S9" s="2">
        <v>1</v>
      </c>
      <c r="T9" s="2">
        <v>0</v>
      </c>
      <c r="U9" s="2">
        <v>0</v>
      </c>
      <c r="V9" s="2">
        <v>0</v>
      </c>
      <c r="W9" s="2">
        <v>8</v>
      </c>
      <c r="X9" s="2" t="str">
        <f>VLOOKUP(Sexta!A9,Controle!$A$2:$L$101,1,0)</f>
        <v>Nosiey 2</v>
      </c>
    </row>
    <row r="10" spans="1:24" x14ac:dyDescent="0.25">
      <c r="A10" s="2" t="s">
        <v>19</v>
      </c>
      <c r="B10" s="2">
        <v>4</v>
      </c>
      <c r="C10" s="2">
        <v>4</v>
      </c>
      <c r="D10" s="2">
        <v>0</v>
      </c>
      <c r="E10" s="2"/>
      <c r="F10" s="2">
        <v>0</v>
      </c>
      <c r="G10" s="2">
        <v>4</v>
      </c>
      <c r="H10" s="2">
        <v>0</v>
      </c>
      <c r="I10" s="2">
        <v>0</v>
      </c>
      <c r="J10" s="2">
        <v>0</v>
      </c>
      <c r="K10" s="2"/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/>
      <c r="R10" s="2">
        <v>0</v>
      </c>
      <c r="S10" s="2">
        <v>4</v>
      </c>
      <c r="T10" s="2">
        <v>0</v>
      </c>
      <c r="U10" s="2">
        <v>0</v>
      </c>
      <c r="V10" s="2">
        <v>0</v>
      </c>
      <c r="W10" s="2">
        <v>9</v>
      </c>
      <c r="X10" s="2" t="str">
        <f>VLOOKUP(Sexta!A10,Controle!$A$2:$L$101,1,0)</f>
        <v>Nosiey</v>
      </c>
    </row>
    <row r="11" spans="1:24" x14ac:dyDescent="0.25">
      <c r="A11" s="2" t="s">
        <v>37</v>
      </c>
      <c r="B11" s="2">
        <v>3</v>
      </c>
      <c r="C11" s="2">
        <v>3</v>
      </c>
      <c r="D11" s="2">
        <v>0</v>
      </c>
      <c r="E11" s="2"/>
      <c r="F11" s="2">
        <v>0</v>
      </c>
      <c r="G11" s="2">
        <v>3</v>
      </c>
      <c r="H11" s="2">
        <v>0</v>
      </c>
      <c r="I11" s="2">
        <v>0</v>
      </c>
      <c r="J11" s="2">
        <v>0</v>
      </c>
      <c r="K11" s="2"/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/>
      <c r="R11" s="2">
        <v>0</v>
      </c>
      <c r="S11" s="2">
        <v>3</v>
      </c>
      <c r="T11" s="2">
        <v>0</v>
      </c>
      <c r="U11" s="2">
        <v>0</v>
      </c>
      <c r="V11" s="2">
        <v>0</v>
      </c>
      <c r="W11" s="2">
        <v>10</v>
      </c>
      <c r="X11" s="2" t="str">
        <f>VLOOKUP(Sexta!A11,Controle!$A$2:$L$101,1,0)</f>
        <v>x FSI x</v>
      </c>
    </row>
    <row r="12" spans="1:24" x14ac:dyDescent="0.25">
      <c r="A12" s="2" t="s">
        <v>113</v>
      </c>
      <c r="B12" s="2">
        <v>2</v>
      </c>
      <c r="C12" s="2">
        <v>2</v>
      </c>
      <c r="D12" s="2">
        <v>0</v>
      </c>
      <c r="E12" s="2"/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/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/>
      <c r="R12" s="2">
        <v>2</v>
      </c>
      <c r="S12" s="2">
        <v>0</v>
      </c>
      <c r="T12" s="2">
        <v>0</v>
      </c>
      <c r="U12" s="2">
        <v>0</v>
      </c>
      <c r="V12" s="2">
        <v>0</v>
      </c>
      <c r="W12" s="2">
        <v>11</v>
      </c>
      <c r="X12" s="2" t="str">
        <f>VLOOKUP(Sexta!A12,Controle!$A$2:$L$101,1,0)</f>
        <v>half farmer</v>
      </c>
    </row>
    <row r="13" spans="1:24" x14ac:dyDescent="0.25">
      <c r="A13" s="2" t="s">
        <v>31</v>
      </c>
      <c r="B13" s="2">
        <v>4</v>
      </c>
      <c r="C13" s="2">
        <v>4</v>
      </c>
      <c r="D13" s="2">
        <v>0</v>
      </c>
      <c r="E13" s="2"/>
      <c r="F13" s="2">
        <v>1</v>
      </c>
      <c r="G13" s="2">
        <v>3</v>
      </c>
      <c r="H13" s="2">
        <v>0</v>
      </c>
      <c r="I13" s="2">
        <v>0</v>
      </c>
      <c r="J13" s="2">
        <v>0</v>
      </c>
      <c r="K13" s="2"/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/>
      <c r="R13" s="2">
        <v>1</v>
      </c>
      <c r="S13" s="2">
        <v>3</v>
      </c>
      <c r="T13" s="2">
        <v>0</v>
      </c>
      <c r="U13" s="2">
        <v>0</v>
      </c>
      <c r="V13" s="2">
        <v>0</v>
      </c>
      <c r="W13" s="2">
        <v>12</v>
      </c>
      <c r="X13" s="2" t="str">
        <f>VLOOKUP(Sexta!A13,Controle!$A$2:$L$101,1,0)</f>
        <v>CARRASC0</v>
      </c>
    </row>
    <row r="14" spans="1:24" x14ac:dyDescent="0.25">
      <c r="A14" s="2" t="s">
        <v>53</v>
      </c>
      <c r="B14" s="2">
        <v>2</v>
      </c>
      <c r="C14" s="2">
        <v>2</v>
      </c>
      <c r="D14" s="2">
        <v>0</v>
      </c>
      <c r="E14" s="2"/>
      <c r="F14" s="2">
        <v>0</v>
      </c>
      <c r="G14" s="2">
        <v>2</v>
      </c>
      <c r="H14" s="2">
        <v>0</v>
      </c>
      <c r="I14" s="2">
        <v>0</v>
      </c>
      <c r="J14" s="2">
        <v>0</v>
      </c>
      <c r="K14" s="2"/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/>
      <c r="R14" s="2">
        <v>0</v>
      </c>
      <c r="S14" s="2">
        <v>2</v>
      </c>
      <c r="T14" s="2">
        <v>0</v>
      </c>
      <c r="U14" s="2">
        <v>0</v>
      </c>
      <c r="V14" s="2">
        <v>0</v>
      </c>
      <c r="W14" s="2">
        <v>13</v>
      </c>
      <c r="X14" s="2" t="str">
        <f>VLOOKUP(Sexta!A14,Controle!$A$2:$L$101,1,0)</f>
        <v>Batatinhaaa</v>
      </c>
    </row>
    <row r="15" spans="1:24" x14ac:dyDescent="0.25">
      <c r="A15" s="2" t="s">
        <v>59</v>
      </c>
      <c r="B15" s="2">
        <v>6</v>
      </c>
      <c r="C15" s="2">
        <v>5</v>
      </c>
      <c r="D15" s="2">
        <v>1</v>
      </c>
      <c r="E15" s="2"/>
      <c r="F15" s="2">
        <v>0</v>
      </c>
      <c r="G15" s="2">
        <v>5</v>
      </c>
      <c r="H15" s="2">
        <v>0</v>
      </c>
      <c r="I15" s="2">
        <v>0</v>
      </c>
      <c r="J15" s="2">
        <v>0</v>
      </c>
      <c r="K15" s="2"/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/>
      <c r="R15" s="2">
        <v>1</v>
      </c>
      <c r="S15" s="2">
        <v>5</v>
      </c>
      <c r="T15" s="2">
        <v>0</v>
      </c>
      <c r="U15" s="2">
        <v>0</v>
      </c>
      <c r="V15" s="2">
        <v>0</v>
      </c>
      <c r="W15" s="2">
        <v>14</v>
      </c>
      <c r="X15" s="2" t="str">
        <f>VLOOKUP(Sexta!A15,Controle!$A$2:$L$101,1,0)</f>
        <v>RenanColombo</v>
      </c>
    </row>
    <row r="16" spans="1:24" x14ac:dyDescent="0.25">
      <c r="A16" s="2" t="s">
        <v>60</v>
      </c>
      <c r="B16" s="2">
        <v>4</v>
      </c>
      <c r="C16" s="2">
        <v>4</v>
      </c>
      <c r="D16" s="2">
        <v>0</v>
      </c>
      <c r="E16" s="2"/>
      <c r="F16" s="2">
        <v>1</v>
      </c>
      <c r="G16" s="2">
        <v>3</v>
      </c>
      <c r="H16" s="2">
        <v>0</v>
      </c>
      <c r="I16" s="2">
        <v>0</v>
      </c>
      <c r="J16" s="2">
        <v>0</v>
      </c>
      <c r="K16" s="2"/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/>
      <c r="R16" s="2">
        <v>1</v>
      </c>
      <c r="S16" s="2">
        <v>3</v>
      </c>
      <c r="T16" s="2">
        <v>0</v>
      </c>
      <c r="U16" s="2">
        <v>0</v>
      </c>
      <c r="V16" s="2">
        <v>0</v>
      </c>
      <c r="W16" s="2">
        <v>15</v>
      </c>
      <c r="X16" s="2" t="str">
        <f>VLOOKUP(Sexta!A16,Controle!$A$2:$L$101,1,0)</f>
        <v>Vidal10</v>
      </c>
    </row>
    <row r="17" spans="1:24" x14ac:dyDescent="0.25">
      <c r="A17" s="2" t="s">
        <v>33</v>
      </c>
      <c r="B17" s="2">
        <v>4</v>
      </c>
      <c r="C17" s="2">
        <v>4</v>
      </c>
      <c r="D17" s="2">
        <v>0</v>
      </c>
      <c r="E17" s="2"/>
      <c r="F17" s="2">
        <v>0</v>
      </c>
      <c r="G17" s="2">
        <v>4</v>
      </c>
      <c r="H17" s="2">
        <v>0</v>
      </c>
      <c r="I17" s="2">
        <v>0</v>
      </c>
      <c r="J17" s="2">
        <v>0</v>
      </c>
      <c r="K17" s="2"/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/>
      <c r="R17" s="2">
        <v>0</v>
      </c>
      <c r="S17" s="2">
        <v>4</v>
      </c>
      <c r="T17" s="2">
        <v>0</v>
      </c>
      <c r="U17" s="2">
        <v>0</v>
      </c>
      <c r="V17" s="2">
        <v>0</v>
      </c>
      <c r="W17" s="2">
        <v>16</v>
      </c>
      <c r="X17" s="2" t="str">
        <f>VLOOKUP(Sexta!A17,Controle!$A$2:$L$101,1,0)</f>
        <v>KgKinght</v>
      </c>
    </row>
    <row r="18" spans="1:24" x14ac:dyDescent="0.25">
      <c r="A18" s="2" t="s">
        <v>24</v>
      </c>
      <c r="B18" s="2">
        <v>8</v>
      </c>
      <c r="C18" s="2">
        <v>8</v>
      </c>
      <c r="D18" s="2">
        <v>0</v>
      </c>
      <c r="E18" s="2"/>
      <c r="F18" s="2">
        <v>0</v>
      </c>
      <c r="G18" s="2">
        <v>8</v>
      </c>
      <c r="H18" s="2">
        <v>0</v>
      </c>
      <c r="I18" s="2">
        <v>0</v>
      </c>
      <c r="J18" s="2">
        <v>0</v>
      </c>
      <c r="K18" s="2"/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/>
      <c r="R18" s="2">
        <v>0</v>
      </c>
      <c r="S18" s="2">
        <v>8</v>
      </c>
      <c r="T18" s="2">
        <v>0</v>
      </c>
      <c r="U18" s="2">
        <v>0</v>
      </c>
      <c r="V18" s="2">
        <v>0</v>
      </c>
      <c r="W18" s="2">
        <v>17</v>
      </c>
      <c r="X18" s="2" t="str">
        <f>VLOOKUP(Sexta!A18,Controle!$A$2:$L$101,1,0)</f>
        <v>sr bozo</v>
      </c>
    </row>
    <row r="19" spans="1:24" x14ac:dyDescent="0.25">
      <c r="A19" s="2" t="s">
        <v>30</v>
      </c>
      <c r="B19" s="2">
        <v>6</v>
      </c>
      <c r="C19" s="2">
        <v>6</v>
      </c>
      <c r="D19" s="2">
        <v>0</v>
      </c>
      <c r="E19" s="2"/>
      <c r="F19" s="2">
        <v>0</v>
      </c>
      <c r="G19" s="2">
        <v>6</v>
      </c>
      <c r="H19" s="2">
        <v>0</v>
      </c>
      <c r="I19" s="2">
        <v>0</v>
      </c>
      <c r="J19" s="2">
        <v>0</v>
      </c>
      <c r="K19" s="2"/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/>
      <c r="R19" s="2">
        <v>0</v>
      </c>
      <c r="S19" s="2">
        <v>6</v>
      </c>
      <c r="T19" s="2">
        <v>0</v>
      </c>
      <c r="U19" s="2">
        <v>0</v>
      </c>
      <c r="V19" s="2">
        <v>0</v>
      </c>
      <c r="W19" s="2">
        <v>18</v>
      </c>
      <c r="X19" s="2" t="str">
        <f>VLOOKUP(Sexta!A19,Controle!$A$2:$L$101,1,0)</f>
        <v>Germano AB</v>
      </c>
    </row>
    <row r="20" spans="1:24" x14ac:dyDescent="0.25">
      <c r="A20" s="2" t="s">
        <v>112</v>
      </c>
      <c r="B20" s="2">
        <v>9</v>
      </c>
      <c r="C20" s="2">
        <v>9</v>
      </c>
      <c r="D20" s="2">
        <v>0</v>
      </c>
      <c r="E20" s="2"/>
      <c r="F20" s="2">
        <v>4</v>
      </c>
      <c r="G20" s="2">
        <v>5</v>
      </c>
      <c r="H20" s="2">
        <v>0</v>
      </c>
      <c r="I20" s="2">
        <v>0</v>
      </c>
      <c r="J20" s="2">
        <v>0</v>
      </c>
      <c r="K20" s="2"/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/>
      <c r="R20" s="2">
        <v>4</v>
      </c>
      <c r="S20" s="2">
        <v>5</v>
      </c>
      <c r="T20" s="2">
        <v>0</v>
      </c>
      <c r="U20" s="2">
        <v>0</v>
      </c>
      <c r="V20" s="2">
        <v>0</v>
      </c>
      <c r="W20" s="2">
        <v>19</v>
      </c>
      <c r="X20" s="2" t="str">
        <f>VLOOKUP(Sexta!A20,Controle!$A$2:$L$101,1,0)</f>
        <v>BWGraomestre</v>
      </c>
    </row>
    <row r="21" spans="1:24" x14ac:dyDescent="0.25">
      <c r="A21" s="2" t="s">
        <v>48</v>
      </c>
      <c r="B21" s="2">
        <v>2</v>
      </c>
      <c r="C21" s="2">
        <v>2</v>
      </c>
      <c r="D21" s="2">
        <v>0</v>
      </c>
      <c r="E21" s="2"/>
      <c r="F21" s="2">
        <v>0</v>
      </c>
      <c r="G21" s="2">
        <v>2</v>
      </c>
      <c r="H21" s="2">
        <v>0</v>
      </c>
      <c r="I21" s="2">
        <v>0</v>
      </c>
      <c r="J21" s="2">
        <v>0</v>
      </c>
      <c r="K21" s="2"/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/>
      <c r="R21" s="2">
        <v>0</v>
      </c>
      <c r="S21" s="2">
        <v>2</v>
      </c>
      <c r="T21" s="2">
        <v>0</v>
      </c>
      <c r="U21" s="2">
        <v>0</v>
      </c>
      <c r="V21" s="2">
        <v>0</v>
      </c>
      <c r="W21" s="2">
        <v>20</v>
      </c>
      <c r="X21" s="2" t="str">
        <f>VLOOKUP(Sexta!A21,Controle!$A$2:$L$101,1,0)</f>
        <v>LINDAALBER</v>
      </c>
    </row>
    <row r="22" spans="1:24" x14ac:dyDescent="0.25">
      <c r="A22" s="2" t="s">
        <v>43</v>
      </c>
      <c r="B22" s="2">
        <v>4</v>
      </c>
      <c r="C22" s="2">
        <v>4</v>
      </c>
      <c r="D22" s="2">
        <v>0</v>
      </c>
      <c r="E22" s="2"/>
      <c r="F22" s="2">
        <v>0</v>
      </c>
      <c r="G22" s="2">
        <v>4</v>
      </c>
      <c r="H22" s="2">
        <v>0</v>
      </c>
      <c r="I22" s="2">
        <v>0</v>
      </c>
      <c r="J22" s="2">
        <v>0</v>
      </c>
      <c r="K22" s="2"/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/>
      <c r="R22" s="2">
        <v>0</v>
      </c>
      <c r="S22" s="2">
        <v>4</v>
      </c>
      <c r="T22" s="2">
        <v>0</v>
      </c>
      <c r="U22" s="2">
        <v>0</v>
      </c>
      <c r="V22" s="2">
        <v>0</v>
      </c>
      <c r="W22" s="2">
        <v>21</v>
      </c>
      <c r="X22" s="2" t="str">
        <f>VLOOKUP(Sexta!A22,Controle!$A$2:$L$101,1,0)</f>
        <v>BW Rei Dav1</v>
      </c>
    </row>
    <row r="23" spans="1:24" x14ac:dyDescent="0.25">
      <c r="A23" s="2" t="s">
        <v>23</v>
      </c>
      <c r="B23" s="2">
        <v>2</v>
      </c>
      <c r="C23" s="2">
        <v>2</v>
      </c>
      <c r="D23" s="2">
        <v>0</v>
      </c>
      <c r="E23" s="2"/>
      <c r="F23" s="2">
        <v>0</v>
      </c>
      <c r="G23" s="2">
        <v>2</v>
      </c>
      <c r="H23" s="2">
        <v>0</v>
      </c>
      <c r="I23" s="2">
        <v>0</v>
      </c>
      <c r="J23" s="2">
        <v>0</v>
      </c>
      <c r="K23" s="2"/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/>
      <c r="R23" s="2">
        <v>0</v>
      </c>
      <c r="S23" s="2">
        <v>2</v>
      </c>
      <c r="T23" s="2">
        <v>0</v>
      </c>
      <c r="U23" s="2">
        <v>0</v>
      </c>
      <c r="V23" s="2">
        <v>0</v>
      </c>
      <c r="W23" s="2">
        <v>22</v>
      </c>
      <c r="X23" s="2" t="str">
        <f>VLOOKUP(Sexta!A23,Controle!$A$2:$L$101,1,0)</f>
        <v>LindaAlber2</v>
      </c>
    </row>
    <row r="24" spans="1:24" x14ac:dyDescent="0.25">
      <c r="A24" s="2" t="s">
        <v>25</v>
      </c>
      <c r="B24" s="2">
        <v>4</v>
      </c>
      <c r="C24" s="2">
        <v>4</v>
      </c>
      <c r="D24" s="2">
        <v>0</v>
      </c>
      <c r="E24" s="2"/>
      <c r="F24" s="2">
        <v>0</v>
      </c>
      <c r="G24" s="2">
        <v>4</v>
      </c>
      <c r="H24" s="2">
        <v>0</v>
      </c>
      <c r="I24" s="2">
        <v>0</v>
      </c>
      <c r="J24" s="2">
        <v>0</v>
      </c>
      <c r="K24" s="2"/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/>
      <c r="R24" s="2">
        <v>0</v>
      </c>
      <c r="S24" s="2">
        <v>4</v>
      </c>
      <c r="T24" s="2">
        <v>0</v>
      </c>
      <c r="U24" s="2">
        <v>0</v>
      </c>
      <c r="V24" s="2">
        <v>0</v>
      </c>
      <c r="W24" s="2">
        <v>23</v>
      </c>
      <c r="X24" s="2" t="str">
        <f>VLOOKUP(Sexta!A24,Controle!$A$2:$L$101,1,0)</f>
        <v>JNovelino</v>
      </c>
    </row>
    <row r="25" spans="1:24" x14ac:dyDescent="0.25">
      <c r="A25" s="2" t="s">
        <v>50</v>
      </c>
      <c r="B25" s="2">
        <v>4</v>
      </c>
      <c r="C25" s="2">
        <v>4</v>
      </c>
      <c r="D25" s="2">
        <v>0</v>
      </c>
      <c r="E25" s="2"/>
      <c r="F25" s="2">
        <v>0</v>
      </c>
      <c r="G25" s="2">
        <v>4</v>
      </c>
      <c r="H25" s="2">
        <v>0</v>
      </c>
      <c r="I25" s="2">
        <v>0</v>
      </c>
      <c r="J25" s="2">
        <v>0</v>
      </c>
      <c r="K25" s="2"/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/>
      <c r="R25" s="2">
        <v>0</v>
      </c>
      <c r="S25" s="2">
        <v>4</v>
      </c>
      <c r="T25" s="2">
        <v>0</v>
      </c>
      <c r="U25" s="2">
        <v>0</v>
      </c>
      <c r="V25" s="2">
        <v>0</v>
      </c>
      <c r="W25" s="2">
        <v>24</v>
      </c>
      <c r="X25" s="2" t="str">
        <f>VLOOKUP(Sexta!A25,Controle!$A$2:$L$101,1,0)</f>
        <v>Garoto juca</v>
      </c>
    </row>
    <row r="26" spans="1:24" x14ac:dyDescent="0.25">
      <c r="A26" s="2" t="s">
        <v>35</v>
      </c>
      <c r="B26" s="2">
        <v>2</v>
      </c>
      <c r="C26" s="2">
        <v>2</v>
      </c>
      <c r="D26" s="2">
        <v>0</v>
      </c>
      <c r="E26" s="2"/>
      <c r="F26" s="2">
        <v>0</v>
      </c>
      <c r="G26" s="2">
        <v>2</v>
      </c>
      <c r="H26" s="2">
        <v>0</v>
      </c>
      <c r="I26" s="2">
        <v>0</v>
      </c>
      <c r="J26" s="2">
        <v>0</v>
      </c>
      <c r="K26" s="2"/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/>
      <c r="R26" s="2">
        <v>0</v>
      </c>
      <c r="S26" s="2">
        <v>2</v>
      </c>
      <c r="T26" s="2">
        <v>0</v>
      </c>
      <c r="U26" s="2">
        <v>0</v>
      </c>
      <c r="V26" s="2">
        <v>0</v>
      </c>
      <c r="W26" s="2">
        <v>25</v>
      </c>
      <c r="X26" s="2" t="str">
        <f>VLOOKUP(Sexta!A26,Controle!$A$2:$L$101,1,0)</f>
        <v>Andrei177</v>
      </c>
    </row>
    <row r="27" spans="1:24" x14ac:dyDescent="0.25">
      <c r="A27" s="2" t="s">
        <v>98</v>
      </c>
      <c r="B27" s="2">
        <v>9</v>
      </c>
      <c r="C27" s="2">
        <v>9</v>
      </c>
      <c r="D27" s="2">
        <v>0</v>
      </c>
      <c r="E27" s="2"/>
      <c r="F27" s="2">
        <v>9</v>
      </c>
      <c r="G27" s="2">
        <v>0</v>
      </c>
      <c r="H27" s="2">
        <v>0</v>
      </c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/>
      <c r="R27" s="2">
        <v>9</v>
      </c>
      <c r="S27" s="2">
        <v>0</v>
      </c>
      <c r="T27" s="2">
        <v>0</v>
      </c>
      <c r="U27" s="2">
        <v>0</v>
      </c>
      <c r="V27" s="2">
        <v>0</v>
      </c>
      <c r="W27" s="2">
        <v>26</v>
      </c>
      <c r="X27" s="2" t="str">
        <f>VLOOKUP(Sexta!A27,Controle!$A$2:$L$101,1,0)</f>
        <v>CaOs SeM FiM</v>
      </c>
    </row>
    <row r="28" spans="1:24" x14ac:dyDescent="0.25">
      <c r="A28" s="2" t="s">
        <v>110</v>
      </c>
      <c r="B28" s="2">
        <v>1</v>
      </c>
      <c r="C28" s="2">
        <v>1</v>
      </c>
      <c r="D28" s="2">
        <v>0</v>
      </c>
      <c r="E28" s="2"/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/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/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27</v>
      </c>
      <c r="X28" s="2" t="str">
        <f>VLOOKUP(Sexta!A28,Controle!$A$2:$L$101,1,0)</f>
        <v>c r zs</v>
      </c>
    </row>
    <row r="29" spans="1:24" x14ac:dyDescent="0.25">
      <c r="A29" s="2" t="s">
        <v>38</v>
      </c>
      <c r="B29" s="2">
        <v>10</v>
      </c>
      <c r="C29" s="2">
        <v>10</v>
      </c>
      <c r="D29" s="2">
        <v>0</v>
      </c>
      <c r="E29" s="2"/>
      <c r="F29" s="2">
        <v>8</v>
      </c>
      <c r="G29" s="2">
        <v>2</v>
      </c>
      <c r="H29" s="2">
        <v>0</v>
      </c>
      <c r="I29" s="2">
        <v>0</v>
      </c>
      <c r="J29" s="2">
        <v>0</v>
      </c>
      <c r="K29" s="2"/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/>
      <c r="R29" s="2">
        <v>8</v>
      </c>
      <c r="S29" s="2">
        <v>2</v>
      </c>
      <c r="T29" s="2">
        <v>0</v>
      </c>
      <c r="U29" s="2">
        <v>0</v>
      </c>
      <c r="V29" s="2">
        <v>0</v>
      </c>
      <c r="W29" s="2">
        <v>28</v>
      </c>
      <c r="X29" s="2" t="str">
        <f>VLOOKUP(Sexta!A29,Controle!$A$2:$L$101,1,0)</f>
        <v>Samurai03</v>
      </c>
    </row>
    <row r="30" spans="1:24" x14ac:dyDescent="0.25">
      <c r="A30" s="2" t="s">
        <v>58</v>
      </c>
      <c r="B30" s="2">
        <v>2</v>
      </c>
      <c r="C30" s="2">
        <v>2</v>
      </c>
      <c r="D30" s="2">
        <v>0</v>
      </c>
      <c r="E30" s="2"/>
      <c r="F30" s="2">
        <v>0</v>
      </c>
      <c r="G30" s="2">
        <v>2</v>
      </c>
      <c r="H30" s="2">
        <v>0</v>
      </c>
      <c r="I30" s="2">
        <v>0</v>
      </c>
      <c r="J30" s="2">
        <v>0</v>
      </c>
      <c r="K30" s="2"/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/>
      <c r="R30" s="2">
        <v>0</v>
      </c>
      <c r="S30" s="2">
        <v>2</v>
      </c>
      <c r="T30" s="2">
        <v>0</v>
      </c>
      <c r="U30" s="2">
        <v>0</v>
      </c>
      <c r="V30" s="2">
        <v>0</v>
      </c>
      <c r="W30" s="2">
        <v>29</v>
      </c>
      <c r="X30" s="2" t="str">
        <f>VLOOKUP(Sexta!A30,Controle!$A$2:$L$101,1,0)</f>
        <v>SZ1 AMLORD</v>
      </c>
    </row>
    <row r="31" spans="1:24" x14ac:dyDescent="0.25">
      <c r="A31" s="2" t="s">
        <v>61</v>
      </c>
      <c r="B31" s="2">
        <v>5</v>
      </c>
      <c r="C31" s="2">
        <v>4</v>
      </c>
      <c r="D31" s="2">
        <v>1</v>
      </c>
      <c r="E31" s="2"/>
      <c r="F31" s="2">
        <v>0</v>
      </c>
      <c r="G31" s="2">
        <v>4</v>
      </c>
      <c r="H31" s="2">
        <v>0</v>
      </c>
      <c r="I31" s="2">
        <v>0</v>
      </c>
      <c r="J31" s="2">
        <v>0</v>
      </c>
      <c r="K31" s="2"/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/>
      <c r="R31" s="2">
        <v>1</v>
      </c>
      <c r="S31" s="2">
        <v>4</v>
      </c>
      <c r="T31" s="2">
        <v>0</v>
      </c>
      <c r="U31" s="2">
        <v>0</v>
      </c>
      <c r="V31" s="2">
        <v>0</v>
      </c>
      <c r="W31" s="2">
        <v>30</v>
      </c>
      <c r="X31" s="2" t="str">
        <f>VLOOKUP(Sexta!A31,Controle!$A$2:$L$101,1,0)</f>
        <v>Julyam</v>
      </c>
    </row>
    <row r="32" spans="1:24" x14ac:dyDescent="0.25">
      <c r="A32" s="2" t="s">
        <v>54</v>
      </c>
      <c r="B32" s="2">
        <v>7</v>
      </c>
      <c r="C32" s="2">
        <v>7</v>
      </c>
      <c r="D32" s="2">
        <v>0</v>
      </c>
      <c r="E32" s="2"/>
      <c r="F32" s="2">
        <v>0</v>
      </c>
      <c r="G32" s="2">
        <v>7</v>
      </c>
      <c r="H32" s="2">
        <v>0</v>
      </c>
      <c r="I32" s="2">
        <v>0</v>
      </c>
      <c r="J32" s="2">
        <v>0</v>
      </c>
      <c r="K32" s="2"/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/>
      <c r="R32" s="2">
        <v>0</v>
      </c>
      <c r="S32" s="2">
        <v>7</v>
      </c>
      <c r="T32" s="2">
        <v>0</v>
      </c>
      <c r="U32" s="2">
        <v>0</v>
      </c>
      <c r="V32" s="2">
        <v>0</v>
      </c>
      <c r="W32" s="2">
        <v>31</v>
      </c>
      <c r="X32" s="2" t="str">
        <f>VLOOKUP(Sexta!A32,Controle!$A$2:$L$101,1,0)</f>
        <v>Nivio Paz</v>
      </c>
    </row>
    <row r="33" spans="1:24" x14ac:dyDescent="0.25">
      <c r="A33" s="2" t="s">
        <v>57</v>
      </c>
      <c r="B33" s="2">
        <v>3</v>
      </c>
      <c r="C33" s="2">
        <v>3</v>
      </c>
      <c r="D33" s="2">
        <v>0</v>
      </c>
      <c r="E33" s="2"/>
      <c r="F33" s="2">
        <v>0</v>
      </c>
      <c r="G33" s="2">
        <v>3</v>
      </c>
      <c r="H33" s="2">
        <v>0</v>
      </c>
      <c r="I33" s="2">
        <v>0</v>
      </c>
      <c r="J33" s="2">
        <v>0</v>
      </c>
      <c r="K33" s="2"/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/>
      <c r="R33" s="2">
        <v>0</v>
      </c>
      <c r="S33" s="2">
        <v>3</v>
      </c>
      <c r="T33" s="2">
        <v>0</v>
      </c>
      <c r="U33" s="2">
        <v>0</v>
      </c>
      <c r="V33" s="2">
        <v>0</v>
      </c>
      <c r="W33" s="2">
        <v>32</v>
      </c>
      <c r="X33" s="2" t="str">
        <f>VLOOKUP(Sexta!A33,Controle!$A$2:$L$101,1,0)</f>
        <v>Germano AB 2</v>
      </c>
    </row>
    <row r="34" spans="1:24" x14ac:dyDescent="0.25">
      <c r="A34" s="2" t="s">
        <v>40</v>
      </c>
      <c r="B34" s="2">
        <v>3</v>
      </c>
      <c r="C34" s="2">
        <v>3</v>
      </c>
      <c r="D34" s="2">
        <v>0</v>
      </c>
      <c r="E34" s="2"/>
      <c r="F34" s="2">
        <v>0</v>
      </c>
      <c r="G34" s="2">
        <v>3</v>
      </c>
      <c r="H34" s="2">
        <v>0</v>
      </c>
      <c r="I34" s="2">
        <v>0</v>
      </c>
      <c r="J34" s="2">
        <v>0</v>
      </c>
      <c r="K34" s="2"/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/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33</v>
      </c>
      <c r="X34" s="2" t="str">
        <f>VLOOKUP(Sexta!A34,Controle!$A$2:$L$101,1,0)</f>
        <v>JONAS PB</v>
      </c>
    </row>
    <row r="35" spans="1:24" x14ac:dyDescent="0.25">
      <c r="A35" s="2" t="s">
        <v>34</v>
      </c>
      <c r="B35" s="2">
        <v>4</v>
      </c>
      <c r="C35" s="2">
        <v>4</v>
      </c>
      <c r="D35" s="2">
        <v>0</v>
      </c>
      <c r="E35" s="2"/>
      <c r="F35" s="2">
        <v>0</v>
      </c>
      <c r="G35" s="2">
        <v>4</v>
      </c>
      <c r="H35" s="2">
        <v>0</v>
      </c>
      <c r="I35" s="2">
        <v>0</v>
      </c>
      <c r="J35" s="2">
        <v>0</v>
      </c>
      <c r="K35" s="2"/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/>
      <c r="R35" s="2">
        <v>0</v>
      </c>
      <c r="S35" s="2">
        <v>4</v>
      </c>
      <c r="T35" s="2">
        <v>0</v>
      </c>
      <c r="U35" s="2">
        <v>0</v>
      </c>
      <c r="V35" s="2">
        <v>0</v>
      </c>
      <c r="W35" s="2">
        <v>34</v>
      </c>
      <c r="X35" s="2" t="str">
        <f>VLOOKUP(Sexta!A35,Controle!$A$2:$L$101,1,0)</f>
        <v>miguelzv</v>
      </c>
    </row>
    <row r="36" spans="1:24" x14ac:dyDescent="0.25">
      <c r="A36" s="2" t="s">
        <v>100</v>
      </c>
      <c r="B36" s="2">
        <v>3</v>
      </c>
      <c r="C36" s="2">
        <v>3</v>
      </c>
      <c r="D36" s="2">
        <v>0</v>
      </c>
      <c r="E36" s="2"/>
      <c r="F36" s="2">
        <v>0</v>
      </c>
      <c r="G36" s="2">
        <v>3</v>
      </c>
      <c r="H36" s="2">
        <v>0</v>
      </c>
      <c r="I36" s="2">
        <v>0</v>
      </c>
      <c r="J36" s="2">
        <v>0</v>
      </c>
      <c r="K36" s="2"/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/>
      <c r="R36" s="2">
        <v>0</v>
      </c>
      <c r="S36" s="2">
        <v>3</v>
      </c>
      <c r="T36" s="2">
        <v>0</v>
      </c>
      <c r="U36" s="2">
        <v>0</v>
      </c>
      <c r="V36" s="2">
        <v>0</v>
      </c>
      <c r="W36" s="2">
        <v>35</v>
      </c>
      <c r="X36" s="2" t="str">
        <f>VLOOKUP(Sexta!A36,Controle!$A$2:$L$101,1,0)</f>
        <v>Germano AB 3</v>
      </c>
    </row>
    <row r="37" spans="1:24" x14ac:dyDescent="0.25">
      <c r="A37" s="2" t="s">
        <v>39</v>
      </c>
      <c r="B37" s="2">
        <v>1</v>
      </c>
      <c r="C37" s="2">
        <v>1</v>
      </c>
      <c r="D37" s="2">
        <v>0</v>
      </c>
      <c r="E37" s="2"/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/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  <c r="R37" s="2">
        <v>0</v>
      </c>
      <c r="S37" s="2">
        <v>1</v>
      </c>
      <c r="T37" s="2">
        <v>0</v>
      </c>
      <c r="U37" s="2">
        <v>0</v>
      </c>
      <c r="V37" s="2">
        <v>0</v>
      </c>
      <c r="W37" s="2">
        <v>36</v>
      </c>
      <c r="X37" s="2" t="str">
        <f>VLOOKUP(Sexta!A37,Controle!$A$2:$L$101,1,0)</f>
        <v>JONAS PB1</v>
      </c>
    </row>
    <row r="38" spans="1:24" x14ac:dyDescent="0.25">
      <c r="A38" s="2" t="s">
        <v>27</v>
      </c>
      <c r="B38" s="2">
        <v>1</v>
      </c>
      <c r="C38" s="2">
        <v>1</v>
      </c>
      <c r="D38" s="2">
        <v>0</v>
      </c>
      <c r="E38" s="2"/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/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/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37</v>
      </c>
      <c r="X38" s="2" t="str">
        <f>VLOOKUP(Sexta!A38,Controle!$A$2:$L$101,1,0)</f>
        <v>gBW CaixaTem</v>
      </c>
    </row>
    <row r="39" spans="1:24" x14ac:dyDescent="0.25">
      <c r="A39" s="2" t="s">
        <v>20</v>
      </c>
      <c r="B39" s="2">
        <v>4</v>
      </c>
      <c r="C39" s="2">
        <v>4</v>
      </c>
      <c r="D39" s="2">
        <v>0</v>
      </c>
      <c r="E39" s="2"/>
      <c r="F39" s="2">
        <v>0</v>
      </c>
      <c r="G39" s="2">
        <v>4</v>
      </c>
      <c r="H39" s="2">
        <v>0</v>
      </c>
      <c r="I39" s="2">
        <v>0</v>
      </c>
      <c r="J39" s="2">
        <v>0</v>
      </c>
      <c r="K39" s="2"/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/>
      <c r="R39" s="2">
        <v>0</v>
      </c>
      <c r="S39" s="2">
        <v>4</v>
      </c>
      <c r="T39" s="2">
        <v>0</v>
      </c>
      <c r="U39" s="2">
        <v>0</v>
      </c>
      <c r="V39" s="2">
        <v>0</v>
      </c>
      <c r="W39" s="2">
        <v>38</v>
      </c>
      <c r="X39" s="2" t="str">
        <f>VLOOKUP(Sexta!A39,Controle!$A$2:$L$101,1,0)</f>
        <v>BW Mineiro</v>
      </c>
    </row>
    <row r="40" spans="1:24" x14ac:dyDescent="0.25">
      <c r="A40" s="2" t="s">
        <v>36</v>
      </c>
      <c r="B40" s="2">
        <v>2</v>
      </c>
      <c r="C40" s="2">
        <v>2</v>
      </c>
      <c r="D40" s="2">
        <v>0</v>
      </c>
      <c r="E40" s="2"/>
      <c r="F40" s="2">
        <v>0</v>
      </c>
      <c r="G40" s="2">
        <v>2</v>
      </c>
      <c r="H40" s="2">
        <v>0</v>
      </c>
      <c r="I40" s="2">
        <v>0</v>
      </c>
      <c r="J40" s="2">
        <v>0</v>
      </c>
      <c r="K40" s="2"/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/>
      <c r="R40" s="2">
        <v>0</v>
      </c>
      <c r="S40" s="2">
        <v>2</v>
      </c>
      <c r="T40" s="2">
        <v>0</v>
      </c>
      <c r="U40" s="2">
        <v>0</v>
      </c>
      <c r="V40" s="2">
        <v>0</v>
      </c>
      <c r="W40" s="2">
        <v>39</v>
      </c>
      <c r="X40" s="2" t="str">
        <f>VLOOKUP(Sexta!A40,Controle!$A$2:$L$101,1,0)</f>
        <v>The Unicorn</v>
      </c>
    </row>
    <row r="41" spans="1:24" x14ac:dyDescent="0.25">
      <c r="A41" s="2" t="s">
        <v>62</v>
      </c>
      <c r="B41" s="2">
        <v>2</v>
      </c>
      <c r="C41" s="2">
        <v>2</v>
      </c>
      <c r="D41" s="2">
        <v>0</v>
      </c>
      <c r="E41" s="2"/>
      <c r="F41" s="2">
        <v>0</v>
      </c>
      <c r="G41" s="2">
        <v>1</v>
      </c>
      <c r="H41" s="2">
        <v>1</v>
      </c>
      <c r="I41" s="2">
        <v>0</v>
      </c>
      <c r="J41" s="2">
        <v>0</v>
      </c>
      <c r="K41" s="2"/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/>
      <c r="R41" s="2">
        <v>0</v>
      </c>
      <c r="S41" s="2">
        <v>1</v>
      </c>
      <c r="T41" s="2">
        <v>1</v>
      </c>
      <c r="U41" s="2">
        <v>0</v>
      </c>
      <c r="V41" s="2">
        <v>0</v>
      </c>
      <c r="W41" s="2">
        <v>40</v>
      </c>
      <c r="X41" s="2" t="str">
        <f>VLOOKUP(Sexta!A41,Controle!$A$2:$L$101,1,0)</f>
        <v>AdrielBob</v>
      </c>
    </row>
    <row r="42" spans="1:24" x14ac:dyDescent="0.25">
      <c r="A42" s="2" t="s">
        <v>101</v>
      </c>
      <c r="B42" s="2">
        <v>3</v>
      </c>
      <c r="C42" s="2">
        <v>3</v>
      </c>
      <c r="D42" s="2">
        <v>0</v>
      </c>
      <c r="E42" s="2"/>
      <c r="F42" s="2">
        <v>0</v>
      </c>
      <c r="G42" s="2">
        <v>3</v>
      </c>
      <c r="H42" s="2">
        <v>0</v>
      </c>
      <c r="I42" s="2">
        <v>0</v>
      </c>
      <c r="J42" s="2">
        <v>0</v>
      </c>
      <c r="K42" s="2"/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/>
      <c r="R42" s="2">
        <v>0</v>
      </c>
      <c r="S42" s="2">
        <v>3</v>
      </c>
      <c r="T42" s="2">
        <v>0</v>
      </c>
      <c r="U42" s="2">
        <v>0</v>
      </c>
      <c r="V42" s="2">
        <v>0</v>
      </c>
      <c r="W42" s="2">
        <v>41</v>
      </c>
      <c r="X42" s="2" t="str">
        <f>VLOOKUP(Sexta!A42,Controle!$A$2:$L$101,1,0)</f>
        <v>yahoo deny 2</v>
      </c>
    </row>
    <row r="43" spans="1:24" x14ac:dyDescent="0.25">
      <c r="A43" s="2" t="s">
        <v>108</v>
      </c>
      <c r="B43" s="2">
        <v>1</v>
      </c>
      <c r="C43" s="2">
        <v>1</v>
      </c>
      <c r="D43" s="2">
        <v>0</v>
      </c>
      <c r="E43" s="2"/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/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/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42</v>
      </c>
      <c r="X43" s="2" t="str">
        <f>VLOOKUP(Sexta!A43,Controle!$A$2:$L$101,1,0)</f>
        <v>Mark RJ 2</v>
      </c>
    </row>
    <row r="44" spans="1:24" x14ac:dyDescent="0.25">
      <c r="A44" s="2" t="s">
        <v>22</v>
      </c>
      <c r="B44" s="2">
        <v>2</v>
      </c>
      <c r="C44" s="2">
        <v>2</v>
      </c>
      <c r="D44" s="2">
        <v>0</v>
      </c>
      <c r="E44" s="2"/>
      <c r="F44" s="2">
        <v>0</v>
      </c>
      <c r="G44" s="2">
        <v>2</v>
      </c>
      <c r="H44" s="2">
        <v>0</v>
      </c>
      <c r="I44" s="2">
        <v>0</v>
      </c>
      <c r="J44" s="2">
        <v>0</v>
      </c>
      <c r="K44" s="2"/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/>
      <c r="R44" s="2">
        <v>0</v>
      </c>
      <c r="S44" s="2">
        <v>2</v>
      </c>
      <c r="T44" s="2">
        <v>0</v>
      </c>
      <c r="U44" s="2">
        <v>0</v>
      </c>
      <c r="V44" s="2">
        <v>0</v>
      </c>
      <c r="W44" s="2">
        <v>43</v>
      </c>
      <c r="X44" s="2" t="str">
        <f>VLOOKUP(Sexta!A44,Controle!$A$2:$L$101,1,0)</f>
        <v>MT SHEIK 1</v>
      </c>
    </row>
    <row r="45" spans="1:24" x14ac:dyDescent="0.25">
      <c r="A45" s="2" t="s">
        <v>107</v>
      </c>
      <c r="B45" s="2">
        <v>4</v>
      </c>
      <c r="C45" s="2">
        <v>4</v>
      </c>
      <c r="D45" s="2">
        <v>0</v>
      </c>
      <c r="E45" s="2"/>
      <c r="F45" s="2">
        <v>1</v>
      </c>
      <c r="G45" s="2">
        <v>3</v>
      </c>
      <c r="H45" s="2">
        <v>0</v>
      </c>
      <c r="I45" s="2">
        <v>0</v>
      </c>
      <c r="J45" s="2">
        <v>0</v>
      </c>
      <c r="K45" s="2"/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/>
      <c r="R45" s="2">
        <v>1</v>
      </c>
      <c r="S45" s="2">
        <v>3</v>
      </c>
      <c r="T45" s="2">
        <v>0</v>
      </c>
      <c r="U45" s="2">
        <v>0</v>
      </c>
      <c r="V45" s="2">
        <v>0</v>
      </c>
      <c r="W45" s="2">
        <v>44</v>
      </c>
      <c r="X45" s="2" t="str">
        <f>VLOOKUP(Sexta!A45,Controle!$A$2:$L$101,1,0)</f>
        <v>MONA ZiCA s2</v>
      </c>
    </row>
    <row r="46" spans="1:24" x14ac:dyDescent="0.25">
      <c r="A46" s="2" t="s">
        <v>26</v>
      </c>
      <c r="B46" s="2">
        <v>5</v>
      </c>
      <c r="C46" s="2">
        <v>5</v>
      </c>
      <c r="D46" s="2">
        <v>0</v>
      </c>
      <c r="E46" s="2"/>
      <c r="F46" s="2">
        <v>0</v>
      </c>
      <c r="G46" s="2">
        <v>4</v>
      </c>
      <c r="H46" s="2">
        <v>1</v>
      </c>
      <c r="I46" s="2">
        <v>0</v>
      </c>
      <c r="J46" s="2">
        <v>0</v>
      </c>
      <c r="K46" s="2"/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/>
      <c r="R46" s="2">
        <v>0</v>
      </c>
      <c r="S46" s="2">
        <v>4</v>
      </c>
      <c r="T46" s="2">
        <v>1</v>
      </c>
      <c r="U46" s="2">
        <v>0</v>
      </c>
      <c r="V46" s="2">
        <v>0</v>
      </c>
      <c r="W46" s="2">
        <v>45</v>
      </c>
      <c r="X46" s="2" t="str">
        <f>VLOOKUP(Sexta!A46,Controle!$A$2:$L$101,1,0)</f>
        <v>Lexlostin</v>
      </c>
    </row>
    <row r="47" spans="1:24" x14ac:dyDescent="0.25">
      <c r="A47" s="2" t="s">
        <v>104</v>
      </c>
      <c r="B47" s="2">
        <v>2</v>
      </c>
      <c r="C47" s="2">
        <v>2</v>
      </c>
      <c r="D47" s="2">
        <v>0</v>
      </c>
      <c r="E47" s="2"/>
      <c r="F47" s="2">
        <v>2</v>
      </c>
      <c r="G47" s="2">
        <v>0</v>
      </c>
      <c r="H47" s="2">
        <v>0</v>
      </c>
      <c r="I47" s="2">
        <v>0</v>
      </c>
      <c r="J47" s="2">
        <v>0</v>
      </c>
      <c r="K47" s="2"/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/>
      <c r="R47" s="2">
        <v>2</v>
      </c>
      <c r="S47" s="2">
        <v>0</v>
      </c>
      <c r="T47" s="2">
        <v>0</v>
      </c>
      <c r="U47" s="2">
        <v>0</v>
      </c>
      <c r="V47" s="2">
        <v>0</v>
      </c>
      <c r="W47" s="2">
        <v>46</v>
      </c>
      <c r="X47" s="2" t="str">
        <f>VLOOKUP(Sexta!A47,Controle!$A$2:$L$101,1,0)</f>
        <v>tAdallafelAs</v>
      </c>
    </row>
    <row r="48" spans="1:24" x14ac:dyDescent="0.25">
      <c r="A48" s="2" t="s">
        <v>45</v>
      </c>
      <c r="B48" s="2">
        <v>1</v>
      </c>
      <c r="C48" s="2">
        <v>1</v>
      </c>
      <c r="D48" s="2">
        <v>0</v>
      </c>
      <c r="E48" s="2"/>
      <c r="F48" s="2">
        <v>0</v>
      </c>
      <c r="G48" s="2">
        <v>1</v>
      </c>
      <c r="H48" s="2">
        <v>0</v>
      </c>
      <c r="I48" s="2">
        <v>0</v>
      </c>
      <c r="J48" s="2">
        <v>0</v>
      </c>
      <c r="K48" s="2"/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/>
      <c r="R48" s="2">
        <v>0</v>
      </c>
      <c r="S48" s="2">
        <v>1</v>
      </c>
      <c r="T48" s="2">
        <v>0</v>
      </c>
      <c r="U48" s="2">
        <v>0</v>
      </c>
      <c r="V48" s="2">
        <v>0</v>
      </c>
      <c r="W48" s="2">
        <v>47</v>
      </c>
      <c r="X48" s="2" t="str">
        <f>VLOOKUP(Sexta!A48,Controle!$A$2:$L$101,1,0)</f>
        <v>BW Mark RJ</v>
      </c>
    </row>
    <row r="49" spans="1:24" x14ac:dyDescent="0.25">
      <c r="A49" s="2" t="s">
        <v>56</v>
      </c>
      <c r="B49" s="2">
        <v>2</v>
      </c>
      <c r="C49" s="2">
        <v>2</v>
      </c>
      <c r="D49" s="2">
        <v>0</v>
      </c>
      <c r="E49" s="2"/>
      <c r="F49" s="2">
        <v>0</v>
      </c>
      <c r="G49" s="2">
        <v>2</v>
      </c>
      <c r="H49" s="2">
        <v>0</v>
      </c>
      <c r="I49" s="2">
        <v>0</v>
      </c>
      <c r="J49" s="2">
        <v>0</v>
      </c>
      <c r="K49" s="2"/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/>
      <c r="R49" s="2">
        <v>0</v>
      </c>
      <c r="S49" s="2">
        <v>2</v>
      </c>
      <c r="T49" s="2">
        <v>0</v>
      </c>
      <c r="U49" s="2">
        <v>0</v>
      </c>
      <c r="V49" s="2">
        <v>0</v>
      </c>
      <c r="W49" s="2">
        <v>48</v>
      </c>
      <c r="X49" s="2" t="str">
        <f>VLOOKUP(Sexta!A49,Controle!$A$2:$L$101,1,0)</f>
        <v>SoulOfGold</v>
      </c>
    </row>
    <row r="50" spans="1:24" x14ac:dyDescent="0.25">
      <c r="A50" s="2" t="s">
        <v>102</v>
      </c>
      <c r="B50" s="2">
        <v>4</v>
      </c>
      <c r="C50" s="2">
        <v>4</v>
      </c>
      <c r="D50" s="2">
        <v>0</v>
      </c>
      <c r="E50" s="2"/>
      <c r="F50" s="2">
        <v>3</v>
      </c>
      <c r="G50" s="2">
        <v>1</v>
      </c>
      <c r="H50" s="2">
        <v>0</v>
      </c>
      <c r="I50" s="2">
        <v>0</v>
      </c>
      <c r="J50" s="2">
        <v>0</v>
      </c>
      <c r="K50" s="2"/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/>
      <c r="R50" s="2">
        <v>3</v>
      </c>
      <c r="S50" s="2">
        <v>1</v>
      </c>
      <c r="T50" s="2">
        <v>0</v>
      </c>
      <c r="U50" s="2">
        <v>0</v>
      </c>
      <c r="V50" s="2">
        <v>0</v>
      </c>
      <c r="W50" s="2">
        <v>49</v>
      </c>
      <c r="X50" s="2" t="str">
        <f>VLOOKUP(Sexta!A50,Controle!$A$2:$L$101,1,0)</f>
        <v>Aeon Primevo</v>
      </c>
    </row>
    <row r="51" spans="1:24" x14ac:dyDescent="0.25">
      <c r="A51" s="2" t="s">
        <v>49</v>
      </c>
      <c r="B51" s="2">
        <v>3</v>
      </c>
      <c r="C51" s="2">
        <v>3</v>
      </c>
      <c r="D51" s="2">
        <v>0</v>
      </c>
      <c r="E51" s="2"/>
      <c r="F51" s="2">
        <v>0</v>
      </c>
      <c r="G51" s="2">
        <v>3</v>
      </c>
      <c r="H51" s="2">
        <v>0</v>
      </c>
      <c r="I51" s="2">
        <v>0</v>
      </c>
      <c r="J51" s="2">
        <v>0</v>
      </c>
      <c r="K51" s="2"/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/>
      <c r="R51" s="2">
        <v>0</v>
      </c>
      <c r="S51" s="2">
        <v>3</v>
      </c>
      <c r="T51" s="2">
        <v>0</v>
      </c>
      <c r="U51" s="2">
        <v>0</v>
      </c>
      <c r="V51" s="2">
        <v>0</v>
      </c>
      <c r="W51" s="2">
        <v>50</v>
      </c>
      <c r="X51" s="2" t="str">
        <f>VLOOKUP(Sexta!A51,Controle!$A$2:$L$101,1,0)</f>
        <v>Cb Gonzaga</v>
      </c>
    </row>
    <row r="52" spans="1:24" x14ac:dyDescent="0.25">
      <c r="A52" s="2" t="s">
        <v>29</v>
      </c>
      <c r="B52" s="2">
        <v>8</v>
      </c>
      <c r="C52" s="2">
        <v>8</v>
      </c>
      <c r="D52" s="2">
        <v>0</v>
      </c>
      <c r="E52" s="2"/>
      <c r="F52" s="2">
        <v>8</v>
      </c>
      <c r="G52" s="2">
        <v>0</v>
      </c>
      <c r="H52" s="2">
        <v>0</v>
      </c>
      <c r="I52" s="2">
        <v>0</v>
      </c>
      <c r="J52" s="2">
        <v>0</v>
      </c>
      <c r="K52" s="2"/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/>
      <c r="R52" s="2">
        <v>8</v>
      </c>
      <c r="S52" s="2">
        <v>0</v>
      </c>
      <c r="T52" s="2">
        <v>0</v>
      </c>
      <c r="U52" s="2">
        <v>0</v>
      </c>
      <c r="V52" s="2">
        <v>0</v>
      </c>
      <c r="W52" s="2">
        <v>51</v>
      </c>
      <c r="X52" s="2" t="str">
        <f>VLOOKUP(Sexta!A52,Controle!$A$2:$L$101,1,0)</f>
        <v>Leonice</v>
      </c>
    </row>
    <row r="53" spans="1:24" x14ac:dyDescent="0.25">
      <c r="A53" s="2" t="s">
        <v>51</v>
      </c>
      <c r="B53" s="2">
        <v>1</v>
      </c>
      <c r="C53" s="2">
        <v>1</v>
      </c>
      <c r="D53" s="2">
        <v>0</v>
      </c>
      <c r="E53" s="2"/>
      <c r="F53" s="2">
        <v>0</v>
      </c>
      <c r="G53" s="2">
        <v>0</v>
      </c>
      <c r="H53" s="2">
        <v>1</v>
      </c>
      <c r="I53" s="2">
        <v>0</v>
      </c>
      <c r="J53" s="2">
        <v>0</v>
      </c>
      <c r="K53" s="2"/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/>
      <c r="R53" s="2">
        <v>0</v>
      </c>
      <c r="S53" s="2">
        <v>0</v>
      </c>
      <c r="T53" s="2">
        <v>1</v>
      </c>
      <c r="U53" s="2">
        <v>0</v>
      </c>
      <c r="V53" s="2">
        <v>0</v>
      </c>
      <c r="W53" s="2">
        <v>52</v>
      </c>
      <c r="X53" s="2" t="str">
        <f>VLOOKUP(Sexta!A53,Controle!$A$2:$L$101,1,0)</f>
        <v>HeRaVeNeNoS4</v>
      </c>
    </row>
    <row r="54" spans="1:24" x14ac:dyDescent="0.25">
      <c r="A54" s="2" t="s">
        <v>106</v>
      </c>
      <c r="B54" s="2">
        <v>4</v>
      </c>
      <c r="C54" s="2">
        <v>4</v>
      </c>
      <c r="D54" s="2">
        <v>0</v>
      </c>
      <c r="E54" s="2"/>
      <c r="F54" s="2">
        <v>2</v>
      </c>
      <c r="G54" s="2">
        <v>2</v>
      </c>
      <c r="H54" s="2">
        <v>0</v>
      </c>
      <c r="I54" s="2">
        <v>0</v>
      </c>
      <c r="J54" s="2">
        <v>0</v>
      </c>
      <c r="K54" s="2"/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/>
      <c r="R54" s="2">
        <v>2</v>
      </c>
      <c r="S54" s="2">
        <v>2</v>
      </c>
      <c r="T54" s="2">
        <v>0</v>
      </c>
      <c r="U54" s="2">
        <v>0</v>
      </c>
      <c r="V54" s="2">
        <v>0</v>
      </c>
      <c r="W54" s="2">
        <v>53</v>
      </c>
      <c r="X54" s="2" t="str">
        <f>VLOOKUP(Sexta!A54,Controle!$A$2:$L$101,1,0)</f>
        <v>Belwolff</v>
      </c>
    </row>
    <row r="55" spans="1:24" x14ac:dyDescent="0.25">
      <c r="A55" s="2" t="s">
        <v>109</v>
      </c>
      <c r="B55" s="2">
        <v>6</v>
      </c>
      <c r="C55" s="2">
        <v>6</v>
      </c>
      <c r="D55" s="2">
        <v>0</v>
      </c>
      <c r="E55" s="2"/>
      <c r="F55" s="2">
        <v>6</v>
      </c>
      <c r="G55" s="2">
        <v>0</v>
      </c>
      <c r="H55" s="2">
        <v>0</v>
      </c>
      <c r="I55" s="2">
        <v>0</v>
      </c>
      <c r="J55" s="2">
        <v>0</v>
      </c>
      <c r="K55" s="2"/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/>
      <c r="R55" s="2">
        <v>6</v>
      </c>
      <c r="S55" s="2">
        <v>0</v>
      </c>
      <c r="T55" s="2">
        <v>0</v>
      </c>
      <c r="U55" s="2">
        <v>0</v>
      </c>
      <c r="V55" s="2">
        <v>0</v>
      </c>
      <c r="W55" s="2">
        <v>54</v>
      </c>
      <c r="X55" s="2" t="str">
        <f>VLOOKUP(Sexta!A55,Controle!$A$2:$L$101,1,0)</f>
        <v>Tu amor x</v>
      </c>
    </row>
    <row r="56" spans="1:24" x14ac:dyDescent="0.25">
      <c r="A56" s="2" t="s">
        <v>32</v>
      </c>
      <c r="B56" s="2">
        <v>2</v>
      </c>
      <c r="C56" s="2">
        <v>2</v>
      </c>
      <c r="D56" s="2">
        <v>0</v>
      </c>
      <c r="E56" s="2"/>
      <c r="F56" s="2">
        <v>0</v>
      </c>
      <c r="G56" s="2">
        <v>1</v>
      </c>
      <c r="H56" s="2">
        <v>1</v>
      </c>
      <c r="I56" s="2">
        <v>0</v>
      </c>
      <c r="J56" s="2">
        <v>0</v>
      </c>
      <c r="K56" s="2"/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/>
      <c r="R56" s="2">
        <v>0</v>
      </c>
      <c r="S56" s="2">
        <v>1</v>
      </c>
      <c r="T56" s="2">
        <v>1</v>
      </c>
      <c r="U56" s="2">
        <v>0</v>
      </c>
      <c r="V56" s="2">
        <v>0</v>
      </c>
      <c r="W56" s="2">
        <v>55</v>
      </c>
      <c r="X56" s="2" t="str">
        <f>VLOOKUP(Sexta!A56,Controle!$A$2:$L$101,1,0)</f>
        <v>player Muz</v>
      </c>
    </row>
    <row r="57" spans="1:24" x14ac:dyDescent="0.25">
      <c r="A57" s="2" t="s">
        <v>116</v>
      </c>
      <c r="B57" s="2">
        <v>7</v>
      </c>
      <c r="C57" s="2">
        <v>7</v>
      </c>
      <c r="D57" s="2">
        <v>0</v>
      </c>
      <c r="E57" s="2"/>
      <c r="F57" s="2">
        <v>7</v>
      </c>
      <c r="G57" s="2">
        <v>0</v>
      </c>
      <c r="H57" s="2">
        <v>0</v>
      </c>
      <c r="I57" s="2">
        <v>0</v>
      </c>
      <c r="J57" s="2">
        <v>0</v>
      </c>
      <c r="K57" s="2"/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/>
      <c r="R57" s="2">
        <v>7</v>
      </c>
      <c r="S57" s="2">
        <v>0</v>
      </c>
      <c r="T57" s="2">
        <v>0</v>
      </c>
      <c r="U57" s="2">
        <v>0</v>
      </c>
      <c r="V57" s="2">
        <v>0</v>
      </c>
      <c r="W57" s="2">
        <v>56</v>
      </c>
      <c r="X57" s="2" t="str">
        <f>VLOOKUP(Sexta!A57,Controle!$A$2:$L$101,1,0)</f>
        <v>x menudo x</v>
      </c>
    </row>
    <row r="58" spans="1:24" x14ac:dyDescent="0.25">
      <c r="A58" s="2" t="s">
        <v>47</v>
      </c>
      <c r="B58" s="2">
        <v>2</v>
      </c>
      <c r="C58" s="2">
        <v>2</v>
      </c>
      <c r="D58" s="2">
        <v>0</v>
      </c>
      <c r="E58" s="2"/>
      <c r="F58" s="2">
        <v>0</v>
      </c>
      <c r="G58" s="2">
        <v>2</v>
      </c>
      <c r="H58" s="2">
        <v>0</v>
      </c>
      <c r="I58" s="2">
        <v>0</v>
      </c>
      <c r="J58" s="2">
        <v>0</v>
      </c>
      <c r="K58" s="2"/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/>
      <c r="R58" s="2">
        <v>0</v>
      </c>
      <c r="S58" s="2">
        <v>2</v>
      </c>
      <c r="T58" s="2">
        <v>0</v>
      </c>
      <c r="U58" s="2">
        <v>0</v>
      </c>
      <c r="V58" s="2">
        <v>0</v>
      </c>
      <c r="W58" s="2">
        <v>57</v>
      </c>
      <c r="X58" s="2" t="str">
        <f>VLOOKUP(Sexta!A58,Controle!$A$2:$L$101,1,0)</f>
        <v>Rhbarauna</v>
      </c>
    </row>
    <row r="59" spans="1:24" x14ac:dyDescent="0.25">
      <c r="A59" s="2" t="s">
        <v>132</v>
      </c>
      <c r="B59" s="2">
        <v>1</v>
      </c>
      <c r="C59" s="2">
        <v>0</v>
      </c>
      <c r="D59" s="2">
        <v>1</v>
      </c>
      <c r="E59" s="2"/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/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/>
      <c r="R59" s="2">
        <v>0</v>
      </c>
      <c r="S59" s="2">
        <v>1</v>
      </c>
      <c r="T59" s="2">
        <v>0</v>
      </c>
      <c r="U59" s="2">
        <v>0</v>
      </c>
      <c r="V59" s="2">
        <v>0</v>
      </c>
      <c r="W59" s="2">
        <v>58</v>
      </c>
      <c r="X59" s="2" t="e">
        <f>VLOOKUP(Sexta!A59,Controle!$A$2:$L$101,1,0)</f>
        <v>#N/A</v>
      </c>
    </row>
    <row r="60" spans="1:24" x14ac:dyDescent="0.25">
      <c r="A60" s="2" t="s">
        <v>63</v>
      </c>
      <c r="B60" s="2">
        <v>6</v>
      </c>
      <c r="C60" s="2">
        <v>2</v>
      </c>
      <c r="D60" s="2">
        <v>4</v>
      </c>
      <c r="E60" s="2"/>
      <c r="F60" s="2">
        <v>0</v>
      </c>
      <c r="G60" s="2">
        <v>1</v>
      </c>
      <c r="H60" s="2">
        <v>1</v>
      </c>
      <c r="I60" s="2">
        <v>0</v>
      </c>
      <c r="J60" s="2">
        <v>0</v>
      </c>
      <c r="K60" s="2"/>
      <c r="L60" s="2">
        <v>3</v>
      </c>
      <c r="M60" s="2">
        <v>1</v>
      </c>
      <c r="N60" s="2">
        <v>0</v>
      </c>
      <c r="O60" s="2">
        <v>0</v>
      </c>
      <c r="P60" s="2">
        <v>0</v>
      </c>
      <c r="Q60" s="2"/>
      <c r="R60" s="2">
        <v>3</v>
      </c>
      <c r="S60" s="2">
        <v>2</v>
      </c>
      <c r="T60" s="2">
        <v>1</v>
      </c>
      <c r="U60" s="2">
        <v>0</v>
      </c>
      <c r="V60" s="2">
        <v>0</v>
      </c>
      <c r="W60" s="2">
        <v>59</v>
      </c>
      <c r="X60" s="2" t="str">
        <f>VLOOKUP(Sexta!A60,Controle!$A$2:$L$101,1,0)</f>
        <v>Skillert</v>
      </c>
    </row>
    <row r="61" spans="1:24" x14ac:dyDescent="0.25">
      <c r="A61" s="2" t="s">
        <v>66</v>
      </c>
      <c r="B61" s="2">
        <v>2</v>
      </c>
      <c r="C61" s="2">
        <v>2</v>
      </c>
      <c r="D61" s="2">
        <v>0</v>
      </c>
      <c r="E61" s="2"/>
      <c r="F61" s="2">
        <v>0</v>
      </c>
      <c r="G61" s="2">
        <v>1</v>
      </c>
      <c r="H61" s="2">
        <v>1</v>
      </c>
      <c r="I61" s="2">
        <v>0</v>
      </c>
      <c r="J61" s="2">
        <v>0</v>
      </c>
      <c r="K61" s="2"/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/>
      <c r="R61" s="2">
        <v>0</v>
      </c>
      <c r="S61" s="2">
        <v>1</v>
      </c>
      <c r="T61" s="2">
        <v>1</v>
      </c>
      <c r="U61" s="2">
        <v>0</v>
      </c>
      <c r="V61" s="2">
        <v>0</v>
      </c>
      <c r="W61" s="2">
        <v>60</v>
      </c>
      <c r="X61" s="2" t="str">
        <f>VLOOKUP(Sexta!A61,Controle!$A$2:$L$101,1,0)</f>
        <v>Jhonao</v>
      </c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>
        <v>61</v>
      </c>
      <c r="X62" s="2" t="e">
        <f>VLOOKUP(Sexta!A62,Controle!$A$2:$L$101,1,0)</f>
        <v>#N/A</v>
      </c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>
        <v>62</v>
      </c>
      <c r="X63" s="2" t="e">
        <f>VLOOKUP(Sexta!A63,Controle!$A$2:$L$101,1,0)</f>
        <v>#N/A</v>
      </c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63</v>
      </c>
      <c r="X64" s="2" t="e">
        <f>VLOOKUP(Sexta!A64,Controle!$A$2:$L$101,1,0)</f>
        <v>#N/A</v>
      </c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>
        <v>64</v>
      </c>
      <c r="X65" s="2" t="e">
        <f>VLOOKUP(Sexta!A65,Controle!$A$2:$L$101,1,0)</f>
        <v>#N/A</v>
      </c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v>65</v>
      </c>
      <c r="X66" s="2" t="e">
        <f>VLOOKUP(Sexta!A66,Controle!$A$2:$L$101,1,0)</f>
        <v>#N/A</v>
      </c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>
        <v>66</v>
      </c>
      <c r="X67" s="2" t="e">
        <f>VLOOKUP(Sexta!A67,Controle!$A$2:$L$101,1,0)</f>
        <v>#N/A</v>
      </c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>
        <v>67</v>
      </c>
      <c r="X68" s="2" t="e">
        <f>VLOOKUP(Sexta!A68,Controle!$A$2:$L$101,1,0)</f>
        <v>#N/A</v>
      </c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v>68</v>
      </c>
      <c r="X69" s="2" t="e">
        <f>VLOOKUP(Sexta!A69,Controle!$A$2:$L$101,1,0)</f>
        <v>#N/A</v>
      </c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v>69</v>
      </c>
      <c r="X70" s="2" t="e">
        <f>VLOOKUP(Sexta!A70,Controle!$A$2:$L$101,1,0)</f>
        <v>#N/A</v>
      </c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v>70</v>
      </c>
      <c r="X71" s="2" t="e">
        <f>VLOOKUP(Sexta!A71,Controle!$A$2:$L$101,1,0)</f>
        <v>#N/A</v>
      </c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>
        <v>71</v>
      </c>
      <c r="X72" s="2" t="e">
        <f>VLOOKUP(Sexta!A72,Controle!$A$2:$L$101,1,0)</f>
        <v>#N/A</v>
      </c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>
        <v>72</v>
      </c>
      <c r="X73" s="2" t="e">
        <f>VLOOKUP(Sexta!A73,Controle!$A$2:$L$101,1,0)</f>
        <v>#N/A</v>
      </c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>
        <v>73</v>
      </c>
      <c r="X74" s="2" t="e">
        <f>VLOOKUP(Sexta!A74,Controle!$A$2:$L$101,1,0)</f>
        <v>#N/A</v>
      </c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v>74</v>
      </c>
      <c r="X75" s="2" t="e">
        <f>VLOOKUP(Sexta!A75,Controle!$A$2:$L$101,1,0)</f>
        <v>#N/A</v>
      </c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>
        <v>75</v>
      </c>
      <c r="X76" s="2" t="e">
        <f>VLOOKUP(Sexta!A76,Controle!$A$2:$L$101,1,0)</f>
        <v>#N/A</v>
      </c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>
        <v>76</v>
      </c>
      <c r="X77" s="2" t="e">
        <f>VLOOKUP(Sexta!A77,Controle!$A$2:$L$101,1,0)</f>
        <v>#N/A</v>
      </c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v>77</v>
      </c>
      <c r="X78" s="2" t="e">
        <f>VLOOKUP(Sexta!A78,Controle!$A$2:$L$101,1,0)</f>
        <v>#N/A</v>
      </c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>
        <v>78</v>
      </c>
      <c r="X79" s="2" t="e">
        <f>VLOOKUP(Sexta!A79,Controle!$A$2:$L$101,1,0)</f>
        <v>#N/A</v>
      </c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>
        <v>79</v>
      </c>
      <c r="X80" s="2" t="e">
        <f>VLOOKUP(Sexta!A80,Controle!$A$2:$L$101,1,0)</f>
        <v>#N/A</v>
      </c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>
        <v>80</v>
      </c>
      <c r="X81" s="2" t="e">
        <f>VLOOKUP(Sexta!A81,Controle!$A$2:$L$101,1,0)</f>
        <v>#N/A</v>
      </c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81</v>
      </c>
      <c r="X82" s="2" t="e">
        <f>VLOOKUP(Sexta!A82,Controle!$A$2:$L$101,1,0)</f>
        <v>#N/A</v>
      </c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82</v>
      </c>
      <c r="X83" s="2" t="e">
        <f>VLOOKUP(Sexta!A83,Controle!$A$2:$L$101,1,0)</f>
        <v>#N/A</v>
      </c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83</v>
      </c>
      <c r="X84" s="2" t="e">
        <f>VLOOKUP(Sexta!A84,Controle!$A$2:$L$101,1,0)</f>
        <v>#N/A</v>
      </c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84</v>
      </c>
      <c r="X85" s="2" t="e">
        <f>VLOOKUP(Sexta!A85,Controle!$A$2:$L$101,1,0)</f>
        <v>#N/A</v>
      </c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85</v>
      </c>
      <c r="X86" s="2" t="e">
        <f>VLOOKUP(Sexta!A86,Controle!$A$2:$L$101,1,0)</f>
        <v>#N/A</v>
      </c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v>86</v>
      </c>
      <c r="X87" s="2" t="e">
        <f>VLOOKUP(Sexta!A87,Controle!$A$2:$L$101,1,0)</f>
        <v>#N/A</v>
      </c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>
        <v>87</v>
      </c>
      <c r="X88" s="2" t="e">
        <f>VLOOKUP(Sexta!A88,Controle!$A$2:$L$101,1,0)</f>
        <v>#N/A</v>
      </c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>
        <v>88</v>
      </c>
      <c r="X89" s="2" t="e">
        <f>VLOOKUP(Sexta!A89,Controle!$A$2:$L$101,1,0)</f>
        <v>#N/A</v>
      </c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>
        <v>89</v>
      </c>
      <c r="X90" s="2" t="e">
        <f>VLOOKUP(Sexta!A90,Controle!$A$2:$L$101,1,0)</f>
        <v>#N/A</v>
      </c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90</v>
      </c>
      <c r="X91" s="2" t="e">
        <f>VLOOKUP(Sexta!A91,Controle!$A$2:$L$101,1,0)</f>
        <v>#N/A</v>
      </c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>
        <v>91</v>
      </c>
      <c r="X92" s="2" t="e">
        <f>VLOOKUP(Sexta!A92,Controle!$A$2:$L$101,1,0)</f>
        <v>#N/A</v>
      </c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>
        <v>92</v>
      </c>
      <c r="X93" s="2" t="e">
        <f>VLOOKUP(Sexta!A93,Controle!$A$2:$L$101,1,0)</f>
        <v>#N/A</v>
      </c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>
        <v>93</v>
      </c>
      <c r="X94" s="2" t="e">
        <f>VLOOKUP(Sexta!A94,Controle!$A$2:$L$101,1,0)</f>
        <v>#N/A</v>
      </c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>
        <v>94</v>
      </c>
      <c r="X95" s="2" t="e">
        <f>VLOOKUP(Sexta!A95,Controle!$A$2:$L$101,1,0)</f>
        <v>#N/A</v>
      </c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95</v>
      </c>
      <c r="X96" s="2" t="e">
        <f>VLOOKUP(Sexta!A96,Controle!$A$2:$L$101,1,0)</f>
        <v>#N/A</v>
      </c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>
        <v>96</v>
      </c>
      <c r="X97" s="2" t="e">
        <f>VLOOKUP(Sexta!A97,Controle!$A$2:$L$101,1,0)</f>
        <v>#N/A</v>
      </c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>
        <v>97</v>
      </c>
      <c r="X98" s="2" t="e">
        <f>VLOOKUP(Sexta!A98,Controle!$A$2:$L$101,1,0)</f>
        <v>#N/A</v>
      </c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v>98</v>
      </c>
      <c r="X99" s="2" t="e">
        <f>VLOOKUP(Sexta!A99,Controle!$A$2:$L$101,1,0)</f>
        <v>#N/A</v>
      </c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>
        <v>99</v>
      </c>
      <c r="X100" s="2" t="e">
        <f>VLOOKUP(Sexta!A100,Controle!$A$2:$L$101,1,0)</f>
        <v>#N/A</v>
      </c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100</v>
      </c>
      <c r="X101" s="2" t="e">
        <f>VLOOKUP(Sexta!A101,Controle!$A$2:$L$101,1,0)</f>
        <v>#N/A</v>
      </c>
    </row>
    <row r="102" spans="1:24" x14ac:dyDescent="0.25">
      <c r="A102" s="2" t="s">
        <v>1</v>
      </c>
      <c r="B102" s="2">
        <f>SUBTOTAL(109,B2:B101)</f>
        <v>227</v>
      </c>
      <c r="C102" s="2">
        <f>SUBTOTAL(109,C2:C101)</f>
        <v>217</v>
      </c>
      <c r="D102" s="2">
        <f>SUBTOTAL(109,D2:D101)</f>
        <v>10</v>
      </c>
      <c r="E102" s="2"/>
      <c r="F102" s="2">
        <f>SUBTOTAL(109,F2:F101)</f>
        <v>62</v>
      </c>
      <c r="G102" s="2">
        <f>SUBTOTAL(109,G2:G101)</f>
        <v>143</v>
      </c>
      <c r="H102" s="2">
        <f>SUBTOTAL(109,H2:H101)</f>
        <v>12</v>
      </c>
      <c r="I102" s="2">
        <f>SUBTOTAL(109,I2:I101)</f>
        <v>0</v>
      </c>
      <c r="J102" s="2">
        <f>SUBTOTAL(109,J2:J101)</f>
        <v>0</v>
      </c>
      <c r="K102" s="2"/>
      <c r="L102" s="2">
        <f>SUBTOTAL(109,L2:L101)</f>
        <v>7</v>
      </c>
      <c r="M102" s="2">
        <f>SUBTOTAL(109,M2:M101)</f>
        <v>3</v>
      </c>
      <c r="N102" s="2">
        <f>SUBTOTAL(109,N2:N101)</f>
        <v>0</v>
      </c>
      <c r="O102" s="2">
        <f>SUBTOTAL(109,O2:O101)</f>
        <v>0</v>
      </c>
      <c r="P102" s="2">
        <f>SUBTOTAL(109,P2:P101)</f>
        <v>0</v>
      </c>
      <c r="Q102" s="2"/>
      <c r="R102" s="2">
        <f>SUBTOTAL(109,R2:R101)</f>
        <v>69</v>
      </c>
      <c r="S102" s="2">
        <f>SUBTOTAL(109,S2:S101)</f>
        <v>146</v>
      </c>
      <c r="T102" s="2">
        <f>SUBTOTAL(109,T2:T101)</f>
        <v>12</v>
      </c>
      <c r="U102" s="2">
        <f>SUBTOTAL(109,U2:U101)</f>
        <v>0</v>
      </c>
      <c r="V102" s="2">
        <f>SUBTOTAL(109,V2:V101)</f>
        <v>0</v>
      </c>
      <c r="W102" s="2"/>
      <c r="X102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="70" zoomScaleNormal="70" workbookViewId="0">
      <selection activeCell="X17" sqref="X17"/>
    </sheetView>
  </sheetViews>
  <sheetFormatPr defaultColWidth="6.7109375" defaultRowHeight="15" x14ac:dyDescent="0.25"/>
  <cols>
    <col min="1" max="1" width="13.28515625" style="8" customWidth="1"/>
    <col min="2" max="3" width="6.7109375" style="8"/>
    <col min="4" max="23" width="6.7109375" style="8" customWidth="1"/>
    <col min="24" max="24" width="16" style="8" bestFit="1" customWidth="1"/>
    <col min="25" max="16384" width="6.710937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93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95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96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77</v>
      </c>
      <c r="X1" s="8" t="s">
        <v>94</v>
      </c>
    </row>
    <row r="2" spans="1:2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>
        <v>1</v>
      </c>
      <c r="X2" s="2" t="e">
        <f>VLOOKUP(Sabado!A2,Controle!$A$2:$L$101,1,0)</f>
        <v>#N/A</v>
      </c>
    </row>
    <row r="3" spans="1:2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2</v>
      </c>
      <c r="X3" s="2" t="e">
        <f>VLOOKUP(Sabado!A3,Controle!$A$2:$L$101,1,0)</f>
        <v>#N/A</v>
      </c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3</v>
      </c>
      <c r="X4" s="2" t="e">
        <f>VLOOKUP(Sabado!A4,Controle!$A$2:$L$101,1,0)</f>
        <v>#N/A</v>
      </c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4</v>
      </c>
      <c r="X5" s="2" t="e">
        <f>VLOOKUP(Sabado!A5,Controle!$A$2:$L$101,1,0)</f>
        <v>#N/A</v>
      </c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5</v>
      </c>
      <c r="X6" s="2" t="e">
        <f>VLOOKUP(Sabado!A6,Controle!$A$2:$L$101,1,0)</f>
        <v>#N/A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6</v>
      </c>
      <c r="X7" s="2" t="e">
        <f>VLOOKUP(Sabado!A7,Controle!$A$2:$L$101,1,0)</f>
        <v>#N/A</v>
      </c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7</v>
      </c>
      <c r="X8" s="2" t="e">
        <f>VLOOKUP(Sabado!A8,Controle!$A$2:$L$101,1,0)</f>
        <v>#N/A</v>
      </c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8</v>
      </c>
      <c r="X9" s="2" t="e">
        <f>VLOOKUP(Sabado!A9,Controle!$A$2:$L$101,1,0)</f>
        <v>#N/A</v>
      </c>
    </row>
    <row r="10" spans="1:2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9</v>
      </c>
      <c r="X10" s="2" t="e">
        <f>VLOOKUP(Sabado!A10,Controle!$A$2:$L$101,1,0)</f>
        <v>#N/A</v>
      </c>
    </row>
    <row r="11" spans="1:2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10</v>
      </c>
      <c r="X11" s="2" t="e">
        <f>VLOOKUP(Sabado!A11,Controle!$A$2:$L$101,1,0)</f>
        <v>#N/A</v>
      </c>
    </row>
    <row r="12" spans="1:2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11</v>
      </c>
      <c r="X12" s="2" t="e">
        <f>VLOOKUP(Sabado!A12,Controle!$A$2:$L$101,1,0)</f>
        <v>#N/A</v>
      </c>
    </row>
    <row r="13" spans="1:2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12</v>
      </c>
      <c r="X13" s="2" t="e">
        <f>VLOOKUP(Sabado!A13,Controle!$A$2:$L$101,1,0)</f>
        <v>#N/A</v>
      </c>
    </row>
    <row r="14" spans="1:2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13</v>
      </c>
      <c r="X14" s="2" t="e">
        <f>VLOOKUP(Sabado!A14,Controle!$A$2:$L$101,1,0)</f>
        <v>#N/A</v>
      </c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14</v>
      </c>
      <c r="X15" s="2" t="e">
        <f>VLOOKUP(Sabado!A15,Controle!$A$2:$L$101,1,0)</f>
        <v>#N/A</v>
      </c>
    </row>
    <row r="16" spans="1:2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15</v>
      </c>
      <c r="X16" s="2" t="e">
        <f>VLOOKUP(Sabado!A16,Controle!$A$2:$L$101,1,0)</f>
        <v>#N/A</v>
      </c>
    </row>
    <row r="17" spans="1:2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16</v>
      </c>
      <c r="X17" s="2" t="e">
        <f>VLOOKUP(Sabado!A17,Controle!$A$2:$L$101,1,0)</f>
        <v>#N/A</v>
      </c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17</v>
      </c>
      <c r="X18" s="2" t="e">
        <f>VLOOKUP(Sabado!A18,Controle!$A$2:$L$101,1,0)</f>
        <v>#N/A</v>
      </c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18</v>
      </c>
      <c r="X19" s="2" t="e">
        <f>VLOOKUP(Sabado!A19,Controle!$A$2:$L$101,1,0)</f>
        <v>#N/A</v>
      </c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19</v>
      </c>
      <c r="X20" s="2" t="e">
        <f>VLOOKUP(Sabado!A20,Controle!$A$2:$L$101,1,0)</f>
        <v>#N/A</v>
      </c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>
        <v>20</v>
      </c>
      <c r="X21" s="2" t="e">
        <f>VLOOKUP(Sabado!A21,Controle!$A$2:$L$101,1,0)</f>
        <v>#N/A</v>
      </c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21</v>
      </c>
      <c r="X22" s="2" t="e">
        <f>VLOOKUP(Sabado!A22,Controle!$A$2:$L$101,1,0)</f>
        <v>#N/A</v>
      </c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22</v>
      </c>
      <c r="X23" s="2" t="e">
        <f>VLOOKUP(Sabado!A23,Controle!$A$2:$L$101,1,0)</f>
        <v>#N/A</v>
      </c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23</v>
      </c>
      <c r="X24" s="2" t="e">
        <f>VLOOKUP(Sabado!A24,Controle!$A$2:$L$101,1,0)</f>
        <v>#N/A</v>
      </c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24</v>
      </c>
      <c r="X25" s="2" t="e">
        <f>VLOOKUP(Sabado!A25,Controle!$A$2:$L$101,1,0)</f>
        <v>#N/A</v>
      </c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25</v>
      </c>
      <c r="X26" s="2" t="e">
        <f>VLOOKUP(Sabado!A26,Controle!$A$2:$L$101,1,0)</f>
        <v>#N/A</v>
      </c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26</v>
      </c>
      <c r="X27" s="2" t="e">
        <f>VLOOKUP(Sabado!A27,Controle!$A$2:$L$101,1,0)</f>
        <v>#N/A</v>
      </c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27</v>
      </c>
      <c r="X28" s="2" t="e">
        <f>VLOOKUP(Sabado!A28,Controle!$A$2:$L$101,1,0)</f>
        <v>#N/A</v>
      </c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28</v>
      </c>
      <c r="X29" s="2" t="e">
        <f>VLOOKUP(Sabado!A29,Controle!$A$2:$L$101,1,0)</f>
        <v>#N/A</v>
      </c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v>29</v>
      </c>
      <c r="X30" s="2" t="e">
        <f>VLOOKUP(Sabado!A30,Controle!$A$2:$L$101,1,0)</f>
        <v>#N/A</v>
      </c>
    </row>
    <row r="31" spans="1:2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30</v>
      </c>
      <c r="X31" s="2" t="e">
        <f>VLOOKUP(Sabado!A31,Controle!$A$2:$L$101,1,0)</f>
        <v>#N/A</v>
      </c>
    </row>
    <row r="32" spans="1:2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v>31</v>
      </c>
      <c r="X32" s="2" t="e">
        <f>VLOOKUP(Sabado!A32,Controle!$A$2:$L$101,1,0)</f>
        <v>#N/A</v>
      </c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32</v>
      </c>
      <c r="X33" s="2" t="e">
        <f>VLOOKUP(Sabado!A33,Controle!$A$2:$L$101,1,0)</f>
        <v>#N/A</v>
      </c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33</v>
      </c>
      <c r="X34" s="2" t="e">
        <f>VLOOKUP(Sabado!A34,Controle!$A$2:$L$101,1,0)</f>
        <v>#N/A</v>
      </c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34</v>
      </c>
      <c r="X35" s="2" t="e">
        <f>VLOOKUP(Sabado!A35,Controle!$A$2:$L$101,1,0)</f>
        <v>#N/A</v>
      </c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35</v>
      </c>
      <c r="X36" s="2" t="e">
        <f>VLOOKUP(Sabado!A36,Controle!$A$2:$L$101,1,0)</f>
        <v>#N/A</v>
      </c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36</v>
      </c>
      <c r="X37" s="2" t="e">
        <f>VLOOKUP(Sabado!A37,Controle!$A$2:$L$101,1,0)</f>
        <v>#N/A</v>
      </c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37</v>
      </c>
      <c r="X38" s="2" t="e">
        <f>VLOOKUP(Sabado!A38,Controle!$A$2:$L$101,1,0)</f>
        <v>#N/A</v>
      </c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38</v>
      </c>
      <c r="X39" s="2" t="e">
        <f>VLOOKUP(Sabado!A39,Controle!$A$2:$L$101,1,0)</f>
        <v>#N/A</v>
      </c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39</v>
      </c>
      <c r="X40" s="2" t="e">
        <f>VLOOKUP(Sabado!A40,Controle!$A$2:$L$101,1,0)</f>
        <v>#N/A</v>
      </c>
    </row>
    <row r="41" spans="1:2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40</v>
      </c>
      <c r="X41" s="2" t="e">
        <f>VLOOKUP(Sabado!A41,Controle!$A$2:$L$101,1,0)</f>
        <v>#N/A</v>
      </c>
    </row>
    <row r="42" spans="1:2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41</v>
      </c>
      <c r="X42" s="2" t="e">
        <f>VLOOKUP(Sabado!A42,Controle!$A$2:$L$101,1,0)</f>
        <v>#N/A</v>
      </c>
    </row>
    <row r="43" spans="1:2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v>42</v>
      </c>
      <c r="X43" s="2" t="e">
        <f>VLOOKUP(Sabado!A43,Controle!$A$2:$L$101,1,0)</f>
        <v>#N/A</v>
      </c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43</v>
      </c>
      <c r="X44" s="2" t="e">
        <f>VLOOKUP(Sabado!A44,Controle!$A$2:$L$101,1,0)</f>
        <v>#N/A</v>
      </c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44</v>
      </c>
      <c r="X45" s="2" t="e">
        <f>VLOOKUP(Sabado!A45,Controle!$A$2:$L$101,1,0)</f>
        <v>#N/A</v>
      </c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45</v>
      </c>
      <c r="X46" s="2" t="e">
        <f>VLOOKUP(Sabado!A46,Controle!$A$2:$L$101,1,0)</f>
        <v>#N/A</v>
      </c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46</v>
      </c>
      <c r="X47" s="2" t="e">
        <f>VLOOKUP(Sabado!A47,Controle!$A$2:$L$101,1,0)</f>
        <v>#N/A</v>
      </c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47</v>
      </c>
      <c r="X48" s="2" t="e">
        <f>VLOOKUP(Sabado!A48,Controle!$A$2:$L$101,1,0)</f>
        <v>#N/A</v>
      </c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48</v>
      </c>
      <c r="X49" s="2" t="e">
        <f>VLOOKUP(Sabado!A49,Controle!$A$2:$L$101,1,0)</f>
        <v>#N/A</v>
      </c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49</v>
      </c>
      <c r="X50" s="2" t="e">
        <f>VLOOKUP(Sabado!A50,Controle!$A$2:$L$101,1,0)</f>
        <v>#N/A</v>
      </c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50</v>
      </c>
      <c r="X51" s="2" t="e">
        <f>VLOOKUP(Sabado!A51,Controle!$A$2:$L$101,1,0)</f>
        <v>#N/A</v>
      </c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51</v>
      </c>
      <c r="X52" s="2" t="e">
        <f>VLOOKUP(Sabado!A52,Controle!$A$2:$L$101,1,0)</f>
        <v>#N/A</v>
      </c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52</v>
      </c>
      <c r="X53" s="2" t="e">
        <f>VLOOKUP(Sabado!A53,Controle!$A$2:$L$101,1,0)</f>
        <v>#N/A</v>
      </c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53</v>
      </c>
      <c r="X54" s="2" t="e">
        <f>VLOOKUP(Sabado!A54,Controle!$A$2:$L$101,1,0)</f>
        <v>#N/A</v>
      </c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54</v>
      </c>
      <c r="X55" s="2" t="e">
        <f>VLOOKUP(Sabado!A55,Controle!$A$2:$L$101,1,0)</f>
        <v>#N/A</v>
      </c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55</v>
      </c>
      <c r="X56" s="2" t="e">
        <f>VLOOKUP(Sabado!A56,Controle!$A$2:$L$101,1,0)</f>
        <v>#N/A</v>
      </c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56</v>
      </c>
      <c r="X57" s="2" t="e">
        <f>VLOOKUP(Sabado!A57,Controle!$A$2:$L$101,1,0)</f>
        <v>#N/A</v>
      </c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57</v>
      </c>
      <c r="X58" s="2" t="e">
        <f>VLOOKUP(Sabado!A58,Controle!$A$2:$L$101,1,0)</f>
        <v>#N/A</v>
      </c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>
        <v>58</v>
      </c>
      <c r="X59" s="2" t="e">
        <f>VLOOKUP(Sabado!A59,Controle!$A$2:$L$101,1,0)</f>
        <v>#N/A</v>
      </c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59</v>
      </c>
      <c r="X60" s="2" t="e">
        <f>VLOOKUP(Sabado!A60,Controle!$A$2:$L$101,1,0)</f>
        <v>#N/A</v>
      </c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60</v>
      </c>
      <c r="X61" s="2" t="e">
        <f>VLOOKUP(Sabado!A61,Controle!$A$2:$L$101,1,0)</f>
        <v>#N/A</v>
      </c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>
        <v>61</v>
      </c>
      <c r="X62" s="2" t="e">
        <f>VLOOKUP(Sabado!A62,Controle!$A$2:$L$101,1,0)</f>
        <v>#N/A</v>
      </c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>
        <v>62</v>
      </c>
      <c r="X63" s="2" t="e">
        <f>VLOOKUP(Sabado!A63,Controle!$A$2:$L$101,1,0)</f>
        <v>#N/A</v>
      </c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63</v>
      </c>
      <c r="X64" s="2" t="e">
        <f>VLOOKUP(Sabado!A64,Controle!$A$2:$L$101,1,0)</f>
        <v>#N/A</v>
      </c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>
        <v>64</v>
      </c>
      <c r="X65" s="2" t="e">
        <f>VLOOKUP(Sabado!A65,Controle!$A$2:$L$101,1,0)</f>
        <v>#N/A</v>
      </c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v>65</v>
      </c>
      <c r="X66" s="2" t="e">
        <f>VLOOKUP(Sabado!A66,Controle!$A$2:$L$101,1,0)</f>
        <v>#N/A</v>
      </c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>
        <v>66</v>
      </c>
      <c r="X67" s="2" t="e">
        <f>VLOOKUP(Sabado!A67,Controle!$A$2:$L$101,1,0)</f>
        <v>#N/A</v>
      </c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>
        <v>67</v>
      </c>
      <c r="X68" s="2" t="e">
        <f>VLOOKUP(Sabado!A68,Controle!$A$2:$L$101,1,0)</f>
        <v>#N/A</v>
      </c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v>68</v>
      </c>
      <c r="X69" s="2" t="e">
        <f>VLOOKUP(Sabado!A69,Controle!$A$2:$L$101,1,0)</f>
        <v>#N/A</v>
      </c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v>69</v>
      </c>
      <c r="X70" s="2" t="e">
        <f>VLOOKUP(Sabado!A70,Controle!$A$2:$L$101,1,0)</f>
        <v>#N/A</v>
      </c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v>70</v>
      </c>
      <c r="X71" s="2" t="e">
        <f>VLOOKUP(Sabado!A71,Controle!$A$2:$L$101,1,0)</f>
        <v>#N/A</v>
      </c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>
        <v>71</v>
      </c>
      <c r="X72" s="2" t="e">
        <f>VLOOKUP(Sabado!A72,Controle!$A$2:$L$101,1,0)</f>
        <v>#N/A</v>
      </c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>
        <v>72</v>
      </c>
      <c r="X73" s="2" t="e">
        <f>VLOOKUP(Sabado!A73,Controle!$A$2:$L$101,1,0)</f>
        <v>#N/A</v>
      </c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>
        <v>73</v>
      </c>
      <c r="X74" s="2" t="e">
        <f>VLOOKUP(Sabado!A74,Controle!$A$2:$L$101,1,0)</f>
        <v>#N/A</v>
      </c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v>74</v>
      </c>
      <c r="X75" s="2" t="e">
        <f>VLOOKUP(Sabado!A75,Controle!$A$2:$L$101,1,0)</f>
        <v>#N/A</v>
      </c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>
        <v>75</v>
      </c>
      <c r="X76" s="2" t="e">
        <f>VLOOKUP(Sabado!A76,Controle!$A$2:$L$101,1,0)</f>
        <v>#N/A</v>
      </c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>
        <v>76</v>
      </c>
      <c r="X77" s="2" t="e">
        <f>VLOOKUP(Sabado!A77,Controle!$A$2:$L$101,1,0)</f>
        <v>#N/A</v>
      </c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v>77</v>
      </c>
      <c r="X78" s="2" t="e">
        <f>VLOOKUP(Sabado!A78,Controle!$A$2:$L$101,1,0)</f>
        <v>#N/A</v>
      </c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>
        <v>78</v>
      </c>
      <c r="X79" s="2" t="e">
        <f>VLOOKUP(Sabado!A79,Controle!$A$2:$L$101,1,0)</f>
        <v>#N/A</v>
      </c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>
        <v>79</v>
      </c>
      <c r="X80" s="2" t="e">
        <f>VLOOKUP(Sabado!A80,Controle!$A$2:$L$101,1,0)</f>
        <v>#N/A</v>
      </c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>
        <v>80</v>
      </c>
      <c r="X81" s="2" t="e">
        <f>VLOOKUP(Sabado!A81,Controle!$A$2:$L$101,1,0)</f>
        <v>#N/A</v>
      </c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81</v>
      </c>
      <c r="X82" s="2" t="e">
        <f>VLOOKUP(Sabado!A82,Controle!$A$2:$L$101,1,0)</f>
        <v>#N/A</v>
      </c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82</v>
      </c>
      <c r="X83" s="2" t="e">
        <f>VLOOKUP(Sabado!A83,Controle!$A$2:$L$101,1,0)</f>
        <v>#N/A</v>
      </c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83</v>
      </c>
      <c r="X84" s="2" t="e">
        <f>VLOOKUP(Sabado!A84,Controle!$A$2:$L$101,1,0)</f>
        <v>#N/A</v>
      </c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84</v>
      </c>
      <c r="X85" s="2" t="e">
        <f>VLOOKUP(Sabado!A85,Controle!$A$2:$L$101,1,0)</f>
        <v>#N/A</v>
      </c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85</v>
      </c>
      <c r="X86" s="2" t="e">
        <f>VLOOKUP(Sabado!A86,Controle!$A$2:$L$101,1,0)</f>
        <v>#N/A</v>
      </c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v>86</v>
      </c>
      <c r="X87" s="2" t="e">
        <f>VLOOKUP(Sabado!A87,Controle!$A$2:$L$101,1,0)</f>
        <v>#N/A</v>
      </c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>
        <v>87</v>
      </c>
      <c r="X88" s="2" t="e">
        <f>VLOOKUP(Sabado!A88,Controle!$A$2:$L$101,1,0)</f>
        <v>#N/A</v>
      </c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>
        <v>88</v>
      </c>
      <c r="X89" s="2" t="e">
        <f>VLOOKUP(Sabado!A89,Controle!$A$2:$L$101,1,0)</f>
        <v>#N/A</v>
      </c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>
        <v>89</v>
      </c>
      <c r="X90" s="2" t="e">
        <f>VLOOKUP(Sabado!A90,Controle!$A$2:$L$101,1,0)</f>
        <v>#N/A</v>
      </c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90</v>
      </c>
      <c r="X91" s="2" t="e">
        <f>VLOOKUP(Sabado!A91,Controle!$A$2:$L$101,1,0)</f>
        <v>#N/A</v>
      </c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>
        <v>91</v>
      </c>
      <c r="X92" s="2" t="e">
        <f>VLOOKUP(Sabado!A92,Controle!$A$2:$L$101,1,0)</f>
        <v>#N/A</v>
      </c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>
        <v>92</v>
      </c>
      <c r="X93" s="2" t="e">
        <f>VLOOKUP(Sabado!A93,Controle!$A$2:$L$101,1,0)</f>
        <v>#N/A</v>
      </c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>
        <v>93</v>
      </c>
      <c r="X94" s="2" t="e">
        <f>VLOOKUP(Sabado!A94,Controle!$A$2:$L$101,1,0)</f>
        <v>#N/A</v>
      </c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>
        <v>94</v>
      </c>
      <c r="X95" s="2" t="e">
        <f>VLOOKUP(Sabado!A95,Controle!$A$2:$L$101,1,0)</f>
        <v>#N/A</v>
      </c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95</v>
      </c>
      <c r="X96" s="2" t="e">
        <f>VLOOKUP(Sabado!A96,Controle!$A$2:$L$101,1,0)</f>
        <v>#N/A</v>
      </c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>
        <v>96</v>
      </c>
      <c r="X97" s="2" t="e">
        <f>VLOOKUP(Sabado!A97,Controle!$A$2:$L$101,1,0)</f>
        <v>#N/A</v>
      </c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>
        <v>97</v>
      </c>
      <c r="X98" s="2" t="e">
        <f>VLOOKUP(Sabado!A98,Controle!$A$2:$L$101,1,0)</f>
        <v>#N/A</v>
      </c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v>98</v>
      </c>
      <c r="X99" s="2" t="e">
        <f>VLOOKUP(Sabado!A99,Controle!$A$2:$L$101,1,0)</f>
        <v>#N/A</v>
      </c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>
        <v>99</v>
      </c>
      <c r="X100" s="2" t="e">
        <f>VLOOKUP(Sabado!A100,Controle!$A$2:$L$101,1,0)</f>
        <v>#N/A</v>
      </c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100</v>
      </c>
      <c r="X101" s="2" t="e">
        <f>VLOOKUP(Sabado!A101,Controle!$A$2:$L$101,1,0)</f>
        <v>#N/A</v>
      </c>
    </row>
    <row r="102" spans="1:24" x14ac:dyDescent="0.25">
      <c r="A102" s="2" t="s">
        <v>1</v>
      </c>
      <c r="B102" s="2">
        <f>SUBTOTAL(109,B2:B101)</f>
        <v>0</v>
      </c>
      <c r="C102" s="2">
        <f>SUBTOTAL(109,C2:C101)</f>
        <v>0</v>
      </c>
      <c r="D102" s="2">
        <f>SUBTOTAL(109,D2:D101)</f>
        <v>0</v>
      </c>
      <c r="E102" s="2"/>
      <c r="F102" s="2">
        <f>SUBTOTAL(109,F2:F101)</f>
        <v>0</v>
      </c>
      <c r="G102" s="2">
        <f>SUBTOTAL(109,G2:G101)</f>
        <v>0</v>
      </c>
      <c r="H102" s="2">
        <f>SUBTOTAL(109,H2:H101)</f>
        <v>0</v>
      </c>
      <c r="I102" s="2">
        <f>SUBTOTAL(109,I2:I101)</f>
        <v>0</v>
      </c>
      <c r="J102" s="2">
        <f>SUBTOTAL(109,J2:J101)</f>
        <v>0</v>
      </c>
      <c r="K102" s="2"/>
      <c r="L102" s="2">
        <f>SUBTOTAL(109,L2:L101)</f>
        <v>0</v>
      </c>
      <c r="M102" s="2">
        <f>SUBTOTAL(109,M2:M101)</f>
        <v>0</v>
      </c>
      <c r="N102" s="2">
        <f>SUBTOTAL(109,N2:N101)</f>
        <v>0</v>
      </c>
      <c r="O102" s="2">
        <f>SUBTOTAL(109,O2:O101)</f>
        <v>0</v>
      </c>
      <c r="P102" s="2">
        <f>SUBTOTAL(109,P2:P101)</f>
        <v>0</v>
      </c>
      <c r="Q102" s="2"/>
      <c r="R102" s="2">
        <f>SUBTOTAL(109,R2:R101)</f>
        <v>0</v>
      </c>
      <c r="S102" s="2">
        <f>SUBTOTAL(109,S2:S101)</f>
        <v>0</v>
      </c>
      <c r="T102" s="2">
        <f>SUBTOTAL(109,T2:T101)</f>
        <v>0</v>
      </c>
      <c r="U102" s="2">
        <f>SUBTOTAL(109,U2:U101)</f>
        <v>0</v>
      </c>
      <c r="V102" s="2">
        <f>SUBTOTAL(109,V2:V101)</f>
        <v>0</v>
      </c>
      <c r="W102" s="2"/>
      <c r="X102" s="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="80" zoomScaleNormal="80" workbookViewId="0">
      <selection activeCell="X3" sqref="X3"/>
    </sheetView>
  </sheetViews>
  <sheetFormatPr defaultRowHeight="15" x14ac:dyDescent="0.25"/>
  <cols>
    <col min="1" max="1" width="13.140625" style="8" customWidth="1"/>
    <col min="2" max="23" width="6.7109375" style="8" customWidth="1"/>
    <col min="24" max="24" width="12.28515625" style="8" bestFit="1" customWidth="1"/>
    <col min="25" max="16384" width="9.14062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93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95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96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77</v>
      </c>
      <c r="X1" s="8" t="s">
        <v>94</v>
      </c>
    </row>
    <row r="2" spans="1:2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>
        <v>1</v>
      </c>
      <c r="X2" s="2" t="e">
        <f>VLOOKUP(Domingo!A2,Controle!$A$2:$L$101,1,0)</f>
        <v>#N/A</v>
      </c>
    </row>
    <row r="3" spans="1:2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2</v>
      </c>
      <c r="X3" s="2" t="e">
        <f>VLOOKUP(Domingo!A3,Controle!$A$2:$L$101,1,0)</f>
        <v>#N/A</v>
      </c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3</v>
      </c>
      <c r="X4" s="2" t="e">
        <f>VLOOKUP(Domingo!A4,Controle!$A$2:$L$101,1,0)</f>
        <v>#N/A</v>
      </c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4</v>
      </c>
      <c r="X5" s="2" t="e">
        <f>VLOOKUP(Domingo!A5,Controle!$A$2:$L$101,1,0)</f>
        <v>#N/A</v>
      </c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5</v>
      </c>
      <c r="X6" s="2" t="e">
        <f>VLOOKUP(Domingo!A6,Controle!$A$2:$L$101,1,0)</f>
        <v>#N/A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6</v>
      </c>
      <c r="X7" s="2" t="e">
        <f>VLOOKUP(Domingo!A7,Controle!$A$2:$L$101,1,0)</f>
        <v>#N/A</v>
      </c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7</v>
      </c>
      <c r="X8" s="2" t="e">
        <f>VLOOKUP(Domingo!A8,Controle!$A$2:$L$101,1,0)</f>
        <v>#N/A</v>
      </c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8</v>
      </c>
      <c r="X9" s="2" t="e">
        <f>VLOOKUP(Domingo!A9,Controle!$A$2:$L$101,1,0)</f>
        <v>#N/A</v>
      </c>
    </row>
    <row r="10" spans="1:2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9</v>
      </c>
      <c r="X10" s="2" t="e">
        <f>VLOOKUP(Domingo!A10,Controle!$A$2:$L$101,1,0)</f>
        <v>#N/A</v>
      </c>
    </row>
    <row r="11" spans="1:2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10</v>
      </c>
      <c r="X11" s="2" t="e">
        <f>VLOOKUP(Domingo!A11,Controle!$A$2:$L$101,1,0)</f>
        <v>#N/A</v>
      </c>
    </row>
    <row r="12" spans="1:2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11</v>
      </c>
      <c r="X12" s="2" t="e">
        <f>VLOOKUP(Domingo!A12,Controle!$A$2:$L$101,1,0)</f>
        <v>#N/A</v>
      </c>
    </row>
    <row r="13" spans="1:2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12</v>
      </c>
      <c r="X13" s="2" t="e">
        <f>VLOOKUP(Domingo!A13,Controle!$A$2:$L$101,1,0)</f>
        <v>#N/A</v>
      </c>
    </row>
    <row r="14" spans="1:2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13</v>
      </c>
      <c r="X14" s="2" t="e">
        <f>VLOOKUP(Domingo!A14,Controle!$A$2:$L$101,1,0)</f>
        <v>#N/A</v>
      </c>
    </row>
    <row r="15" spans="1:2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14</v>
      </c>
      <c r="X15" s="2" t="e">
        <f>VLOOKUP(Domingo!A15,Controle!$A$2:$L$101,1,0)</f>
        <v>#N/A</v>
      </c>
    </row>
    <row r="16" spans="1:2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15</v>
      </c>
      <c r="X16" s="2" t="e">
        <f>VLOOKUP(Domingo!A16,Controle!$A$2:$L$101,1,0)</f>
        <v>#N/A</v>
      </c>
    </row>
    <row r="17" spans="1:2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16</v>
      </c>
      <c r="X17" s="2" t="e">
        <f>VLOOKUP(Domingo!A17,Controle!$A$2:$L$101,1,0)</f>
        <v>#N/A</v>
      </c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17</v>
      </c>
      <c r="X18" s="2" t="e">
        <f>VLOOKUP(Domingo!A18,Controle!$A$2:$L$101,1,0)</f>
        <v>#N/A</v>
      </c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18</v>
      </c>
      <c r="X19" s="2" t="e">
        <f>VLOOKUP(Domingo!A19,Controle!$A$2:$L$101,1,0)</f>
        <v>#N/A</v>
      </c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19</v>
      </c>
      <c r="X20" s="2" t="e">
        <f>VLOOKUP(Domingo!A20,Controle!$A$2:$L$101,1,0)</f>
        <v>#N/A</v>
      </c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>
        <v>20</v>
      </c>
      <c r="X21" s="2" t="e">
        <f>VLOOKUP(Domingo!A21,Controle!$A$2:$L$101,1,0)</f>
        <v>#N/A</v>
      </c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>
        <v>21</v>
      </c>
      <c r="X22" s="2" t="e">
        <f>VLOOKUP(Domingo!A22,Controle!$A$2:$L$101,1,0)</f>
        <v>#N/A</v>
      </c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22</v>
      </c>
      <c r="X23" s="2" t="e">
        <f>VLOOKUP(Domingo!A23,Controle!$A$2:$L$101,1,0)</f>
        <v>#N/A</v>
      </c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23</v>
      </c>
      <c r="X24" s="2" t="e">
        <f>VLOOKUP(Domingo!A24,Controle!$A$2:$L$101,1,0)</f>
        <v>#N/A</v>
      </c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24</v>
      </c>
      <c r="X25" s="2" t="e">
        <f>VLOOKUP(Domingo!A25,Controle!$A$2:$L$101,1,0)</f>
        <v>#N/A</v>
      </c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25</v>
      </c>
      <c r="X26" s="2" t="e">
        <f>VLOOKUP(Domingo!A26,Controle!$A$2:$L$101,1,0)</f>
        <v>#N/A</v>
      </c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>
        <v>26</v>
      </c>
      <c r="X27" s="2" t="e">
        <f>VLOOKUP(Domingo!A27,Controle!$A$2:$L$101,1,0)</f>
        <v>#N/A</v>
      </c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27</v>
      </c>
      <c r="X28" s="2" t="e">
        <f>VLOOKUP(Domingo!A28,Controle!$A$2:$L$101,1,0)</f>
        <v>#N/A</v>
      </c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28</v>
      </c>
      <c r="X29" s="2" t="e">
        <f>VLOOKUP(Domingo!A29,Controle!$A$2:$L$101,1,0)</f>
        <v>#N/A</v>
      </c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v>29</v>
      </c>
      <c r="X30" s="2" t="e">
        <f>VLOOKUP(Domingo!A30,Controle!$A$2:$L$101,1,0)</f>
        <v>#N/A</v>
      </c>
    </row>
    <row r="31" spans="1:2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30</v>
      </c>
      <c r="X31" s="2" t="e">
        <f>VLOOKUP(Domingo!A31,Controle!$A$2:$L$101,1,0)</f>
        <v>#N/A</v>
      </c>
    </row>
    <row r="32" spans="1:2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v>31</v>
      </c>
      <c r="X32" s="2" t="e">
        <f>VLOOKUP(Domingo!A32,Controle!$A$2:$L$101,1,0)</f>
        <v>#N/A</v>
      </c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32</v>
      </c>
      <c r="X33" s="2" t="e">
        <f>VLOOKUP(Domingo!A33,Controle!$A$2:$L$101,1,0)</f>
        <v>#N/A</v>
      </c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33</v>
      </c>
      <c r="X34" s="2" t="e">
        <f>VLOOKUP(Domingo!A34,Controle!$A$2:$L$101,1,0)</f>
        <v>#N/A</v>
      </c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34</v>
      </c>
      <c r="X35" s="2" t="e">
        <f>VLOOKUP(Domingo!A35,Controle!$A$2:$L$101,1,0)</f>
        <v>#N/A</v>
      </c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35</v>
      </c>
      <c r="X36" s="2" t="e">
        <f>VLOOKUP(Domingo!A36,Controle!$A$2:$L$101,1,0)</f>
        <v>#N/A</v>
      </c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36</v>
      </c>
      <c r="X37" s="2" t="e">
        <f>VLOOKUP(Domingo!A37,Controle!$A$2:$L$101,1,0)</f>
        <v>#N/A</v>
      </c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37</v>
      </c>
      <c r="X38" s="2" t="e">
        <f>VLOOKUP(Domingo!A38,Controle!$A$2:$L$101,1,0)</f>
        <v>#N/A</v>
      </c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v>38</v>
      </c>
      <c r="X39" s="2" t="e">
        <f>VLOOKUP(Domingo!A39,Controle!$A$2:$L$101,1,0)</f>
        <v>#N/A</v>
      </c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39</v>
      </c>
      <c r="X40" s="2" t="e">
        <f>VLOOKUP(Domingo!A40,Controle!$A$2:$L$101,1,0)</f>
        <v>#N/A</v>
      </c>
    </row>
    <row r="41" spans="1:2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40</v>
      </c>
      <c r="X41" s="2" t="e">
        <f>VLOOKUP(Domingo!A41,Controle!$A$2:$L$101,1,0)</f>
        <v>#N/A</v>
      </c>
    </row>
    <row r="42" spans="1:2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41</v>
      </c>
      <c r="X42" s="2" t="e">
        <f>VLOOKUP(Domingo!A42,Controle!$A$2:$L$101,1,0)</f>
        <v>#N/A</v>
      </c>
    </row>
    <row r="43" spans="1:2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v>42</v>
      </c>
      <c r="X43" s="2" t="e">
        <f>VLOOKUP(Domingo!A43,Controle!$A$2:$L$101,1,0)</f>
        <v>#N/A</v>
      </c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43</v>
      </c>
      <c r="X44" s="2" t="e">
        <f>VLOOKUP(Domingo!A44,Controle!$A$2:$L$101,1,0)</f>
        <v>#N/A</v>
      </c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44</v>
      </c>
      <c r="X45" s="2" t="e">
        <f>VLOOKUP(Domingo!A45,Controle!$A$2:$L$101,1,0)</f>
        <v>#N/A</v>
      </c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45</v>
      </c>
      <c r="X46" s="2" t="e">
        <f>VLOOKUP(Domingo!A46,Controle!$A$2:$L$101,1,0)</f>
        <v>#N/A</v>
      </c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46</v>
      </c>
      <c r="X47" s="2" t="e">
        <f>VLOOKUP(Domingo!A47,Controle!$A$2:$L$101,1,0)</f>
        <v>#N/A</v>
      </c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>
        <v>47</v>
      </c>
      <c r="X48" s="2" t="e">
        <f>VLOOKUP(Domingo!A48,Controle!$A$2:$L$101,1,0)</f>
        <v>#N/A</v>
      </c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48</v>
      </c>
      <c r="X49" s="2" t="e">
        <f>VLOOKUP(Domingo!A49,Controle!$A$2:$L$101,1,0)</f>
        <v>#N/A</v>
      </c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49</v>
      </c>
      <c r="X50" s="2" t="e">
        <f>VLOOKUP(Domingo!A50,Controle!$A$2:$L$101,1,0)</f>
        <v>#N/A</v>
      </c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50</v>
      </c>
      <c r="X51" s="2" t="e">
        <f>VLOOKUP(Domingo!A51,Controle!$A$2:$L$101,1,0)</f>
        <v>#N/A</v>
      </c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51</v>
      </c>
      <c r="X52" s="2" t="e">
        <f>VLOOKUP(Domingo!A52,Controle!$A$2:$L$101,1,0)</f>
        <v>#N/A</v>
      </c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52</v>
      </c>
      <c r="X53" s="2" t="e">
        <f>VLOOKUP(Domingo!A53,Controle!$A$2:$L$101,1,0)</f>
        <v>#N/A</v>
      </c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53</v>
      </c>
      <c r="X54" s="2" t="e">
        <f>VLOOKUP(Domingo!A54,Controle!$A$2:$L$101,1,0)</f>
        <v>#N/A</v>
      </c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54</v>
      </c>
      <c r="X55" s="2" t="e">
        <f>VLOOKUP(Domingo!A55,Controle!$A$2:$L$101,1,0)</f>
        <v>#N/A</v>
      </c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55</v>
      </c>
      <c r="X56" s="2" t="e">
        <f>VLOOKUP(Domingo!A56,Controle!$A$2:$L$101,1,0)</f>
        <v>#N/A</v>
      </c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56</v>
      </c>
      <c r="X57" s="2" t="e">
        <f>VLOOKUP(Domingo!A57,Controle!$A$2:$L$101,1,0)</f>
        <v>#N/A</v>
      </c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57</v>
      </c>
      <c r="X58" s="2" t="e">
        <f>VLOOKUP(Domingo!A58,Controle!$A$2:$L$101,1,0)</f>
        <v>#N/A</v>
      </c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>
        <v>58</v>
      </c>
      <c r="X59" s="2" t="e">
        <f>VLOOKUP(Domingo!A59,Controle!$A$2:$L$101,1,0)</f>
        <v>#N/A</v>
      </c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59</v>
      </c>
      <c r="X60" s="2" t="e">
        <f>VLOOKUP(Domingo!A60,Controle!$A$2:$L$101,1,0)</f>
        <v>#N/A</v>
      </c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v>60</v>
      </c>
      <c r="X61" s="2" t="e">
        <f>VLOOKUP(Domingo!A61,Controle!$A$2:$L$101,1,0)</f>
        <v>#N/A</v>
      </c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>
        <v>61</v>
      </c>
      <c r="X62" s="2" t="e">
        <f>VLOOKUP(Domingo!A62,Controle!$A$2:$L$101,1,0)</f>
        <v>#N/A</v>
      </c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>
        <v>62</v>
      </c>
      <c r="X63" s="2" t="e">
        <f>VLOOKUP(Domingo!A63,Controle!$A$2:$L$101,1,0)</f>
        <v>#N/A</v>
      </c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63</v>
      </c>
      <c r="X64" s="2" t="e">
        <f>VLOOKUP(Domingo!A64,Controle!$A$2:$L$101,1,0)</f>
        <v>#N/A</v>
      </c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>
        <v>64</v>
      </c>
      <c r="X65" s="2" t="e">
        <f>VLOOKUP(Domingo!A65,Controle!$A$2:$L$101,1,0)</f>
        <v>#N/A</v>
      </c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v>65</v>
      </c>
      <c r="X66" s="2" t="e">
        <f>VLOOKUP(Domingo!A66,Controle!$A$2:$L$101,1,0)</f>
        <v>#N/A</v>
      </c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>
        <v>66</v>
      </c>
      <c r="X67" s="2" t="e">
        <f>VLOOKUP(Domingo!A67,Controle!$A$2:$L$101,1,0)</f>
        <v>#N/A</v>
      </c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>
        <v>67</v>
      </c>
      <c r="X68" s="2" t="e">
        <f>VLOOKUP(Domingo!A68,Controle!$A$2:$L$101,1,0)</f>
        <v>#N/A</v>
      </c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v>68</v>
      </c>
      <c r="X69" s="2" t="e">
        <f>VLOOKUP(Domingo!A69,Controle!$A$2:$L$101,1,0)</f>
        <v>#N/A</v>
      </c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v>69</v>
      </c>
      <c r="X70" s="2" t="e">
        <f>VLOOKUP(Domingo!A70,Controle!$A$2:$L$101,1,0)</f>
        <v>#N/A</v>
      </c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v>70</v>
      </c>
      <c r="X71" s="2" t="e">
        <f>VLOOKUP(Domingo!A71,Controle!$A$2:$L$101,1,0)</f>
        <v>#N/A</v>
      </c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>
        <v>71</v>
      </c>
      <c r="X72" s="2" t="e">
        <f>VLOOKUP(Domingo!A72,Controle!$A$2:$L$101,1,0)</f>
        <v>#N/A</v>
      </c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>
        <v>72</v>
      </c>
      <c r="X73" s="2" t="e">
        <f>VLOOKUP(Domingo!A73,Controle!$A$2:$L$101,1,0)</f>
        <v>#N/A</v>
      </c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>
        <v>73</v>
      </c>
      <c r="X74" s="2" t="e">
        <f>VLOOKUP(Domingo!A74,Controle!$A$2:$L$101,1,0)</f>
        <v>#N/A</v>
      </c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v>74</v>
      </c>
      <c r="X75" s="2" t="e">
        <f>VLOOKUP(Domingo!A75,Controle!$A$2:$L$101,1,0)</f>
        <v>#N/A</v>
      </c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>
        <v>75</v>
      </c>
      <c r="X76" s="2" t="e">
        <f>VLOOKUP(Domingo!A76,Controle!$A$2:$L$101,1,0)</f>
        <v>#N/A</v>
      </c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>
        <v>76</v>
      </c>
      <c r="X77" s="2" t="e">
        <f>VLOOKUP(Domingo!A77,Controle!$A$2:$L$101,1,0)</f>
        <v>#N/A</v>
      </c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v>77</v>
      </c>
      <c r="X78" s="2" t="e">
        <f>VLOOKUP(Domingo!A78,Controle!$A$2:$L$101,1,0)</f>
        <v>#N/A</v>
      </c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>
        <v>78</v>
      </c>
      <c r="X79" s="2" t="e">
        <f>VLOOKUP(Domingo!A79,Controle!$A$2:$L$101,1,0)</f>
        <v>#N/A</v>
      </c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>
        <v>79</v>
      </c>
      <c r="X80" s="2" t="e">
        <f>VLOOKUP(Domingo!A80,Controle!$A$2:$L$101,1,0)</f>
        <v>#N/A</v>
      </c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>
        <v>80</v>
      </c>
      <c r="X81" s="2" t="e">
        <f>VLOOKUP(Domingo!A81,Controle!$A$2:$L$101,1,0)</f>
        <v>#N/A</v>
      </c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81</v>
      </c>
      <c r="X82" s="2" t="e">
        <f>VLOOKUP(Domingo!A82,Controle!$A$2:$L$101,1,0)</f>
        <v>#N/A</v>
      </c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82</v>
      </c>
      <c r="X83" s="2" t="e">
        <f>VLOOKUP(Domingo!A83,Controle!$A$2:$L$101,1,0)</f>
        <v>#N/A</v>
      </c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83</v>
      </c>
      <c r="X84" s="2" t="e">
        <f>VLOOKUP(Domingo!A84,Controle!$A$2:$L$101,1,0)</f>
        <v>#N/A</v>
      </c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84</v>
      </c>
      <c r="X85" s="2" t="e">
        <f>VLOOKUP(Domingo!A85,Controle!$A$2:$L$101,1,0)</f>
        <v>#N/A</v>
      </c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85</v>
      </c>
      <c r="X86" s="2" t="e">
        <f>VLOOKUP(Domingo!A86,Controle!$A$2:$L$101,1,0)</f>
        <v>#N/A</v>
      </c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v>86</v>
      </c>
      <c r="X87" s="2" t="e">
        <f>VLOOKUP(Domingo!A87,Controle!$A$2:$L$101,1,0)</f>
        <v>#N/A</v>
      </c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>
        <v>87</v>
      </c>
      <c r="X88" s="2" t="e">
        <f>VLOOKUP(Domingo!A88,Controle!$A$2:$L$101,1,0)</f>
        <v>#N/A</v>
      </c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>
        <v>88</v>
      </c>
      <c r="X89" s="2" t="e">
        <f>VLOOKUP(Domingo!A89,Controle!$A$2:$L$101,1,0)</f>
        <v>#N/A</v>
      </c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>
        <v>89</v>
      </c>
      <c r="X90" s="2" t="e">
        <f>VLOOKUP(Domingo!A90,Controle!$A$2:$L$101,1,0)</f>
        <v>#N/A</v>
      </c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90</v>
      </c>
      <c r="X91" s="2" t="e">
        <f>VLOOKUP(Domingo!A91,Controle!$A$2:$L$101,1,0)</f>
        <v>#N/A</v>
      </c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>
        <v>91</v>
      </c>
      <c r="X92" s="2" t="e">
        <f>VLOOKUP(Domingo!A92,Controle!$A$2:$L$101,1,0)</f>
        <v>#N/A</v>
      </c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>
        <v>92</v>
      </c>
      <c r="X93" s="2" t="e">
        <f>VLOOKUP(Domingo!A93,Controle!$A$2:$L$101,1,0)</f>
        <v>#N/A</v>
      </c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>
        <v>93</v>
      </c>
      <c r="X94" s="2" t="e">
        <f>VLOOKUP(Domingo!A94,Controle!$A$2:$L$101,1,0)</f>
        <v>#N/A</v>
      </c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>
        <v>94</v>
      </c>
      <c r="X95" s="2" t="e">
        <f>VLOOKUP(Domingo!A95,Controle!$A$2:$L$101,1,0)</f>
        <v>#N/A</v>
      </c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v>95</v>
      </c>
      <c r="X96" s="2" t="e">
        <f>VLOOKUP(Domingo!A96,Controle!$A$2:$L$101,1,0)</f>
        <v>#N/A</v>
      </c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>
        <v>96</v>
      </c>
      <c r="X97" s="2" t="e">
        <f>VLOOKUP(Domingo!A97,Controle!$A$2:$L$101,1,0)</f>
        <v>#N/A</v>
      </c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>
        <v>97</v>
      </c>
      <c r="X98" s="2" t="e">
        <f>VLOOKUP(Domingo!A98,Controle!$A$2:$L$101,1,0)</f>
        <v>#N/A</v>
      </c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v>98</v>
      </c>
      <c r="X99" s="2" t="e">
        <f>VLOOKUP(Domingo!A99,Controle!$A$2:$L$101,1,0)</f>
        <v>#N/A</v>
      </c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>
        <v>99</v>
      </c>
      <c r="X100" s="2" t="e">
        <f>VLOOKUP(Domingo!A100,Controle!$A$2:$L$101,1,0)</f>
        <v>#N/A</v>
      </c>
    </row>
    <row r="101" spans="1:2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100</v>
      </c>
      <c r="X101" s="2" t="e">
        <f>VLOOKUP(Domingo!A101,Controle!$A$2:$L$101,1,0)</f>
        <v>#N/A</v>
      </c>
    </row>
    <row r="102" spans="1:24" x14ac:dyDescent="0.25">
      <c r="A102" s="2" t="s">
        <v>1</v>
      </c>
      <c r="B102" s="2">
        <f>SUBTOTAL(109,B2:B101)</f>
        <v>0</v>
      </c>
      <c r="C102" s="2">
        <f>SUBTOTAL(109,C2:C101)</f>
        <v>0</v>
      </c>
      <c r="D102" s="2">
        <f>SUBTOTAL(109,D2:D101)</f>
        <v>0</v>
      </c>
      <c r="E102" s="2"/>
      <c r="F102" s="2">
        <f>SUBTOTAL(109,F2:F101)</f>
        <v>0</v>
      </c>
      <c r="G102" s="2">
        <f>SUBTOTAL(109,G2:G101)</f>
        <v>0</v>
      </c>
      <c r="H102" s="2">
        <f>SUBTOTAL(109,H2:H101)</f>
        <v>0</v>
      </c>
      <c r="I102" s="2">
        <f>SUBTOTAL(109,I2:I101)</f>
        <v>0</v>
      </c>
      <c r="J102" s="2">
        <f>SUBTOTAL(109,J2:J101)</f>
        <v>0</v>
      </c>
      <c r="K102" s="2"/>
      <c r="L102" s="2">
        <f>SUBTOTAL(109,L2:L101)</f>
        <v>0</v>
      </c>
      <c r="M102" s="2">
        <f>SUBTOTAL(109,M2:M101)</f>
        <v>0</v>
      </c>
      <c r="N102" s="2">
        <f>SUBTOTAL(109,N2:N101)</f>
        <v>0</v>
      </c>
      <c r="O102" s="2">
        <f>SUBTOTAL(109,O2:O101)</f>
        <v>0</v>
      </c>
      <c r="P102" s="2">
        <f>SUBTOTAL(109,P2:P101)</f>
        <v>0</v>
      </c>
      <c r="Q102" s="2"/>
      <c r="R102" s="2">
        <f>SUBTOTAL(109,R2:R101)</f>
        <v>0</v>
      </c>
      <c r="S102" s="2">
        <f>SUBTOTAL(109,S2:S101)</f>
        <v>0</v>
      </c>
      <c r="T102" s="2">
        <f>SUBTOTAL(109,T2:T101)</f>
        <v>0</v>
      </c>
      <c r="U102" s="2">
        <f>SUBTOTAL(109,U2:U101)</f>
        <v>0</v>
      </c>
      <c r="V102" s="2">
        <f>SUBTOTAL(109,V2:V101)</f>
        <v>0</v>
      </c>
      <c r="W102" s="2"/>
      <c r="X10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Controle</vt:lpstr>
      <vt:lpstr>Graficos</vt:lpstr>
      <vt:lpstr>Segunda</vt:lpstr>
      <vt:lpstr>Terca</vt:lpstr>
      <vt:lpstr>Quarta</vt:lpstr>
      <vt:lpstr>Quinta</vt:lpstr>
      <vt:lpstr>Sexta</vt:lpstr>
      <vt:lpstr>Sabado</vt:lpstr>
      <vt:lpstr>Domingo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Alexandre Novelino</dc:creator>
  <cp:lastModifiedBy>Joel</cp:lastModifiedBy>
  <dcterms:created xsi:type="dcterms:W3CDTF">2015-06-05T18:17:20Z</dcterms:created>
  <dcterms:modified xsi:type="dcterms:W3CDTF">2021-03-13T15:34:50Z</dcterms:modified>
</cp:coreProperties>
</file>