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8_{C4A27F40-9F46-4081-9153-A0CBFE60217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  <sheet name="Q3" sheetId="3" r:id="rId3"/>
  </sheets>
  <definedNames>
    <definedName name="solver_adj" localSheetId="0" hidden="1">'Q1'!$B$5,'Q1'!$C$5</definedName>
    <definedName name="solver_adj" localSheetId="1" hidden="1">'Q2'!$B$24:$E$27</definedName>
    <definedName name="solver_adj" localSheetId="2" hidden="1">'Q3'!$C$4,'Q3'!$D$4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'Q1'!$F$4</definedName>
    <definedName name="solver_lhs1" localSheetId="1" hidden="1">'Q2'!$B$24:$E$27</definedName>
    <definedName name="solver_lhs1" localSheetId="2" hidden="1">'Q3'!$C$12</definedName>
    <definedName name="solver_lhs2" localSheetId="0" hidden="1">'Q1'!$F$5</definedName>
    <definedName name="solver_lhs2" localSheetId="1" hidden="1">'Q2'!$B$28:$E$28</definedName>
    <definedName name="solver_lhs2" localSheetId="2" hidden="1">'Q3'!$C$4</definedName>
    <definedName name="solver_lhs3" localSheetId="0" hidden="1">'Q1'!$F$6</definedName>
    <definedName name="solver_lhs3" localSheetId="1" hidden="1">'Q2'!$F$24:$F$27</definedName>
    <definedName name="solver_lhs3" localSheetId="2" hidden="1">'Q3'!$C$4</definedName>
    <definedName name="solver_lhs4" localSheetId="0" hidden="1">'Q1'!$F$7</definedName>
    <definedName name="solver_lhs4" localSheetId="2" hidden="1">'Q3'!$C$8</definedName>
    <definedName name="solver_lhs5" localSheetId="0" hidden="1">'Q1'!$F$8</definedName>
    <definedName name="solver_lhs5" localSheetId="2" hidden="1">'Q3'!$H$4</definedName>
    <definedName name="solver_lhs6" localSheetId="0" hidden="1">'Q1'!$F$9</definedName>
    <definedName name="solver_lhs6" localSheetId="2" hidden="1">'Q3'!$H$4</definedName>
    <definedName name="solver_lhs7" localSheetId="2" hidden="1">'Q3'!$H$4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6</definedName>
    <definedName name="solver_num" localSheetId="1" hidden="1">3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'Q1'!$I$4</definedName>
    <definedName name="solver_opt" localSheetId="1" hidden="1">'Q2'!$B$31</definedName>
    <definedName name="solver_opt" localSheetId="2" hidden="1">'Q3'!$H$4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5</definedName>
    <definedName name="solver_rel1" localSheetId="2" hidden="1">2</definedName>
    <definedName name="solver_rel2" localSheetId="0" hidden="1">1</definedName>
    <definedName name="solver_rel2" localSheetId="1" hidden="1">2</definedName>
    <definedName name="solver_rel2" localSheetId="2" hidden="1">1</definedName>
    <definedName name="solver_rel3" localSheetId="0" hidden="1">1</definedName>
    <definedName name="solver_rel3" localSheetId="1" hidden="1">2</definedName>
    <definedName name="solver_rel3" localSheetId="2" hidden="1">1</definedName>
    <definedName name="solver_rel4" localSheetId="0" hidden="1">1</definedName>
    <definedName name="solver_rel4" localSheetId="2" hidden="1">2</definedName>
    <definedName name="solver_rel5" localSheetId="0" hidden="1">3</definedName>
    <definedName name="solver_rel5" localSheetId="2" hidden="1">1</definedName>
    <definedName name="solver_rel6" localSheetId="0" hidden="1">3</definedName>
    <definedName name="solver_rel6" localSheetId="2" hidden="1">1</definedName>
    <definedName name="solver_rel7" localSheetId="2" hidden="1">1</definedName>
    <definedName name="solver_rhs1" localSheetId="0" hidden="1">'Q1'!$G$4</definedName>
    <definedName name="solver_rhs1" localSheetId="1" hidden="1">binary</definedName>
    <definedName name="solver_rhs1" localSheetId="2" hidden="1">'Q3'!$D$12</definedName>
    <definedName name="solver_rhs2" localSheetId="0" hidden="1">'Q1'!$G$5</definedName>
    <definedName name="solver_rhs2" localSheetId="1" hidden="1">1</definedName>
    <definedName name="solver_rhs2" localSheetId="2" hidden="1">'Q3'!$D$4</definedName>
    <definedName name="solver_rhs3" localSheetId="0" hidden="1">'Q1'!$G$6</definedName>
    <definedName name="solver_rhs3" localSheetId="1" hidden="1">1</definedName>
    <definedName name="solver_rhs3" localSheetId="2" hidden="1">'Q3'!$E$4</definedName>
    <definedName name="solver_rhs4" localSheetId="0" hidden="1">'Q1'!$G$7</definedName>
    <definedName name="solver_rhs4" localSheetId="2" hidden="1">'Q3'!$D$8</definedName>
    <definedName name="solver_rhs5" localSheetId="0" hidden="1">'Q1'!$G$8</definedName>
    <definedName name="solver_rhs5" localSheetId="2" hidden="1">'Q3'!$C$10</definedName>
    <definedName name="solver_rhs6" localSheetId="0" hidden="1">'Q1'!$G$9</definedName>
    <definedName name="solver_rhs6" localSheetId="2" hidden="1">'Q3'!$G$4</definedName>
    <definedName name="solver_rhs7" localSheetId="2" hidden="1">'Q3'!$G$4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D12" i="3"/>
  <c r="C12" i="3"/>
  <c r="C10" i="3"/>
  <c r="D8" i="3"/>
  <c r="C8" i="3"/>
  <c r="H4" i="3"/>
  <c r="D10" i="3" s="1"/>
  <c r="G4" i="3"/>
  <c r="G27" i="2"/>
  <c r="G26" i="2"/>
  <c r="G25" i="2"/>
  <c r="G24" i="2"/>
  <c r="F15" i="2"/>
  <c r="F25" i="2"/>
  <c r="F26" i="2"/>
  <c r="F27" i="2"/>
  <c r="F24" i="2"/>
  <c r="C28" i="2"/>
  <c r="D28" i="2"/>
  <c r="E28" i="2"/>
  <c r="B28" i="2"/>
  <c r="I4" i="1"/>
  <c r="G7" i="1"/>
  <c r="F7" i="1"/>
  <c r="G6" i="1"/>
  <c r="F6" i="1"/>
  <c r="G5" i="1"/>
  <c r="F5" i="1"/>
  <c r="F4" i="1"/>
  <c r="B31" i="2" l="1"/>
</calcChain>
</file>

<file path=xl/sharedStrings.xml><?xml version="1.0" encoding="utf-8"?>
<sst xmlns="http://schemas.openxmlformats.org/spreadsheetml/2006/main" count="45" uniqueCount="36">
  <si>
    <t>x1</t>
  </si>
  <si>
    <t>x2</t>
  </si>
  <si>
    <t>Zmax</t>
  </si>
  <si>
    <t>Muh Cakil</t>
  </si>
  <si>
    <t>Caner Erd</t>
  </si>
  <si>
    <t>Erkan Can</t>
  </si>
  <si>
    <t>Sinem Sas</t>
  </si>
  <si>
    <t>Tasks</t>
  </si>
  <si>
    <t>Persons</t>
  </si>
  <si>
    <t>Word</t>
  </si>
  <si>
    <t>Computer</t>
  </si>
  <si>
    <t>Preparation</t>
  </si>
  <si>
    <t>Reg</t>
  </si>
  <si>
    <t>Wages/hour</t>
  </si>
  <si>
    <t>Total Cost</t>
  </si>
  <si>
    <t>Sum</t>
  </si>
  <si>
    <t>r</t>
  </si>
  <si>
    <t>R</t>
  </si>
  <si>
    <t>h</t>
  </si>
  <si>
    <t>Vsphere</t>
  </si>
  <si>
    <t>Vcylinder</t>
  </si>
  <si>
    <t>Maximaziation Constraint  for r and R</t>
  </si>
  <si>
    <t>AM-GM inequality Constraint</t>
  </si>
  <si>
    <t>Pythagorean  Constraint</t>
  </si>
  <si>
    <t>First const</t>
  </si>
  <si>
    <t>Second const</t>
  </si>
  <si>
    <t>Third const</t>
  </si>
  <si>
    <t>Fourth const</t>
  </si>
  <si>
    <t>Fifth Const</t>
  </si>
  <si>
    <t>sixth Const</t>
  </si>
  <si>
    <t>Constraints expression</t>
  </si>
  <si>
    <t>Constraints value</t>
  </si>
  <si>
    <t>Sum Product of hours * Each persons wage per hour</t>
  </si>
  <si>
    <t>Reference: http://jwilson.coe.uga.edu/emt725/Cylinder/OneSol.cyl.html</t>
  </si>
  <si>
    <t>By:</t>
  </si>
  <si>
    <t xml:space="preserve">Mustafa Ghanim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</si>
</sst>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TRL]\ * #,##0.00_);_([$TRL]\ * \(#,##0.00\);_([$TRL]\ * &quot;-&quot;??_);_(@_)"/>
    <numFmt numFmtId="165" formatCode="[$TRL]\ #,##0.00"/>
  </numFmts>
  <fonts count="3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518160</xdr:colOff>
      <xdr:row>3</xdr:row>
      <xdr:rowOff>45720</xdr:rowOff>
    </xdr:from>
    <xdr:to>
      <xdr:col>22</xdr:col>
      <xdr:colOff>405211</xdr:colOff>
      <xdr:row>26</xdr:row>
      <xdr:rowOff>105875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993C2-673D-438F-8796-5CA5C78EE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3360" y="594360"/>
          <a:ext cx="5983051" cy="4266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3</xdr:row>
      <xdr:rowOff>106680</xdr:rowOff>
    </xdr:from>
    <xdr:to>
      <xdr:col>14</xdr:col>
      <xdr:colOff>320040</xdr:colOff>
      <xdr:row>18</xdr:row>
      <xdr:rowOff>38506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391103-D77D-4B9F-8DED-4B87295F5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655320"/>
          <a:ext cx="4053840" cy="2675026"/>
        </a:xfrm>
        <a:prstGeom prst="rect">
          <a:avLst/>
        </a:prstGeom>
      </xdr:spPr>
    </xdr:pic>
    <xdr:clientData/>
  </xdr:twoCellAnchor>
  <xdr:twoCellAnchor editAs="oneCell">
    <xdr:from>
      <xdr:col>15</xdr:col>
      <xdr:colOff>396240</xdr:colOff>
      <xdr:row>4</xdr:row>
      <xdr:rowOff>47574</xdr:rowOff>
    </xdr:from>
    <xdr:to>
      <xdr:col>22</xdr:col>
      <xdr:colOff>358140</xdr:colOff>
      <xdr:row>17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87F503-CF4D-4EEE-8AD5-5C6ADE7CA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0240" y="779094"/>
          <a:ext cx="4229100" cy="234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144781</xdr:colOff>
      <xdr:row>6</xdr:row>
      <xdr:rowOff>114300</xdr:rowOff>
    </xdr:from>
    <xdr:to>
      <xdr:col>20</xdr:col>
      <xdr:colOff>426721</xdr:colOff>
      <xdr:row>26</xdr:row>
      <xdr:rowOff>69555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F6C289-7DE1-4083-A011-D672F4150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1" y="1211580"/>
          <a:ext cx="5158740" cy="3612855"/>
        </a:xfrm>
        <a:prstGeom prst="rect">
          <a:avLst/>
        </a:prstGeom>
      </xdr:spPr>
    </xdr:pic>
    <xdr:clientData/>
  </xdr:twoCellAnchor>
  <xdr:twoCellAnchor editAs="oneCell">
    <xdr:from>
      <xdr:col>4</xdr:col>
      <xdr:colOff>574493</xdr:colOff>
      <xdr:row>7</xdr:row>
      <xdr:rowOff>22860</xdr:rowOff>
    </xdr:from>
    <xdr:to>
      <xdr:col>11</xdr:col>
      <xdr:colOff>486513</xdr:colOff>
      <xdr:row>27</xdr:row>
      <xdr:rowOff>63982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14096D-A3A0-4457-890D-A4D54B3F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3173" y="1303020"/>
          <a:ext cx="4179220" cy="3698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0"/>
  <sheetViews>
    <sheetView tabSelected="1" topLeftCell="D1" workbookViewId="0">
      <selection activeCell="G12" sqref="G12"/>
    </sheetView>
  </sheetViews>
  <sheetFormatPr defaultRowHeight="14.4" x14ac:dyDescent="0.3"/>
  <cols>
    <col min="5" max="5" width="25.33203125" customWidth="1"/>
    <col min="6" max="6" width="41.77734375" customWidth="1"/>
    <col min="7" max="7" width="23.6640625" customWidth="1"/>
  </cols>
  <sheetData>
    <row r="3" spans="2:9" x14ac:dyDescent="0.3">
      <c r="F3" t="s">
        <v>30</v>
      </c>
      <c r="G3" t="s">
        <v>31</v>
      </c>
      <c r="I3" s="1" t="s">
        <v>2</v>
      </c>
    </row>
    <row r="4" spans="2:9" x14ac:dyDescent="0.3">
      <c r="B4" t="s">
        <v>0</v>
      </c>
      <c r="C4" t="s">
        <v>1</v>
      </c>
      <c r="E4" t="s">
        <v>24</v>
      </c>
      <c r="F4">
        <f>B5+C5</f>
        <v>1.9999999999999998</v>
      </c>
      <c r="G4">
        <v>2</v>
      </c>
      <c r="I4">
        <f>25*((B5-2)^2)+((C5-2)^2)</f>
        <v>100</v>
      </c>
    </row>
    <row r="5" spans="2:9" x14ac:dyDescent="0.3">
      <c r="B5">
        <v>0</v>
      </c>
      <c r="C5">
        <v>1.9999999999999998</v>
      </c>
      <c r="E5" t="s">
        <v>25</v>
      </c>
      <c r="F5">
        <f>-B5+C5</f>
        <v>1.9999999999999998</v>
      </c>
      <c r="G5">
        <f>2</f>
        <v>2</v>
      </c>
    </row>
    <row r="6" spans="2:9" x14ac:dyDescent="0.3">
      <c r="E6" t="s">
        <v>26</v>
      </c>
      <c r="F6">
        <f>B5+C5</f>
        <v>1.9999999999999998</v>
      </c>
      <c r="G6">
        <f>6</f>
        <v>6</v>
      </c>
    </row>
    <row r="7" spans="2:9" x14ac:dyDescent="0.3">
      <c r="E7" t="s">
        <v>27</v>
      </c>
      <c r="F7">
        <f>B5-3*C5</f>
        <v>-5.9999999999999991</v>
      </c>
      <c r="G7">
        <f>2</f>
        <v>2</v>
      </c>
    </row>
    <row r="8" spans="2:9" x14ac:dyDescent="0.3">
      <c r="E8" t="s">
        <v>28</v>
      </c>
      <c r="F8">
        <f>B5</f>
        <v>0</v>
      </c>
      <c r="G8">
        <v>0</v>
      </c>
    </row>
    <row r="9" spans="2:9" x14ac:dyDescent="0.3">
      <c r="E9" t="s">
        <v>29</v>
      </c>
      <c r="F9">
        <f>C5</f>
        <v>1.9999999999999998</v>
      </c>
      <c r="G9">
        <v>0</v>
      </c>
    </row>
    <row r="19" spans="6:6" x14ac:dyDescent="0.3">
      <c r="F19" s="7" t="s">
        <v>34</v>
      </c>
    </row>
    <row r="20" spans="6:6" x14ac:dyDescent="0.3">
      <c r="F20" s="7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756A-97B8-4702-9520-847AB09FCAAF}">
  <dimension ref="A12:G31"/>
  <sheetViews>
    <sheetView topLeftCell="G1" workbookViewId="0">
      <selection activeCell="B31" sqref="B31"/>
    </sheetView>
  </sheetViews>
  <sheetFormatPr defaultRowHeight="14.4" x14ac:dyDescent="0.3"/>
  <cols>
    <col min="2" max="2" width="11.44140625" bestFit="1" customWidth="1"/>
    <col min="4" max="4" width="14.6640625" customWidth="1"/>
    <col min="5" max="5" width="17.88671875" customWidth="1"/>
    <col min="6" max="6" width="10.21875" bestFit="1" customWidth="1"/>
    <col min="7" max="7" width="38.88671875" customWidth="1"/>
  </cols>
  <sheetData>
    <row r="12" spans="1:6" x14ac:dyDescent="0.3">
      <c r="A12" t="s">
        <v>8</v>
      </c>
      <c r="B12" t="s">
        <v>7</v>
      </c>
      <c r="F12" t="s">
        <v>13</v>
      </c>
    </row>
    <row r="13" spans="1:6" x14ac:dyDescent="0.3">
      <c r="B13" t="s">
        <v>9</v>
      </c>
      <c r="C13" t="s">
        <v>10</v>
      </c>
      <c r="D13" t="s">
        <v>11</v>
      </c>
      <c r="E13" t="s">
        <v>12</v>
      </c>
    </row>
    <row r="14" spans="1:6" x14ac:dyDescent="0.3">
      <c r="A14" t="s">
        <v>3</v>
      </c>
      <c r="B14">
        <v>70</v>
      </c>
      <c r="C14">
        <v>82</v>
      </c>
      <c r="D14">
        <v>54</v>
      </c>
      <c r="E14">
        <v>80</v>
      </c>
      <c r="F14" s="4">
        <v>28</v>
      </c>
    </row>
    <row r="15" spans="1:6" x14ac:dyDescent="0.3">
      <c r="A15" t="s">
        <v>4</v>
      </c>
      <c r="B15">
        <v>94</v>
      </c>
      <c r="C15">
        <v>90</v>
      </c>
      <c r="D15">
        <v>64</v>
      </c>
      <c r="E15">
        <v>102</v>
      </c>
      <c r="F15" s="4">
        <f>24</f>
        <v>24</v>
      </c>
    </row>
    <row r="16" spans="1:6" x14ac:dyDescent="0.3">
      <c r="A16" t="s">
        <v>5</v>
      </c>
      <c r="B16">
        <v>78</v>
      </c>
      <c r="C16">
        <v>112</v>
      </c>
      <c r="D16">
        <v>72</v>
      </c>
      <c r="E16">
        <v>86</v>
      </c>
      <c r="F16" s="4">
        <v>26</v>
      </c>
    </row>
    <row r="17" spans="1:7" x14ac:dyDescent="0.3">
      <c r="A17" t="s">
        <v>6</v>
      </c>
      <c r="B17">
        <v>64</v>
      </c>
      <c r="C17">
        <v>102</v>
      </c>
      <c r="D17">
        <v>50</v>
      </c>
      <c r="E17">
        <v>92</v>
      </c>
      <c r="F17" s="4">
        <v>30</v>
      </c>
    </row>
    <row r="23" spans="1:7" x14ac:dyDescent="0.3">
      <c r="B23" t="s">
        <v>9</v>
      </c>
      <c r="C23" t="s">
        <v>10</v>
      </c>
      <c r="D23" t="s">
        <v>11</v>
      </c>
      <c r="E23" t="s">
        <v>12</v>
      </c>
      <c r="F23" t="s">
        <v>15</v>
      </c>
      <c r="G23" t="s">
        <v>32</v>
      </c>
    </row>
    <row r="24" spans="1:7" x14ac:dyDescent="0.3">
      <c r="A24" t="s">
        <v>3</v>
      </c>
      <c r="B24">
        <v>0</v>
      </c>
      <c r="C24">
        <v>0</v>
      </c>
      <c r="D24">
        <v>1</v>
      </c>
      <c r="E24">
        <v>0</v>
      </c>
      <c r="F24" s="6">
        <f>SUM(B24:E24)</f>
        <v>1</v>
      </c>
      <c r="G24">
        <f>SUMPRODUCT(B24:E24,B14:E14)*28</f>
        <v>1512</v>
      </c>
    </row>
    <row r="25" spans="1:7" x14ac:dyDescent="0.3">
      <c r="A25" t="s">
        <v>4</v>
      </c>
      <c r="B25">
        <v>0</v>
      </c>
      <c r="C25">
        <v>1</v>
      </c>
      <c r="D25">
        <v>0</v>
      </c>
      <c r="E25">
        <v>0</v>
      </c>
      <c r="F25" s="6">
        <f t="shared" ref="F25:F27" si="0">SUM(B25:E25)</f>
        <v>1</v>
      </c>
      <c r="G25">
        <f>SUMPRODUCT(B25:E25,B15:E15)*24</f>
        <v>2160</v>
      </c>
    </row>
    <row r="26" spans="1:7" x14ac:dyDescent="0.3">
      <c r="A26" t="s">
        <v>5</v>
      </c>
      <c r="B26">
        <v>0</v>
      </c>
      <c r="C26">
        <v>0</v>
      </c>
      <c r="D26">
        <v>0</v>
      </c>
      <c r="E26">
        <v>1</v>
      </c>
      <c r="F26" s="6">
        <f t="shared" si="0"/>
        <v>1</v>
      </c>
      <c r="G26">
        <f>SUMPRODUCT(B26:E26,B16:E16)*26</f>
        <v>2236</v>
      </c>
    </row>
    <row r="27" spans="1:7" x14ac:dyDescent="0.3">
      <c r="A27" t="s">
        <v>6</v>
      </c>
      <c r="B27">
        <v>1</v>
      </c>
      <c r="C27">
        <v>0</v>
      </c>
      <c r="D27">
        <v>0</v>
      </c>
      <c r="E27">
        <v>0</v>
      </c>
      <c r="F27" s="6">
        <f t="shared" si="0"/>
        <v>1</v>
      </c>
      <c r="G27">
        <f>SUMPRODUCT(B27:E27,B17:E17)*30</f>
        <v>1920</v>
      </c>
    </row>
    <row r="28" spans="1:7" x14ac:dyDescent="0.3">
      <c r="A28" t="s">
        <v>15</v>
      </c>
      <c r="B28" s="6">
        <f>SUM(B24:B27)</f>
        <v>1</v>
      </c>
      <c r="C28" s="6">
        <f t="shared" ref="C28:E28" si="1">SUM(C24:C27)</f>
        <v>1</v>
      </c>
      <c r="D28" s="6">
        <f t="shared" si="1"/>
        <v>1</v>
      </c>
      <c r="E28" s="6">
        <f t="shared" si="1"/>
        <v>1</v>
      </c>
    </row>
    <row r="31" spans="1:7" x14ac:dyDescent="0.3">
      <c r="A31" s="1" t="s">
        <v>14</v>
      </c>
      <c r="B31" s="5">
        <f>SUM(G24:G27)</f>
        <v>7828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B944-1D82-4B51-A005-F3C434EEF047}">
  <dimension ref="C3:H32"/>
  <sheetViews>
    <sheetView workbookViewId="0">
      <selection activeCell="D19" sqref="D19"/>
    </sheetView>
  </sheetViews>
  <sheetFormatPr defaultRowHeight="14.4" x14ac:dyDescent="0.3"/>
  <cols>
    <col min="3" max="3" width="41.5546875" customWidth="1"/>
  </cols>
  <sheetData>
    <row r="3" spans="3:8" x14ac:dyDescent="0.3">
      <c r="C3" t="s">
        <v>16</v>
      </c>
      <c r="D3" t="s">
        <v>17</v>
      </c>
      <c r="E3" t="s">
        <v>18</v>
      </c>
      <c r="G3" t="s">
        <v>19</v>
      </c>
      <c r="H3" s="1" t="s">
        <v>20</v>
      </c>
    </row>
    <row r="4" spans="3:8" x14ac:dyDescent="0.3">
      <c r="C4">
        <v>2.8284273029655349</v>
      </c>
      <c r="D4">
        <v>3.4641018012249103</v>
      </c>
      <c r="E4">
        <v>4</v>
      </c>
      <c r="G4">
        <f>(4/3)*PI()*(D4^3)</f>
        <v>174.12476702776837</v>
      </c>
      <c r="H4" s="1">
        <f>PI()*(C4^2)*E4</f>
        <v>100.53097758379675</v>
      </c>
    </row>
    <row r="7" spans="3:8" x14ac:dyDescent="0.3">
      <c r="C7" t="s">
        <v>23</v>
      </c>
    </row>
    <row r="8" spans="3:8" x14ac:dyDescent="0.3">
      <c r="C8" s="2">
        <f>C4^2+(E4/2)^2</f>
        <v>12.00000100816089</v>
      </c>
      <c r="D8" s="3">
        <f>D4^2</f>
        <v>12.000001289249667</v>
      </c>
    </row>
    <row r="9" spans="3:8" x14ac:dyDescent="0.3">
      <c r="C9" t="s">
        <v>22</v>
      </c>
    </row>
    <row r="10" spans="3:8" x14ac:dyDescent="0.3">
      <c r="C10" s="3">
        <f>(PI()/2)*SQRT((4*(D4^2)/3))^3</f>
        <v>100.53098111606297</v>
      </c>
      <c r="D10" s="3">
        <f>H4</f>
        <v>100.53097758379675</v>
      </c>
    </row>
    <row r="11" spans="3:8" x14ac:dyDescent="0.3">
      <c r="C11" t="s">
        <v>21</v>
      </c>
    </row>
    <row r="12" spans="3:8" x14ac:dyDescent="0.3">
      <c r="C12" s="3">
        <f>6*(C4^2)</f>
        <v>48.000006048965339</v>
      </c>
      <c r="D12" s="3">
        <f>4*(D4^2)</f>
        <v>48.000005156998668</v>
      </c>
    </row>
    <row r="32" spans="3:5" x14ac:dyDescent="0.3">
      <c r="C32" s="6" t="s">
        <v>33</v>
      </c>
      <c r="D32" s="6"/>
      <c r="E3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2021-02-08T20:58:45Z</dcterms:modified>
</cp:coreProperties>
</file>