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0400" windowHeight="8010"/>
  </bookViews>
  <sheets>
    <sheet name="Hal 1" sheetId="5" r:id="rId1"/>
    <sheet name="Hal 3" sheetId="3" r:id="rId2"/>
    <sheet name="Hal 3 (a)" sheetId="6" r:id="rId3"/>
  </sheets>
  <definedNames>
    <definedName name="_xlnm.Print_Area" localSheetId="0">'Hal 1'!$B$2:$J$72</definedName>
    <definedName name="_xlnm.Print_Area" localSheetId="1">'Hal 3'!$B$2:$G$23</definedName>
    <definedName name="_xlnm.Print_Area" localSheetId="2">'Hal 3 (a)'!$B$2:$H$24</definedName>
    <definedName name="_xlnm.Print_Titles" localSheetId="1">'Hal 3'!$8:$12</definedName>
    <definedName name="_xlnm.Print_Titles" localSheetId="2">'Hal 3 (a)'!$8:$8</definedName>
  </definedNames>
  <calcPr calcId="144525"/>
</workbook>
</file>

<file path=xl/calcChain.xml><?xml version="1.0" encoding="utf-8"?>
<calcChain xmlns="http://schemas.openxmlformats.org/spreadsheetml/2006/main">
  <c r="F23" i="6" l="1"/>
  <c r="H23" i="6"/>
  <c r="D29" i="5" l="1"/>
  <c r="M55" i="5"/>
  <c r="L55" i="5"/>
  <c r="H63" i="5"/>
  <c r="M54" i="5"/>
  <c r="M45" i="5"/>
  <c r="M53" i="5"/>
  <c r="M52" i="5"/>
  <c r="L50" i="5"/>
  <c r="L51" i="5" s="1"/>
  <c r="M51" i="5" s="1"/>
  <c r="H19" i="6" l="1"/>
  <c r="H18" i="6"/>
  <c r="H17" i="6"/>
  <c r="L47" i="5"/>
  <c r="D5" i="3"/>
  <c r="D5" i="6" s="1"/>
  <c r="D3" i="3"/>
  <c r="D3" i="6" s="1"/>
  <c r="H62" i="5"/>
  <c r="H33" i="5"/>
  <c r="J33" i="5"/>
  <c r="F19" i="3"/>
  <c r="F17" i="3"/>
  <c r="F15" i="3"/>
  <c r="F13" i="3"/>
  <c r="B5" i="6"/>
  <c r="B3" i="3"/>
  <c r="B3" i="6"/>
  <c r="D4" i="3"/>
  <c r="D4" i="6" s="1"/>
  <c r="D2" i="3"/>
  <c r="D2" i="6"/>
  <c r="B4" i="3"/>
  <c r="B4" i="6" s="1"/>
  <c r="B2" i="3"/>
  <c r="B2" i="6"/>
  <c r="J41" i="5"/>
  <c r="F62" i="5"/>
  <c r="H19" i="5"/>
  <c r="M44" i="5" s="1"/>
  <c r="F32" i="5" s="1"/>
  <c r="H21" i="5"/>
  <c r="E21" i="3"/>
  <c r="H40" i="5"/>
  <c r="J40" i="5" s="1"/>
  <c r="B71" i="5"/>
  <c r="B70" i="5"/>
  <c r="B69" i="5"/>
  <c r="F21" i="3"/>
  <c r="J62" i="5"/>
  <c r="H36" i="5"/>
  <c r="J36" i="5"/>
  <c r="H32" i="5" l="1"/>
  <c r="J63" i="5" s="1"/>
  <c r="H38" i="5" s="1"/>
  <c r="J38" i="5" s="1"/>
  <c r="L23" i="5"/>
  <c r="H23" i="5"/>
  <c r="H35" i="5" s="1"/>
  <c r="J35" i="5" s="1"/>
  <c r="H21" i="6"/>
  <c r="H34" i="5" l="1"/>
  <c r="J32" i="5"/>
  <c r="G21" i="6"/>
  <c r="F21" i="6" s="1"/>
  <c r="J34" i="5" l="1"/>
  <c r="H37" i="5"/>
  <c r="H39" i="5" l="1"/>
  <c r="J37" i="5"/>
  <c r="J39" i="5" l="1"/>
  <c r="J42" i="5" s="1"/>
  <c r="H42" i="5"/>
  <c r="H14" i="6"/>
  <c r="L42" i="5" l="1"/>
  <c r="L49" i="5" s="1"/>
  <c r="G14" i="6"/>
  <c r="F14" i="6" s="1"/>
  <c r="J14" i="6"/>
</calcChain>
</file>

<file path=xl/sharedStrings.xml><?xml version="1.0" encoding="utf-8"?>
<sst xmlns="http://schemas.openxmlformats.org/spreadsheetml/2006/main" count="135" uniqueCount="100">
  <si>
    <t>PROYEK</t>
  </si>
  <si>
    <t>NO. SPK</t>
  </si>
  <si>
    <t>KONTRAKTOR</t>
  </si>
  <si>
    <t>PEKERJAAN</t>
  </si>
  <si>
    <t>PEMBERI TUGAS</t>
  </si>
  <si>
    <t>MANAJEMEN KONSTRUKSI</t>
  </si>
  <si>
    <t>QUANTITY SURVEYOR</t>
  </si>
  <si>
    <t>Harga Kontrak Sesuai Perjanjian Pemborongan Pekerjaan (termasuk PPN)</t>
  </si>
  <si>
    <t>Harga Kontrak Akhir termasuk Pekerjaan Tambah Kurang (termasuk PPN)</t>
  </si>
  <si>
    <t>Retensi</t>
  </si>
  <si>
    <t>Uang Muka</t>
  </si>
  <si>
    <t>dari Harga Kontrak Akhir</t>
  </si>
  <si>
    <t>Pekerjaan yang telah diselesaikan Kontraktor</t>
  </si>
  <si>
    <t>Kemajuan Pekerjaan</t>
  </si>
  <si>
    <t>Uang Muka (UM)</t>
  </si>
  <si>
    <t>Jumlah pembayaran sebelum retensi</t>
  </si>
  <si>
    <t>Pemotongan (Retensi) sesuai rincian</t>
  </si>
  <si>
    <t>Jumlah akumulatif pembayaran sampai saat ini</t>
  </si>
  <si>
    <t>Jumlah akumulatif pembayaran sebelumnya</t>
  </si>
  <si>
    <t>Jumlah yang harus dibayar sekarang</t>
  </si>
  <si>
    <t>Pekerjaan Tambah / Kurang</t>
  </si>
  <si>
    <t>PT. REKA PRIMA KUANTITAMA</t>
  </si>
  <si>
    <t>Konsultan Biaya Bangunan</t>
  </si>
  <si>
    <t>(Jumadi)</t>
  </si>
  <si>
    <t>Jumlah Pemotongan : (Dipindahkan ke atas)</t>
  </si>
  <si>
    <t>1.</t>
  </si>
  <si>
    <t>2.</t>
  </si>
  <si>
    <t>3.</t>
  </si>
  <si>
    <t>4.</t>
  </si>
  <si>
    <t>Pembayaran kembali Uang Muka</t>
  </si>
  <si>
    <t>Retensi sesuai Kontrak</t>
  </si>
  <si>
    <t>Pencairan Retensi pada Penyerahan Pekerjaan Kedua</t>
  </si>
  <si>
    <t>Retensi Bersih</t>
  </si>
  <si>
    <t>TANGGAL</t>
  </si>
  <si>
    <t>NO</t>
  </si>
  <si>
    <t>TOTAL</t>
  </si>
  <si>
    <t>(Rp.)</t>
  </si>
  <si>
    <t>KETERANGAN</t>
  </si>
  <si>
    <t>:</t>
  </si>
  <si>
    <t>PPN 10%</t>
  </si>
  <si>
    <t>Pemberi Tugas</t>
  </si>
  <si>
    <t>SERTIFIKAT PEMBAYARAN NO.</t>
  </si>
  <si>
    <t>PROGRESS PEMBAYARAN SEBELUMNYA</t>
  </si>
  <si>
    <t>SERTIFIKAT PEMBAYARAN</t>
  </si>
  <si>
    <t>TOTAL PROGRESS PEMBAYARAN SEBELUMNYA</t>
  </si>
  <si>
    <t>(Termasuk PPN)</t>
  </si>
  <si>
    <t xml:space="preserve">LAMPIRAN SERTIFIKAT PEMBAYARAN NO. </t>
  </si>
  <si>
    <t>a)</t>
  </si>
  <si>
    <t>b)</t>
  </si>
  <si>
    <t>c)</t>
  </si>
  <si>
    <t>Total Pembayaran Akumulatif sampai saat ini</t>
  </si>
  <si>
    <t>Sisa Pembayaran sebelum pembayaran ini</t>
  </si>
  <si>
    <t>Sisa Pembayaran setelah pembayaran ini</t>
  </si>
  <si>
    <t>Rp.</t>
  </si>
  <si>
    <t>Catatan :</t>
  </si>
  <si>
    <t>Terbilang :</t>
  </si>
  <si>
    <t>Pengawas Lapangan dan Pemberi Tugas berhak mengkoreksi dan melakukan penyesuaian dari Jumlah Pembayaran di atas terhadap semua pekerjaan yang kurang sempurna / yang tidak dapat diterima termasuk material, peralatan dan mesin, dimana mutunya tidak sesuai dengan Dokumen Kontrak.</t>
  </si>
  <si>
    <t>Pengawas Lapangan dan Pemberi Tugas akan memeriksa kebenaran dari "Jumlah Pembayaran" yang tertera pada Sertifikat Pembayaran ini.</t>
  </si>
  <si>
    <t>x</t>
  </si>
  <si>
    <t>No.</t>
  </si>
  <si>
    <t>Tanggal</t>
  </si>
  <si>
    <t>Tanggal Pemeriksaan</t>
  </si>
  <si>
    <t>di Lapangan</t>
  </si>
  <si>
    <t>Nilai Pekerjaan (Termasuk PPN)</t>
  </si>
  <si>
    <t>Nilai PPN yang Termasuk dalam Nilai Pekerjaan</t>
  </si>
  <si>
    <t>Pekerjaan Tambah Kurang (sesuai lampiran) s/d tgl. saat ini</t>
  </si>
  <si>
    <t>Batas Pembayaran Minimum</t>
  </si>
  <si>
    <t>Prestasi Pekerjaan Pembayaran yang</t>
  </si>
  <si>
    <t>dapat dilakukan sebesar</t>
  </si>
  <si>
    <t>Angsuran Pengembalian UM (Proporsional)</t>
  </si>
  <si>
    <t>: VICTORIA SQUARE</t>
  </si>
  <si>
    <t>: PT. PRIMER EKA PROPERTI</t>
  </si>
  <si>
    <t>: PT. REKA PRIMA KUANTITAMA</t>
  </si>
  <si>
    <t>PT. PRIMER EKA PROPERTI</t>
  </si>
  <si>
    <t>(Suwarta Santosa)</t>
  </si>
  <si>
    <t>Project Manager</t>
  </si>
  <si>
    <t>Direktur</t>
  </si>
  <si>
    <t xml:space="preserve">: </t>
  </si>
  <si>
    <t>(Joewono Witjitro)</t>
  </si>
  <si>
    <t>dari Harga Kontrak Awal</t>
  </si>
  <si>
    <t>: PT. RASYA ANUGRAH PRATAMA</t>
  </si>
  <si>
    <t>Direktur Proyek</t>
  </si>
  <si>
    <t>Pembayaran ini dapat berlangsungjika sudah ditanda tangani Pengawas Lapangan, Pemberi Tugas dan Faktur Pajak sudah terlampir.</t>
  </si>
  <si>
    <t>Progress Ke-1 (Satu)</t>
  </si>
  <si>
    <t>SERTIFIKAT PEMBAYARAN NO. 1 (PROGRESS KE-1)</t>
  </si>
  <si>
    <t>: PEP / SPK-SK / 026 / III / 17 / SPK</t>
  </si>
  <si>
    <t>: PT. PERSADA MAS RAYA</t>
  </si>
  <si>
    <t>: REPAIR PEKERJAAN FINISHING</t>
  </si>
  <si>
    <t>d)</t>
  </si>
  <si>
    <t>Pemotongan Kasbon</t>
  </si>
  <si>
    <t>- Minggu Ke-1</t>
  </si>
  <si>
    <t>- Minggu Ke-2</t>
  </si>
  <si>
    <t>- Minggu Ke-3</t>
  </si>
  <si>
    <t>URAIAN</t>
  </si>
  <si>
    <t>TIDAK TERMASUK PPN</t>
  </si>
  <si>
    <t>PPN</t>
  </si>
  <si>
    <t>TERMASUK PPN</t>
  </si>
  <si>
    <t>Dua Ratus Lima Puluh Empat Juta Lima Ratus Lima Puluh Empat Ribu Rupiah</t>
  </si>
  <si>
    <t>1 MARET 2017</t>
  </si>
  <si>
    <t>001/BAP/1402/CP-ARS/III/17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</si>
</sst>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000%"/>
    <numFmt numFmtId="165" formatCode="_(* #,##0.00_);_(* \(#,##0.00\);_(* &quot;-&quot;_);_(@_)"/>
    <numFmt numFmtId="166" formatCode="_(* #,##0.0000_);_(* \(#,##0.0000\);_(* &quot;-&quot;????_);_(@_)"/>
  </numFmts>
  <fonts count="7">
    <font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0"/>
      <name val="COUR"/>
    </font>
    <font>
      <b/>
      <sz val="10"/>
      <color indexed="8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8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4" fillId="0" borderId="0"/>
  </cellStyleXfs>
  <cellXfs count="78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9" fontId="0" fillId="0" borderId="0" xfId="2" applyFon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0" xfId="0" applyAlignment="1">
      <alignment horizontal="right" vertical="top" wrapText="1"/>
    </xf>
    <xf numFmtId="164" fontId="0" fillId="0" borderId="0" xfId="2" applyNumberFormat="1" applyFont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14" xfId="1" applyNumberFormat="1" applyFont="1" applyBorder="1" applyAlignment="1">
      <alignment vertical="top"/>
    </xf>
    <xf numFmtId="165" fontId="0" fillId="0" borderId="1" xfId="1" applyNumberFormat="1" applyFont="1" applyBorder="1" applyAlignment="1">
      <alignment vertical="top"/>
    </xf>
    <xf numFmtId="165" fontId="0" fillId="0" borderId="15" xfId="1" applyNumberFormat="1" applyFont="1" applyBorder="1" applyAlignment="1">
      <alignment vertical="top"/>
    </xf>
    <xf numFmtId="165" fontId="0" fillId="0" borderId="2" xfId="1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165" fontId="0" fillId="0" borderId="3" xfId="1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37" fontId="5" fillId="2" borderId="0" xfId="3" applyFont="1" applyFill="1" applyBorder="1" applyProtection="1">
      <protection locked="0"/>
    </xf>
    <xf numFmtId="37" fontId="5" fillId="2" borderId="8" xfId="3" applyFont="1" applyFill="1" applyBorder="1" applyProtection="1">
      <protection locked="0"/>
    </xf>
    <xf numFmtId="37" fontId="5" fillId="2" borderId="7" xfId="3" applyFont="1" applyFill="1" applyBorder="1" applyProtection="1">
      <protection locked="0"/>
    </xf>
    <xf numFmtId="37" fontId="5" fillId="2" borderId="9" xfId="3" applyFont="1" applyFill="1" applyBorder="1" applyProtection="1">
      <protection locked="0"/>
    </xf>
    <xf numFmtId="37" fontId="5" fillId="2" borderId="12" xfId="3" applyFont="1" applyFill="1" applyBorder="1" applyProtection="1">
      <protection locked="0"/>
    </xf>
    <xf numFmtId="37" fontId="5" fillId="2" borderId="13" xfId="3" applyFont="1" applyFill="1" applyBorder="1" applyProtection="1">
      <protection locked="0"/>
    </xf>
    <xf numFmtId="37" fontId="5" fillId="2" borderId="10" xfId="3" applyFont="1" applyFill="1" applyBorder="1" applyProtection="1">
      <protection locked="0"/>
    </xf>
    <xf numFmtId="37" fontId="5" fillId="2" borderId="5" xfId="3" applyFont="1" applyFill="1" applyBorder="1" applyProtection="1">
      <protection locked="0"/>
    </xf>
    <xf numFmtId="37" fontId="5" fillId="2" borderId="11" xfId="3" applyFont="1" applyFill="1" applyBorder="1" applyProtection="1">
      <protection locked="0"/>
    </xf>
    <xf numFmtId="165" fontId="0" fillId="0" borderId="0" xfId="1" applyNumberFormat="1" applyFont="1" applyAlignment="1">
      <alignment vertical="top" wrapText="1"/>
    </xf>
    <xf numFmtId="165" fontId="0" fillId="0" borderId="5" xfId="1" applyNumberFormat="1" applyFont="1" applyBorder="1" applyAlignment="1">
      <alignment vertical="top" wrapText="1"/>
    </xf>
    <xf numFmtId="165" fontId="2" fillId="0" borderId="6" xfId="1" applyNumberFormat="1" applyFont="1" applyBorder="1" applyAlignment="1">
      <alignment vertical="top" wrapText="1"/>
    </xf>
    <xf numFmtId="37" fontId="5" fillId="2" borderId="13" xfId="3" quotePrefix="1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165" fontId="2" fillId="0" borderId="2" xfId="1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165" fontId="2" fillId="0" borderId="3" xfId="1" applyNumberFormat="1" applyFont="1" applyBorder="1" applyAlignment="1">
      <alignment vertical="top"/>
    </xf>
    <xf numFmtId="37" fontId="2" fillId="0" borderId="0" xfId="0" applyNumberFormat="1" applyFont="1" applyAlignment="1">
      <alignment vertical="top"/>
    </xf>
    <xf numFmtId="37" fontId="0" fillId="0" borderId="0" xfId="0" applyNumberFormat="1" applyAlignment="1">
      <alignment vertical="top" wrapText="1"/>
    </xf>
    <xf numFmtId="43" fontId="0" fillId="0" borderId="0" xfId="0" applyNumberFormat="1" applyAlignment="1">
      <alignment vertical="top" wrapText="1"/>
    </xf>
    <xf numFmtId="164" fontId="0" fillId="0" borderId="6" xfId="0" applyNumberFormat="1" applyBorder="1" applyAlignment="1">
      <alignment vertical="top"/>
    </xf>
    <xf numFmtId="166" fontId="0" fillId="0" borderId="0" xfId="0" applyNumberFormat="1" applyAlignment="1">
      <alignment vertical="top"/>
    </xf>
    <xf numFmtId="43" fontId="2" fillId="0" borderId="0" xfId="0" applyNumberFormat="1" applyFont="1" applyAlignment="1">
      <alignment vertical="top"/>
    </xf>
    <xf numFmtId="41" fontId="0" fillId="0" borderId="0" xfId="1" applyFont="1" applyAlignment="1">
      <alignment vertical="top"/>
    </xf>
    <xf numFmtId="41" fontId="0" fillId="0" borderId="0" xfId="0" applyNumberFormat="1" applyAlignment="1">
      <alignment vertical="top"/>
    </xf>
    <xf numFmtId="0" fontId="0" fillId="0" borderId="0" xfId="0" quotePrefix="1" applyAlignment="1">
      <alignment vertical="top"/>
    </xf>
    <xf numFmtId="0" fontId="2" fillId="0" borderId="4" xfId="0" applyFont="1" applyBorder="1" applyAlignment="1">
      <alignment vertical="top"/>
    </xf>
    <xf numFmtId="10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  <xf numFmtId="0" fontId="0" fillId="0" borderId="0" xfId="0" applyAlignment="1">
      <alignment horizontal="justify" vertical="top" wrapText="1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Comma [0]" xfId="1" builtinId="6"/>
    <cellStyle name="Normal" xfId="0" builtinId="0"/>
    <cellStyle name="Normal_f-by" xfId="3"/>
    <cellStyle name="Percent" xfId="2" builtinId="5"/>
  </cellStyles>
  <dxfs count="0"/>
  <tableStyles count="0" defaultTableStyle="TableStyleMedium2" defaultPivotStyle="PivotStyleLight16"/>
  <colors>
    <mruColors>
      <color rgb="FF81EC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71"/>
  <sheetViews>
    <sheetView tabSelected="1" view="pageBreakPreview" zoomScale="75" zoomScaleNormal="75" zoomScaleSheetLayoutView="75" workbookViewId="0">
      <selection activeCell="J7" sqref="J7"/>
    </sheetView>
  </sheetViews>
  <sheetFormatPr defaultRowHeight="14.25"/>
  <cols>
    <col min="1" max="1" width="9" style="3"/>
    <col min="2" max="2" width="3.75" style="3" customWidth="1"/>
    <col min="3" max="3" width="20.625" style="3" customWidth="1"/>
    <col min="4" max="4" width="10.25" style="3" bestFit="1" customWidth="1"/>
    <col min="5" max="5" width="30.625" style="3" customWidth="1"/>
    <col min="6" max="6" width="10.25" style="3" bestFit="1" customWidth="1"/>
    <col min="7" max="7" width="3.75" style="3" customWidth="1"/>
    <col min="8" max="8" width="20.625" style="3" customWidth="1"/>
    <col min="9" max="9" width="3.75" style="3" bestFit="1" customWidth="1"/>
    <col min="10" max="10" width="25.625" style="3" customWidth="1"/>
    <col min="11" max="11" width="9" style="3"/>
    <col min="12" max="12" width="17.125" style="3" bestFit="1" customWidth="1"/>
    <col min="13" max="16384" width="9" style="3"/>
  </cols>
  <sheetData>
    <row r="3" spans="2:10" ht="26.25">
      <c r="B3" s="63" t="s">
        <v>84</v>
      </c>
      <c r="C3" s="64"/>
      <c r="D3" s="64"/>
      <c r="E3" s="64"/>
      <c r="F3" s="64"/>
      <c r="G3" s="64"/>
      <c r="H3" s="64"/>
      <c r="I3" s="64"/>
      <c r="J3" s="65"/>
    </row>
    <row r="5" spans="2:10">
      <c r="B5" s="32"/>
      <c r="C5" s="33"/>
      <c r="D5" s="33"/>
      <c r="E5" s="33"/>
      <c r="F5" s="34"/>
      <c r="G5" s="33"/>
      <c r="H5" s="33"/>
      <c r="I5" s="33"/>
      <c r="J5" s="34"/>
    </row>
    <row r="6" spans="2:10">
      <c r="B6" s="35" t="s">
        <v>0</v>
      </c>
      <c r="C6" s="31"/>
      <c r="D6" s="31" t="s">
        <v>70</v>
      </c>
      <c r="E6" s="31"/>
      <c r="F6" s="36"/>
      <c r="G6" s="31" t="s">
        <v>59</v>
      </c>
      <c r="H6" s="31"/>
      <c r="I6" s="31" t="s">
        <v>77</v>
      </c>
      <c r="J6" s="36" t="s">
        <v>99</v>
      </c>
    </row>
    <row r="7" spans="2:10">
      <c r="B7" s="35" t="s">
        <v>1</v>
      </c>
      <c r="C7" s="31"/>
      <c r="D7" s="31" t="s">
        <v>85</v>
      </c>
      <c r="E7" s="31"/>
      <c r="F7" s="36"/>
      <c r="G7" s="31" t="s">
        <v>60</v>
      </c>
      <c r="H7" s="31"/>
      <c r="I7" s="31" t="s">
        <v>38</v>
      </c>
      <c r="J7" s="43" t="s">
        <v>98</v>
      </c>
    </row>
    <row r="8" spans="2:10">
      <c r="B8" s="35" t="s">
        <v>2</v>
      </c>
      <c r="C8" s="31"/>
      <c r="D8" s="31" t="s">
        <v>86</v>
      </c>
      <c r="E8" s="31"/>
      <c r="F8" s="36"/>
      <c r="G8" s="31"/>
      <c r="H8" s="31"/>
      <c r="I8" s="31"/>
      <c r="J8" s="36"/>
    </row>
    <row r="9" spans="2:10">
      <c r="B9" s="35" t="s">
        <v>3</v>
      </c>
      <c r="C9" s="31"/>
      <c r="D9" s="31" t="s">
        <v>87</v>
      </c>
      <c r="E9" s="31"/>
      <c r="F9" s="36"/>
      <c r="G9" s="31" t="s">
        <v>61</v>
      </c>
      <c r="H9" s="31"/>
      <c r="I9" s="31"/>
      <c r="J9" s="36"/>
    </row>
    <row r="10" spans="2:10">
      <c r="B10" s="35" t="s">
        <v>4</v>
      </c>
      <c r="C10" s="31"/>
      <c r="D10" s="31" t="s">
        <v>71</v>
      </c>
      <c r="E10" s="31"/>
      <c r="F10" s="36"/>
      <c r="G10" s="31" t="s">
        <v>62</v>
      </c>
      <c r="H10" s="31"/>
      <c r="I10" s="31" t="s">
        <v>38</v>
      </c>
      <c r="J10" s="43" t="s">
        <v>98</v>
      </c>
    </row>
    <row r="11" spans="2:10">
      <c r="B11" s="35" t="s">
        <v>5</v>
      </c>
      <c r="C11" s="31"/>
      <c r="D11" s="31" t="s">
        <v>80</v>
      </c>
      <c r="E11" s="31"/>
      <c r="F11" s="36"/>
      <c r="G11" s="31"/>
      <c r="H11" s="31"/>
      <c r="I11" s="31"/>
      <c r="J11" s="36"/>
    </row>
    <row r="12" spans="2:10">
      <c r="B12" s="35" t="s">
        <v>6</v>
      </c>
      <c r="C12" s="31"/>
      <c r="D12" s="31" t="s">
        <v>72</v>
      </c>
      <c r="E12" s="31"/>
      <c r="F12" s="36"/>
      <c r="G12" s="31"/>
      <c r="H12" s="31"/>
      <c r="I12" s="31"/>
      <c r="J12" s="36"/>
    </row>
    <row r="13" spans="2:10">
      <c r="B13" s="37"/>
      <c r="C13" s="38"/>
      <c r="D13" s="38"/>
      <c r="E13" s="38"/>
      <c r="F13" s="39"/>
      <c r="G13" s="38"/>
      <c r="H13" s="38"/>
      <c r="I13" s="38"/>
      <c r="J13" s="39"/>
    </row>
    <row r="15" spans="2:10">
      <c r="B15" s="3" t="s">
        <v>7</v>
      </c>
      <c r="F15" s="7" t="s">
        <v>38</v>
      </c>
      <c r="G15" s="7" t="s">
        <v>53</v>
      </c>
      <c r="H15" s="18">
        <v>1760000000</v>
      </c>
    </row>
    <row r="16" spans="2:10">
      <c r="F16" s="7"/>
      <c r="G16" s="7"/>
      <c r="H16" s="18"/>
    </row>
    <row r="17" spans="2:12">
      <c r="B17" s="3" t="s">
        <v>65</v>
      </c>
      <c r="F17" s="7" t="s">
        <v>38</v>
      </c>
      <c r="G17" s="7" t="s">
        <v>53</v>
      </c>
      <c r="H17" s="18">
        <v>0</v>
      </c>
    </row>
    <row r="18" spans="2:12">
      <c r="H18" s="18"/>
    </row>
    <row r="19" spans="2:12">
      <c r="B19" s="3" t="s">
        <v>8</v>
      </c>
      <c r="F19" s="7" t="s">
        <v>38</v>
      </c>
      <c r="G19" s="7" t="s">
        <v>53</v>
      </c>
      <c r="H19" s="18">
        <f>SUM(H15:H18)</f>
        <v>1760000000</v>
      </c>
    </row>
    <row r="20" spans="2:12">
      <c r="H20" s="18"/>
    </row>
    <row r="21" spans="2:12">
      <c r="B21" s="3" t="s">
        <v>9</v>
      </c>
      <c r="D21" s="5">
        <v>0.05</v>
      </c>
      <c r="E21" s="3" t="s">
        <v>11</v>
      </c>
      <c r="F21" s="7" t="s">
        <v>38</v>
      </c>
      <c r="G21" s="7" t="s">
        <v>53</v>
      </c>
      <c r="H21" s="18">
        <f>D21*H15</f>
        <v>88000000</v>
      </c>
    </row>
    <row r="22" spans="2:12">
      <c r="H22" s="18"/>
    </row>
    <row r="23" spans="2:12">
      <c r="B23" s="3" t="s">
        <v>10</v>
      </c>
      <c r="D23" s="17">
        <v>0</v>
      </c>
      <c r="E23" s="3" t="s">
        <v>79</v>
      </c>
      <c r="F23" s="7" t="s">
        <v>38</v>
      </c>
      <c r="G23" s="7" t="s">
        <v>53</v>
      </c>
      <c r="H23" s="18">
        <f>D23*H19</f>
        <v>0</v>
      </c>
      <c r="L23" s="54">
        <f>D29*H23</f>
        <v>0</v>
      </c>
    </row>
    <row r="24" spans="2:12">
      <c r="D24" s="5"/>
      <c r="H24" s="18"/>
    </row>
    <row r="25" spans="2:12">
      <c r="B25" s="3" t="s">
        <v>66</v>
      </c>
      <c r="D25" s="5"/>
      <c r="F25" s="7" t="s">
        <v>38</v>
      </c>
      <c r="G25" s="7" t="s">
        <v>53</v>
      </c>
      <c r="H25" s="18">
        <v>0</v>
      </c>
    </row>
    <row r="26" spans="2:12">
      <c r="H26" s="18"/>
    </row>
    <row r="27" spans="2:12">
      <c r="H27" s="18"/>
    </row>
    <row r="28" spans="2:12">
      <c r="B28" s="3" t="s">
        <v>67</v>
      </c>
      <c r="H28" s="18"/>
    </row>
    <row r="29" spans="2:12">
      <c r="B29" s="3" t="s">
        <v>68</v>
      </c>
      <c r="D29" s="17">
        <f>M55</f>
        <v>0.19463295454545454</v>
      </c>
      <c r="E29" s="3" t="s">
        <v>83</v>
      </c>
      <c r="H29" s="18"/>
    </row>
    <row r="30" spans="2:12" ht="15" thickBot="1"/>
    <row r="31" spans="2:12" ht="29.25" thickTop="1">
      <c r="H31" s="29" t="s">
        <v>63</v>
      </c>
      <c r="I31" s="30"/>
      <c r="J31" s="30" t="s">
        <v>64</v>
      </c>
    </row>
    <row r="32" spans="2:12">
      <c r="B32" s="26" t="s">
        <v>12</v>
      </c>
      <c r="C32" s="24"/>
      <c r="D32" s="24"/>
      <c r="E32" s="24"/>
      <c r="F32" s="53">
        <f>D29</f>
        <v>0.19463295454545454</v>
      </c>
      <c r="G32" s="27" t="s">
        <v>53</v>
      </c>
      <c r="H32" s="23">
        <f>D29*H15</f>
        <v>342554000</v>
      </c>
      <c r="I32" s="28"/>
      <c r="J32" s="25">
        <f>H32/11</f>
        <v>31141272.727272727</v>
      </c>
    </row>
    <row r="33" spans="2:14">
      <c r="B33" s="26" t="s">
        <v>20</v>
      </c>
      <c r="C33" s="24"/>
      <c r="D33" s="24"/>
      <c r="E33" s="24"/>
      <c r="F33" s="24"/>
      <c r="G33" s="27" t="s">
        <v>53</v>
      </c>
      <c r="H33" s="23">
        <f>H17</f>
        <v>0</v>
      </c>
      <c r="I33" s="28"/>
      <c r="J33" s="25">
        <f t="shared" ref="J33" si="0">H33/11</f>
        <v>0</v>
      </c>
    </row>
    <row r="34" spans="2:14">
      <c r="B34" s="26" t="s">
        <v>13</v>
      </c>
      <c r="C34" s="24"/>
      <c r="D34" s="24"/>
      <c r="E34" s="24"/>
      <c r="F34" s="24"/>
      <c r="G34" s="27" t="s">
        <v>53</v>
      </c>
      <c r="H34" s="23">
        <f>SUM(H32:H33)</f>
        <v>342554000</v>
      </c>
      <c r="I34" s="28"/>
      <c r="J34" s="25">
        <f t="shared" ref="J34:J41" si="1">H34/11</f>
        <v>31141272.727272727</v>
      </c>
    </row>
    <row r="35" spans="2:14">
      <c r="B35" s="26" t="s">
        <v>14</v>
      </c>
      <c r="C35" s="24"/>
      <c r="D35" s="24"/>
      <c r="E35" s="24"/>
      <c r="F35" s="24"/>
      <c r="G35" s="27" t="s">
        <v>53</v>
      </c>
      <c r="H35" s="23">
        <f>H23</f>
        <v>0</v>
      </c>
      <c r="I35" s="28"/>
      <c r="J35" s="25">
        <f t="shared" si="1"/>
        <v>0</v>
      </c>
    </row>
    <row r="36" spans="2:14">
      <c r="B36" s="26" t="s">
        <v>69</v>
      </c>
      <c r="C36" s="24"/>
      <c r="D36" s="24"/>
      <c r="E36" s="24"/>
      <c r="F36" s="24"/>
      <c r="G36" s="27" t="s">
        <v>53</v>
      </c>
      <c r="H36" s="23">
        <f>-J62</f>
        <v>0</v>
      </c>
      <c r="I36" s="28"/>
      <c r="J36" s="25">
        <f t="shared" si="1"/>
        <v>0</v>
      </c>
    </row>
    <row r="37" spans="2:14">
      <c r="B37" s="26" t="s">
        <v>15</v>
      </c>
      <c r="C37" s="24"/>
      <c r="D37" s="24"/>
      <c r="E37" s="24"/>
      <c r="F37" s="24"/>
      <c r="G37" s="27" t="s">
        <v>53</v>
      </c>
      <c r="H37" s="23">
        <f>SUM(H34:H36)</f>
        <v>342554000</v>
      </c>
      <c r="I37" s="28"/>
      <c r="J37" s="25">
        <f t="shared" si="1"/>
        <v>31141272.727272727</v>
      </c>
    </row>
    <row r="38" spans="2:14">
      <c r="B38" s="26" t="s">
        <v>16</v>
      </c>
      <c r="C38" s="24"/>
      <c r="D38" s="24"/>
      <c r="E38" s="24"/>
      <c r="F38" s="24"/>
      <c r="G38" s="27" t="s">
        <v>53</v>
      </c>
      <c r="H38" s="23">
        <f>-J63</f>
        <v>-88000000</v>
      </c>
      <c r="I38" s="28"/>
      <c r="J38" s="25">
        <f t="shared" si="1"/>
        <v>-8000000</v>
      </c>
    </row>
    <row r="39" spans="2:14">
      <c r="B39" s="26" t="s">
        <v>17</v>
      </c>
      <c r="C39" s="24"/>
      <c r="D39" s="24"/>
      <c r="E39" s="24"/>
      <c r="F39" s="24"/>
      <c r="G39" s="27" t="s">
        <v>53</v>
      </c>
      <c r="H39" s="23">
        <f>SUM(H37:H38)</f>
        <v>254554000</v>
      </c>
      <c r="I39" s="28"/>
      <c r="J39" s="25">
        <f t="shared" si="1"/>
        <v>23141272.727272727</v>
      </c>
    </row>
    <row r="40" spans="2:14">
      <c r="B40" s="26" t="s">
        <v>18</v>
      </c>
      <c r="C40" s="24"/>
      <c r="D40" s="24"/>
      <c r="E40" s="24"/>
      <c r="F40" s="24"/>
      <c r="G40" s="27" t="s">
        <v>53</v>
      </c>
      <c r="H40" s="23">
        <f>-'Hal 3'!E21</f>
        <v>0</v>
      </c>
      <c r="I40" s="28"/>
      <c r="J40" s="25">
        <f t="shared" si="1"/>
        <v>0</v>
      </c>
    </row>
    <row r="41" spans="2:14">
      <c r="B41" s="26"/>
      <c r="C41" s="24"/>
      <c r="D41" s="24"/>
      <c r="E41" s="24"/>
      <c r="F41" s="24"/>
      <c r="G41" s="27"/>
      <c r="H41" s="23"/>
      <c r="I41" s="28"/>
      <c r="J41" s="25">
        <f t="shared" si="1"/>
        <v>0</v>
      </c>
    </row>
    <row r="42" spans="2:14" s="11" customFormat="1" ht="15">
      <c r="B42" s="44" t="s">
        <v>19</v>
      </c>
      <c r="C42" s="45"/>
      <c r="D42" s="45"/>
      <c r="E42" s="45"/>
      <c r="F42" s="45"/>
      <c r="G42" s="46" t="s">
        <v>53</v>
      </c>
      <c r="H42" s="47">
        <f>ROUND((SUM(H39:H40)),0)</f>
        <v>254554000</v>
      </c>
      <c r="I42" s="48"/>
      <c r="J42" s="49">
        <f>ROUND((SUM(J39:J40)),0)</f>
        <v>23141273</v>
      </c>
      <c r="L42" s="55">
        <f>H42-J42</f>
        <v>231412727</v>
      </c>
    </row>
    <row r="44" spans="2:14" ht="15">
      <c r="B44" s="11" t="s">
        <v>55</v>
      </c>
      <c r="L44" s="56">
        <v>254554000</v>
      </c>
      <c r="M44" s="5">
        <f>L44/H19</f>
        <v>0.14463295454545455</v>
      </c>
      <c r="N44" s="60"/>
    </row>
    <row r="45" spans="2:14" ht="15">
      <c r="B45" s="11" t="s">
        <v>97</v>
      </c>
      <c r="L45" s="56">
        <v>182390000</v>
      </c>
      <c r="M45" s="60">
        <f>5%*M44</f>
        <v>7.2316477272727281E-3</v>
      </c>
    </row>
    <row r="46" spans="2:14">
      <c r="L46" s="56">
        <v>233810000</v>
      </c>
    </row>
    <row r="47" spans="2:14">
      <c r="L47" s="57">
        <f>SUM(L44:L46)</f>
        <v>670754000</v>
      </c>
    </row>
    <row r="48" spans="2:14" ht="15">
      <c r="B48" s="66" t="s">
        <v>21</v>
      </c>
      <c r="C48" s="66"/>
      <c r="D48" s="66"/>
      <c r="G48" s="66" t="s">
        <v>73</v>
      </c>
      <c r="H48" s="66"/>
      <c r="I48" s="66"/>
      <c r="J48" s="66"/>
    </row>
    <row r="49" spans="2:13" ht="15">
      <c r="B49" s="66" t="s">
        <v>22</v>
      </c>
      <c r="C49" s="66"/>
      <c r="D49" s="66"/>
      <c r="G49" s="66" t="s">
        <v>40</v>
      </c>
      <c r="H49" s="66"/>
      <c r="I49" s="66"/>
      <c r="J49" s="66"/>
      <c r="L49" s="55">
        <f>L42-L47</f>
        <v>-439341273</v>
      </c>
    </row>
    <row r="50" spans="2:13">
      <c r="L50" s="57">
        <f>5%*L44</f>
        <v>12727700</v>
      </c>
    </row>
    <row r="51" spans="2:13">
      <c r="L51" s="57">
        <f>L44+L50</f>
        <v>267281700</v>
      </c>
      <c r="M51" s="3">
        <f>L51/H15</f>
        <v>0.15186460227272727</v>
      </c>
    </row>
    <row r="52" spans="2:13">
      <c r="M52" s="3">
        <f>L44/H19</f>
        <v>0.14463295454545455</v>
      </c>
    </row>
    <row r="53" spans="2:13">
      <c r="M53" s="3">
        <f>5%*M52</f>
        <v>7.2316477272727281E-3</v>
      </c>
    </row>
    <row r="54" spans="2:13">
      <c r="M54" s="3">
        <f>M52*1.05</f>
        <v>0.15186460227272727</v>
      </c>
    </row>
    <row r="55" spans="2:13">
      <c r="L55" s="61">
        <f>L44+J63</f>
        <v>342554000</v>
      </c>
      <c r="M55" s="3">
        <f>L55/H15</f>
        <v>0.19463295454545454</v>
      </c>
    </row>
    <row r="56" spans="2:13" ht="15">
      <c r="B56" s="67" t="s">
        <v>23</v>
      </c>
      <c r="C56" s="67"/>
      <c r="D56" s="67"/>
      <c r="G56" s="67" t="s">
        <v>74</v>
      </c>
      <c r="H56" s="67"/>
      <c r="I56" s="67" t="s">
        <v>78</v>
      </c>
      <c r="J56" s="67"/>
    </row>
    <row r="57" spans="2:13" ht="15">
      <c r="B57" s="66" t="s">
        <v>76</v>
      </c>
      <c r="C57" s="66"/>
      <c r="D57" s="66"/>
      <c r="G57" s="66" t="s">
        <v>75</v>
      </c>
      <c r="H57" s="66"/>
      <c r="I57" s="66" t="s">
        <v>81</v>
      </c>
      <c r="J57" s="66"/>
    </row>
    <row r="61" spans="2:13" ht="15" thickBot="1">
      <c r="B61" s="3" t="s">
        <v>24</v>
      </c>
    </row>
    <row r="62" spans="2:13" ht="15" thickTop="1">
      <c r="B62" s="3" t="s">
        <v>25</v>
      </c>
      <c r="C62" s="3" t="s">
        <v>29</v>
      </c>
      <c r="F62" s="19">
        <f>D23</f>
        <v>0</v>
      </c>
      <c r="G62" s="4" t="s">
        <v>58</v>
      </c>
      <c r="H62" s="18">
        <f>H15</f>
        <v>1760000000</v>
      </c>
      <c r="I62" s="3" t="s">
        <v>53</v>
      </c>
      <c r="J62" s="20">
        <f>ROUND((F62*H62),0)</f>
        <v>0</v>
      </c>
    </row>
    <row r="63" spans="2:13">
      <c r="B63" s="3" t="s">
        <v>26</v>
      </c>
      <c r="C63" s="3" t="s">
        <v>30</v>
      </c>
      <c r="F63" s="19">
        <v>0.05</v>
      </c>
      <c r="G63" s="4" t="s">
        <v>58</v>
      </c>
      <c r="H63" s="18">
        <f>H62</f>
        <v>1760000000</v>
      </c>
      <c r="I63" s="3" t="s">
        <v>53</v>
      </c>
      <c r="J63" s="21">
        <f>ROUND((F63*H63),0)</f>
        <v>88000000</v>
      </c>
    </row>
    <row r="64" spans="2:13">
      <c r="B64" s="3" t="s">
        <v>27</v>
      </c>
      <c r="C64" s="3" t="s">
        <v>31</v>
      </c>
      <c r="H64" s="18"/>
      <c r="I64" s="3" t="s">
        <v>53</v>
      </c>
      <c r="J64" s="21"/>
    </row>
    <row r="65" spans="2:10" ht="15" thickBot="1">
      <c r="B65" s="3" t="s">
        <v>28</v>
      </c>
      <c r="C65" s="3" t="s">
        <v>32</v>
      </c>
      <c r="H65" s="18"/>
      <c r="I65" s="3" t="s">
        <v>53</v>
      </c>
      <c r="J65" s="22"/>
    </row>
    <row r="66" spans="2:10" ht="15" thickTop="1"/>
    <row r="68" spans="2:10">
      <c r="B68" s="3" t="s">
        <v>54</v>
      </c>
    </row>
    <row r="69" spans="2:10" ht="28.5" customHeight="1">
      <c r="B69" s="3" t="str">
        <f>B62</f>
        <v>1.</v>
      </c>
      <c r="C69" s="62" t="s">
        <v>56</v>
      </c>
      <c r="D69" s="62"/>
      <c r="E69" s="62"/>
      <c r="F69" s="62"/>
      <c r="G69" s="62"/>
      <c r="H69" s="62"/>
      <c r="I69" s="62"/>
      <c r="J69" s="62"/>
    </row>
    <row r="70" spans="2:10">
      <c r="B70" s="3" t="str">
        <f t="shared" ref="B70:B71" si="2">B63</f>
        <v>2.</v>
      </c>
      <c r="C70" s="62" t="s">
        <v>57</v>
      </c>
      <c r="D70" s="62"/>
      <c r="E70" s="62"/>
      <c r="F70" s="62"/>
      <c r="G70" s="62"/>
      <c r="H70" s="62"/>
      <c r="I70" s="62"/>
      <c r="J70" s="62"/>
    </row>
    <row r="71" spans="2:10">
      <c r="B71" s="3" t="str">
        <f t="shared" si="2"/>
        <v>3.</v>
      </c>
      <c r="C71" s="62" t="s">
        <v>82</v>
      </c>
      <c r="D71" s="62"/>
      <c r="E71" s="62"/>
      <c r="F71" s="62"/>
      <c r="G71" s="62"/>
      <c r="H71" s="62"/>
      <c r="I71" s="62"/>
      <c r="J71" s="62"/>
    </row>
  </sheetData>
  <mergeCells count="14">
    <mergeCell ref="C69:J69"/>
    <mergeCell ref="C70:J70"/>
    <mergeCell ref="C71:J71"/>
    <mergeCell ref="B3:J3"/>
    <mergeCell ref="G48:J48"/>
    <mergeCell ref="G49:J49"/>
    <mergeCell ref="B48:D48"/>
    <mergeCell ref="B49:D49"/>
    <mergeCell ref="B56:D56"/>
    <mergeCell ref="B57:D57"/>
    <mergeCell ref="G56:H56"/>
    <mergeCell ref="G57:H57"/>
    <mergeCell ref="I56:J56"/>
    <mergeCell ref="I57:J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3"/>
  <sheetViews>
    <sheetView view="pageBreakPreview" zoomScale="75" zoomScaleNormal="75" zoomScaleSheetLayoutView="75" workbookViewId="0">
      <selection activeCell="E16" sqref="E16"/>
    </sheetView>
  </sheetViews>
  <sheetFormatPr defaultRowHeight="14.25"/>
  <cols>
    <col min="1" max="1" width="9" style="8"/>
    <col min="2" max="2" width="6.625" style="6" customWidth="1"/>
    <col min="3" max="3" width="25.625" style="8" customWidth="1"/>
    <col min="4" max="4" width="16.625" style="8" customWidth="1"/>
    <col min="5" max="6" width="20.625" style="8" customWidth="1"/>
    <col min="7" max="7" width="30.625" style="8" customWidth="1"/>
    <col min="8" max="8" width="9" style="8"/>
    <col min="9" max="10" width="17.5" style="8" bestFit="1" customWidth="1"/>
    <col min="11" max="16384" width="9" style="8"/>
  </cols>
  <sheetData>
    <row r="2" spans="2:10" ht="15">
      <c r="B2" s="50" t="str">
        <f>'Hal 1'!B6</f>
        <v>PROYEK</v>
      </c>
      <c r="D2" s="50" t="str">
        <f>'Hal 1'!D6</f>
        <v>: VICTORIA SQUARE</v>
      </c>
    </row>
    <row r="3" spans="2:10" ht="15">
      <c r="B3" s="50" t="str">
        <f>'Hal 1'!B9</f>
        <v>PEKERJAAN</v>
      </c>
      <c r="D3" s="50" t="str">
        <f>'Hal 1'!D9</f>
        <v>: REPAIR PEKERJAAN FINISHING</v>
      </c>
    </row>
    <row r="4" spans="2:10" ht="15">
      <c r="B4" s="50" t="str">
        <f>'Hal 1'!B10</f>
        <v>PEMBERI TUGAS</v>
      </c>
      <c r="D4" s="50" t="str">
        <f>'Hal 1'!D10</f>
        <v>: PT. PRIMER EKA PROPERTI</v>
      </c>
    </row>
    <row r="5" spans="2:10" ht="15">
      <c r="B5" s="11" t="s">
        <v>41</v>
      </c>
      <c r="D5" s="50" t="str">
        <f>'Hal 1'!I6&amp;'Hal 1'!J6</f>
        <v>: 001/BAP/1402/CP-ARS/III/17</v>
      </c>
    </row>
    <row r="6" spans="2:10" ht="15" thickBot="1">
      <c r="B6" s="12"/>
      <c r="C6" s="13"/>
      <c r="D6" s="13"/>
      <c r="E6" s="13"/>
      <c r="F6" s="13"/>
      <c r="G6" s="13"/>
    </row>
    <row r="8" spans="2:10" ht="15">
      <c r="B8" s="11" t="s">
        <v>42</v>
      </c>
    </row>
    <row r="10" spans="2:10" ht="15" customHeight="1">
      <c r="B10" s="72" t="s">
        <v>34</v>
      </c>
      <c r="C10" s="70" t="s">
        <v>43</v>
      </c>
      <c r="D10" s="70" t="s">
        <v>33</v>
      </c>
      <c r="E10" s="1" t="s">
        <v>35</v>
      </c>
      <c r="F10" s="70" t="s">
        <v>39</v>
      </c>
      <c r="G10" s="68" t="s">
        <v>37</v>
      </c>
    </row>
    <row r="11" spans="2:10" ht="15">
      <c r="B11" s="73"/>
      <c r="C11" s="71"/>
      <c r="D11" s="71"/>
      <c r="E11" s="2" t="s">
        <v>36</v>
      </c>
      <c r="F11" s="71"/>
      <c r="G11" s="69"/>
    </row>
    <row r="12" spans="2:10">
      <c r="E12" s="40"/>
      <c r="F12" s="40"/>
    </row>
    <row r="13" spans="2:10">
      <c r="C13" s="51"/>
      <c r="D13" s="51"/>
      <c r="E13" s="40"/>
      <c r="F13" s="40">
        <f>E13/11</f>
        <v>0</v>
      </c>
      <c r="I13" s="52"/>
      <c r="J13" s="52"/>
    </row>
    <row r="14" spans="2:10">
      <c r="E14" s="40"/>
      <c r="F14" s="40"/>
    </row>
    <row r="15" spans="2:10">
      <c r="E15" s="40"/>
      <c r="F15" s="40">
        <f>E15/11</f>
        <v>0</v>
      </c>
    </row>
    <row r="16" spans="2:10">
      <c r="E16" s="40"/>
      <c r="F16" s="40"/>
    </row>
    <row r="17" spans="2:7">
      <c r="E17" s="40"/>
      <c r="F17" s="40">
        <f>E17/11</f>
        <v>0</v>
      </c>
    </row>
    <row r="18" spans="2:7">
      <c r="E18" s="40"/>
      <c r="F18" s="40"/>
    </row>
    <row r="19" spans="2:7">
      <c r="E19" s="40"/>
      <c r="F19" s="40">
        <f>E19/11</f>
        <v>0</v>
      </c>
    </row>
    <row r="20" spans="2:7">
      <c r="E20" s="41"/>
      <c r="F20" s="41"/>
      <c r="G20" s="10"/>
    </row>
    <row r="21" spans="2:7" ht="15">
      <c r="B21" s="11" t="s">
        <v>44</v>
      </c>
      <c r="C21" s="14"/>
      <c r="D21" s="14"/>
      <c r="E21" s="42">
        <f>SUM(E12:E20)</f>
        <v>0</v>
      </c>
      <c r="F21" s="42">
        <f>SUM(F12:F20)</f>
        <v>0</v>
      </c>
      <c r="G21" s="15"/>
    </row>
    <row r="22" spans="2:7">
      <c r="E22" s="9"/>
      <c r="F22" s="9"/>
      <c r="G22" s="9"/>
    </row>
    <row r="23" spans="2:7" ht="15">
      <c r="E23" s="14" t="s">
        <v>45</v>
      </c>
    </row>
  </sheetData>
  <mergeCells count="5">
    <mergeCell ref="G10:G11"/>
    <mergeCell ref="F10:F11"/>
    <mergeCell ref="D10:D11"/>
    <mergeCell ref="C10:C11"/>
    <mergeCell ref="B10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6"/>
  <sheetViews>
    <sheetView view="pageBreakPreview" zoomScale="75" zoomScaleNormal="75" zoomScaleSheetLayoutView="75" workbookViewId="0">
      <selection activeCell="H23" sqref="H23"/>
    </sheetView>
  </sheetViews>
  <sheetFormatPr defaultRowHeight="14.25"/>
  <cols>
    <col min="1" max="1" width="9" style="8"/>
    <col min="2" max="2" width="6.625" style="6" customWidth="1"/>
    <col min="3" max="3" width="25.625" style="8" customWidth="1"/>
    <col min="4" max="4" width="16.625" style="8" customWidth="1"/>
    <col min="5" max="8" width="20.625" style="8" customWidth="1"/>
    <col min="9" max="9" width="9" style="8"/>
    <col min="10" max="10" width="14.75" style="8" bestFit="1" customWidth="1"/>
    <col min="11" max="16384" width="9" style="8"/>
  </cols>
  <sheetData>
    <row r="2" spans="2:11" ht="15">
      <c r="B2" s="50" t="str">
        <f>'Hal 3'!B2</f>
        <v>PROYEK</v>
      </c>
      <c r="D2" s="50" t="str">
        <f>'Hal 3'!D2</f>
        <v>: VICTORIA SQUARE</v>
      </c>
    </row>
    <row r="3" spans="2:11" ht="15">
      <c r="B3" s="50" t="str">
        <f>'Hal 3'!B3</f>
        <v>PEKERJAAN</v>
      </c>
      <c r="D3" s="50" t="str">
        <f>'Hal 3'!D3</f>
        <v>: REPAIR PEKERJAAN FINISHING</v>
      </c>
    </row>
    <row r="4" spans="2:11" ht="15">
      <c r="B4" s="50" t="str">
        <f>'Hal 3'!B4</f>
        <v>PEMBERI TUGAS</v>
      </c>
      <c r="D4" s="50" t="str">
        <f>'Hal 3'!D4</f>
        <v>: PT. PRIMER EKA PROPERTI</v>
      </c>
    </row>
    <row r="5" spans="2:11" ht="15">
      <c r="B5" s="50" t="str">
        <f>'Hal 3'!B5</f>
        <v>SERTIFIKAT PEMBAYARAN NO.</v>
      </c>
      <c r="D5" s="50" t="str">
        <f>'Hal 3'!D5</f>
        <v>: 001/BAP/1402/CP-ARS/III/17</v>
      </c>
    </row>
    <row r="6" spans="2:11" ht="15" thickBot="1">
      <c r="B6" s="12"/>
      <c r="C6" s="13"/>
      <c r="D6" s="13"/>
      <c r="E6" s="13"/>
      <c r="F6" s="13"/>
      <c r="G6" s="13"/>
      <c r="H6" s="13"/>
    </row>
    <row r="8" spans="2:11" ht="15">
      <c r="B8" s="11" t="s">
        <v>46</v>
      </c>
    </row>
    <row r="9" spans="2:11" ht="15.75" thickBot="1">
      <c r="B9" s="59"/>
      <c r="C9" s="13"/>
      <c r="D9" s="13"/>
      <c r="E9" s="13"/>
      <c r="F9" s="13"/>
      <c r="G9" s="13"/>
      <c r="H9" s="13"/>
    </row>
    <row r="10" spans="2:11">
      <c r="B10" s="76" t="s">
        <v>34</v>
      </c>
      <c r="C10" s="74" t="s">
        <v>93</v>
      </c>
      <c r="D10" s="74"/>
      <c r="E10" s="74"/>
      <c r="F10" s="76" t="s">
        <v>94</v>
      </c>
      <c r="G10" s="76" t="s">
        <v>95</v>
      </c>
      <c r="H10" s="76" t="s">
        <v>96</v>
      </c>
    </row>
    <row r="11" spans="2:11" ht="15" thickBot="1">
      <c r="B11" s="77"/>
      <c r="C11" s="75"/>
      <c r="D11" s="75"/>
      <c r="E11" s="75"/>
      <c r="F11" s="77"/>
      <c r="G11" s="77"/>
      <c r="H11" s="77"/>
    </row>
    <row r="12" spans="2:11" ht="15">
      <c r="B12" s="11"/>
    </row>
    <row r="13" spans="2:11" ht="15">
      <c r="B13" s="11"/>
    </row>
    <row r="14" spans="2:11">
      <c r="B14" s="6" t="s">
        <v>47</v>
      </c>
      <c r="C14" s="3" t="s">
        <v>50</v>
      </c>
      <c r="E14" s="16" t="s">
        <v>53</v>
      </c>
      <c r="F14" s="52">
        <f>H14-G14</f>
        <v>231412727.27272728</v>
      </c>
      <c r="G14" s="40">
        <f>H14/11</f>
        <v>23141272.727272727</v>
      </c>
      <c r="H14" s="40">
        <f>'Hal 1'!H39</f>
        <v>254554000</v>
      </c>
      <c r="J14" s="52">
        <f>H14-SUM(H17:H19)</f>
        <v>254554000</v>
      </c>
      <c r="K14" s="52"/>
    </row>
    <row r="15" spans="2:11">
      <c r="F15" s="40"/>
      <c r="G15" s="40"/>
      <c r="H15" s="40"/>
    </row>
    <row r="16" spans="2:11">
      <c r="B16" s="6" t="s">
        <v>48</v>
      </c>
      <c r="C16" s="3" t="s">
        <v>89</v>
      </c>
      <c r="E16" s="16"/>
      <c r="F16" s="40"/>
      <c r="G16" s="40"/>
      <c r="H16" s="40"/>
    </row>
    <row r="17" spans="2:8">
      <c r="C17" s="58" t="s">
        <v>90</v>
      </c>
      <c r="E17" s="16" t="s">
        <v>53</v>
      </c>
      <c r="F17" s="40">
        <v>0</v>
      </c>
      <c r="G17" s="40">
        <v>0</v>
      </c>
      <c r="H17" s="40">
        <f>F17</f>
        <v>0</v>
      </c>
    </row>
    <row r="18" spans="2:8">
      <c r="C18" s="58" t="s">
        <v>91</v>
      </c>
      <c r="E18" s="16" t="s">
        <v>53</v>
      </c>
      <c r="F18" s="40">
        <v>0</v>
      </c>
      <c r="G18" s="40">
        <v>0</v>
      </c>
      <c r="H18" s="40">
        <f t="shared" ref="H18:H19" si="0">F18</f>
        <v>0</v>
      </c>
    </row>
    <row r="19" spans="2:8">
      <c r="C19" s="58" t="s">
        <v>92</v>
      </c>
      <c r="E19" s="16" t="s">
        <v>53</v>
      </c>
      <c r="F19" s="40">
        <v>0</v>
      </c>
      <c r="G19" s="40">
        <v>0</v>
      </c>
      <c r="H19" s="40">
        <f t="shared" si="0"/>
        <v>0</v>
      </c>
    </row>
    <row r="20" spans="2:8">
      <c r="F20" s="40"/>
      <c r="G20" s="40"/>
      <c r="H20" s="40"/>
    </row>
    <row r="21" spans="2:8">
      <c r="B21" s="6" t="s">
        <v>49</v>
      </c>
      <c r="C21" s="3" t="s">
        <v>51</v>
      </c>
      <c r="E21" s="16" t="s">
        <v>53</v>
      </c>
      <c r="F21" s="52">
        <f>H21-G21</f>
        <v>1600000000</v>
      </c>
      <c r="G21" s="40">
        <f>H21/11</f>
        <v>160000000</v>
      </c>
      <c r="H21" s="40">
        <f>'Hal 1'!H19</f>
        <v>1760000000</v>
      </c>
    </row>
    <row r="22" spans="2:8">
      <c r="G22" s="40"/>
      <c r="H22" s="40"/>
    </row>
    <row r="23" spans="2:8">
      <c r="B23" s="6" t="s">
        <v>88</v>
      </c>
      <c r="C23" s="3" t="s">
        <v>52</v>
      </c>
      <c r="E23" s="16" t="s">
        <v>53</v>
      </c>
      <c r="F23" s="40">
        <f>F21-F14</f>
        <v>1368587272.7272727</v>
      </c>
      <c r="G23" s="40"/>
      <c r="H23" s="40">
        <f>H21-H14</f>
        <v>1505446000</v>
      </c>
    </row>
    <row r="26" spans="2:8">
      <c r="H26" s="52"/>
    </row>
  </sheetData>
  <mergeCells count="5">
    <mergeCell ref="C10:E11"/>
    <mergeCell ref="B10:B11"/>
    <mergeCell ref="F10:F11"/>
    <mergeCell ref="G10:G11"/>
    <mergeCell ref="H10:H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Hal 1</vt:lpstr>
      <vt:lpstr>Hal 3</vt:lpstr>
      <vt:lpstr>Hal 3 (a)</vt:lpstr>
      <vt:lpstr>'Hal 1'!Print_Area</vt:lpstr>
      <vt:lpstr>'Hal 3'!Print_Area</vt:lpstr>
      <vt:lpstr>'Hal 3 (a)'!Print_Area</vt:lpstr>
      <vt:lpstr>'Hal 3'!Print_Titles</vt:lpstr>
      <vt:lpstr>'Hal 3 (a)'!Print_Titles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Didik Key</dc:creator>
  <cp:lastModifiedBy>Didik Key</cp:lastModifiedBy>
  <cp:lastPrinted>2015-10-20T08:18:20Z</cp:lastPrinted>
  <dcterms:created xsi:type="dcterms:W3CDTF">2015-10-01T01:58:55Z</dcterms:created>
  <dcterms:modified xsi:type="dcterms:W3CDTF">2017-04-25T02:56:24Z</dcterms:modified>
</cp:coreProperties>
</file>