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-37320" yWindow="-5600" windowWidth="36180" windowHeight="21100" tabRatio="772"/>
  </bookViews>
  <sheets>
    <sheet name="Baseline Schedule" sheetId="1" r:id="rId1"/>
    <sheet name="Resources" sheetId="2" r:id="rId2"/>
    <sheet name="Risk Analysis" sheetId="3" r:id="rId3"/>
    <sheet name="Project Control - TP1" sheetId="4" r:id="rId4"/>
    <sheet name="TP2" sheetId="6" r:id="rId5"/>
    <sheet name="TP3" sheetId="7" r:id="rId6"/>
    <sheet name="TP4" sheetId="8" r:id="rId7"/>
    <sheet name="TP5" sheetId="9" r:id="rId8"/>
    <sheet name="TP6" sheetId="10" r:id="rId9"/>
    <sheet name="TP7" sheetId="11" r:id="rId10"/>
    <sheet name="Agenda" sheetId="5" r:id="rId1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3" i="11" l="1"/>
  <c r="AC63" i="11"/>
  <c r="AD63" i="11"/>
  <c r="AB62" i="11"/>
  <c r="AC62" i="11"/>
  <c r="AD62" i="11"/>
  <c r="AB61" i="11"/>
  <c r="AC61" i="11"/>
  <c r="AD61" i="11"/>
  <c r="AB60" i="11"/>
  <c r="AC60" i="11"/>
  <c r="AD60" i="11"/>
  <c r="AB59" i="11"/>
  <c r="AC59" i="11"/>
  <c r="AD59" i="11"/>
  <c r="AB58" i="11"/>
  <c r="AC58" i="11"/>
  <c r="AD58" i="11"/>
  <c r="AB57" i="11"/>
  <c r="AC57" i="11"/>
  <c r="AD57" i="11"/>
  <c r="AB56" i="11"/>
  <c r="AC56" i="11"/>
  <c r="AD56" i="11"/>
  <c r="AB55" i="11"/>
  <c r="AC55" i="11"/>
  <c r="AD55" i="11"/>
  <c r="AB54" i="11"/>
  <c r="AC54" i="11"/>
  <c r="AD54" i="11"/>
  <c r="AB52" i="11"/>
  <c r="AC52" i="11"/>
  <c r="AD52" i="11"/>
  <c r="AB51" i="11"/>
  <c r="AC51" i="11"/>
  <c r="AD51" i="11"/>
  <c r="AB50" i="11"/>
  <c r="AC50" i="11"/>
  <c r="AD50" i="11"/>
  <c r="AB49" i="11"/>
  <c r="AC49" i="11"/>
  <c r="AD49" i="11"/>
  <c r="AB48" i="11"/>
  <c r="AC48" i="11"/>
  <c r="AD48" i="11"/>
  <c r="AB47" i="11"/>
  <c r="AC47" i="11"/>
  <c r="AD47" i="11"/>
  <c r="AB46" i="11"/>
  <c r="AC46" i="11"/>
  <c r="AD46" i="11"/>
  <c r="AB44" i="11"/>
  <c r="AC44" i="11"/>
  <c r="AD44" i="11"/>
  <c r="AB43" i="11"/>
  <c r="AC43" i="11"/>
  <c r="AD43" i="11"/>
  <c r="AB42" i="11"/>
  <c r="AC42" i="11"/>
  <c r="AD42" i="11"/>
  <c r="AB41" i="11"/>
  <c r="AC41" i="11"/>
  <c r="AD41" i="11"/>
  <c r="AB40" i="11"/>
  <c r="AC40" i="11"/>
  <c r="AD40" i="11"/>
  <c r="AB39" i="11"/>
  <c r="AC39" i="11"/>
  <c r="AD39" i="11"/>
  <c r="AB38" i="11"/>
  <c r="AC38" i="11"/>
  <c r="AD38" i="11"/>
  <c r="AB36" i="11"/>
  <c r="AC36" i="11"/>
  <c r="AD36" i="11"/>
  <c r="AB34" i="11"/>
  <c r="AC34" i="11"/>
  <c r="AD34" i="11"/>
  <c r="AB33" i="11"/>
  <c r="AC33" i="11"/>
  <c r="AD33" i="11"/>
  <c r="AB32" i="11"/>
  <c r="AC32" i="11"/>
  <c r="AD32" i="11"/>
  <c r="AB31" i="11"/>
  <c r="AC31" i="11"/>
  <c r="AD31" i="11"/>
  <c r="AB30" i="11"/>
  <c r="AC30" i="11"/>
  <c r="AD30" i="11"/>
  <c r="AB29" i="11"/>
  <c r="AC29" i="11"/>
  <c r="AD29" i="11"/>
  <c r="AB27" i="11"/>
  <c r="AC27" i="11"/>
  <c r="AD27" i="11"/>
  <c r="AB26" i="11"/>
  <c r="AC26" i="11"/>
  <c r="AD26" i="11"/>
  <c r="AB25" i="11"/>
  <c r="AC25" i="11"/>
  <c r="AD25" i="11"/>
  <c r="AB23" i="11"/>
  <c r="AC23" i="11"/>
  <c r="AD23" i="11"/>
  <c r="AB22" i="11"/>
  <c r="AC22" i="11"/>
  <c r="AD22" i="11"/>
  <c r="AB21" i="11"/>
  <c r="AC21" i="11"/>
  <c r="AD21" i="11"/>
  <c r="AB20" i="11"/>
  <c r="AC20" i="11"/>
  <c r="AD20" i="11"/>
  <c r="AB18" i="11"/>
  <c r="AC18" i="11"/>
  <c r="AD18" i="11"/>
  <c r="AB17" i="11"/>
  <c r="AC17" i="11"/>
  <c r="AD17" i="11"/>
  <c r="AB16" i="11"/>
  <c r="AC16" i="11"/>
  <c r="AD16" i="11"/>
  <c r="AB15" i="11"/>
  <c r="AC15" i="11"/>
  <c r="AD15" i="11"/>
  <c r="AB14" i="11"/>
  <c r="AC14" i="11"/>
  <c r="AD14" i="11"/>
  <c r="AB12" i="11"/>
  <c r="AC12" i="11"/>
  <c r="AD12" i="11"/>
  <c r="AB11" i="11"/>
  <c r="AC11" i="11"/>
  <c r="AD11" i="11"/>
  <c r="AB10" i="11"/>
  <c r="AC10" i="11"/>
  <c r="AD10" i="11"/>
  <c r="AB9" i="11"/>
  <c r="AC9" i="11"/>
  <c r="AD9" i="11"/>
  <c r="AB8" i="11"/>
  <c r="AC8" i="11"/>
  <c r="AD8" i="11"/>
  <c r="AB7" i="11"/>
  <c r="AC7" i="11"/>
  <c r="AD7" i="11"/>
  <c r="AB63" i="10"/>
  <c r="AC63" i="10"/>
  <c r="AD63" i="10"/>
  <c r="AB62" i="10"/>
  <c r="AC62" i="10"/>
  <c r="AD62" i="10"/>
  <c r="AB61" i="10"/>
  <c r="AC61" i="10"/>
  <c r="AD61" i="10"/>
  <c r="AB60" i="10"/>
  <c r="AC60" i="10"/>
  <c r="AD60" i="10"/>
  <c r="AB59" i="10"/>
  <c r="AC59" i="10"/>
  <c r="AD59" i="10"/>
  <c r="AB58" i="10"/>
  <c r="AC58" i="10"/>
  <c r="AD58" i="10"/>
  <c r="AB57" i="10"/>
  <c r="AC57" i="10"/>
  <c r="AD57" i="10"/>
  <c r="AB56" i="10"/>
  <c r="AC56" i="10"/>
  <c r="AD56" i="10"/>
  <c r="AB55" i="10"/>
  <c r="AC55" i="10"/>
  <c r="AD55" i="10"/>
  <c r="AB54" i="10"/>
  <c r="AC54" i="10"/>
  <c r="AD54" i="10"/>
  <c r="AB52" i="10"/>
  <c r="AC52" i="10"/>
  <c r="AD52" i="10"/>
  <c r="AB51" i="10"/>
  <c r="AC51" i="10"/>
  <c r="AD51" i="10"/>
  <c r="AB50" i="10"/>
  <c r="AC50" i="10"/>
  <c r="AD50" i="10"/>
  <c r="AB49" i="10"/>
  <c r="AC49" i="10"/>
  <c r="AD49" i="10"/>
  <c r="AB48" i="10"/>
  <c r="AC48" i="10"/>
  <c r="AD48" i="10"/>
  <c r="AB47" i="10"/>
  <c r="AC47" i="10"/>
  <c r="AD47" i="10"/>
  <c r="AB46" i="10"/>
  <c r="AC46" i="10"/>
  <c r="AD46" i="10"/>
  <c r="AB44" i="10"/>
  <c r="AC44" i="10"/>
  <c r="AD44" i="10"/>
  <c r="AB43" i="10"/>
  <c r="AC43" i="10"/>
  <c r="AD43" i="10"/>
  <c r="AB42" i="10"/>
  <c r="AC42" i="10"/>
  <c r="AD42" i="10"/>
  <c r="AB41" i="10"/>
  <c r="AC41" i="10"/>
  <c r="AD41" i="10"/>
  <c r="AB40" i="10"/>
  <c r="AC40" i="10"/>
  <c r="AD40" i="10"/>
  <c r="AB39" i="10"/>
  <c r="AC39" i="10"/>
  <c r="AD39" i="10"/>
  <c r="AB38" i="10"/>
  <c r="AC38" i="10"/>
  <c r="AD38" i="10"/>
  <c r="AB36" i="10"/>
  <c r="AC36" i="10"/>
  <c r="AD36" i="10"/>
  <c r="AB34" i="10"/>
  <c r="AC34" i="10"/>
  <c r="AD34" i="10"/>
  <c r="AB33" i="10"/>
  <c r="AC33" i="10"/>
  <c r="AD33" i="10"/>
  <c r="AB32" i="10"/>
  <c r="AC32" i="10"/>
  <c r="AD32" i="10"/>
  <c r="AB31" i="10"/>
  <c r="AC31" i="10"/>
  <c r="AD31" i="10"/>
  <c r="AB30" i="10"/>
  <c r="AC30" i="10"/>
  <c r="AD30" i="10"/>
  <c r="AB29" i="10"/>
  <c r="AC29" i="10"/>
  <c r="AD29" i="10"/>
  <c r="AB27" i="10"/>
  <c r="AC27" i="10"/>
  <c r="AD27" i="10"/>
  <c r="AB26" i="10"/>
  <c r="AC26" i="10"/>
  <c r="AD26" i="10"/>
  <c r="AB25" i="10"/>
  <c r="AC25" i="10"/>
  <c r="AD25" i="10"/>
  <c r="AB23" i="10"/>
  <c r="AC23" i="10"/>
  <c r="AD23" i="10"/>
  <c r="AB22" i="10"/>
  <c r="AC22" i="10"/>
  <c r="AD22" i="10"/>
  <c r="AB21" i="10"/>
  <c r="AC21" i="10"/>
  <c r="AD21" i="10"/>
  <c r="AB20" i="10"/>
  <c r="AC20" i="10"/>
  <c r="AD20" i="10"/>
  <c r="AB18" i="10"/>
  <c r="AC18" i="10"/>
  <c r="AD18" i="10"/>
  <c r="AB17" i="10"/>
  <c r="AC17" i="10"/>
  <c r="AD17" i="10"/>
  <c r="AB16" i="10"/>
  <c r="AC16" i="10"/>
  <c r="AD16" i="10"/>
  <c r="AB15" i="10"/>
  <c r="AC15" i="10"/>
  <c r="AD15" i="10"/>
  <c r="AB14" i="10"/>
  <c r="AC14" i="10"/>
  <c r="AD14" i="10"/>
  <c r="AB12" i="10"/>
  <c r="AC12" i="10"/>
  <c r="AD12" i="10"/>
  <c r="AB11" i="10"/>
  <c r="AC11" i="10"/>
  <c r="AD11" i="10"/>
  <c r="AB10" i="10"/>
  <c r="AC10" i="10"/>
  <c r="AD10" i="10"/>
  <c r="AB9" i="10"/>
  <c r="AC9" i="10"/>
  <c r="AD9" i="10"/>
  <c r="AB8" i="10"/>
  <c r="AC8" i="10"/>
  <c r="AD8" i="10"/>
  <c r="AB7" i="10"/>
  <c r="AC7" i="10"/>
  <c r="AD7" i="10"/>
  <c r="AB63" i="9"/>
  <c r="AC63" i="9"/>
  <c r="AD63" i="9"/>
  <c r="AB62" i="9"/>
  <c r="AC62" i="9"/>
  <c r="AD62" i="9"/>
  <c r="AB61" i="9"/>
  <c r="AC61" i="9"/>
  <c r="AD61" i="9"/>
  <c r="AB60" i="9"/>
  <c r="AC60" i="9"/>
  <c r="AD60" i="9"/>
  <c r="AB59" i="9"/>
  <c r="AC59" i="9"/>
  <c r="AD59" i="9"/>
  <c r="AB58" i="9"/>
  <c r="AC58" i="9"/>
  <c r="AD58" i="9"/>
  <c r="AB57" i="9"/>
  <c r="AC57" i="9"/>
  <c r="AD57" i="9"/>
  <c r="AB56" i="9"/>
  <c r="AC56" i="9"/>
  <c r="AD56" i="9"/>
  <c r="AB55" i="9"/>
  <c r="AC55" i="9"/>
  <c r="AD55" i="9"/>
  <c r="AB54" i="9"/>
  <c r="AC54" i="9"/>
  <c r="AD54" i="9"/>
  <c r="AB52" i="9"/>
  <c r="AC52" i="9"/>
  <c r="AD52" i="9"/>
  <c r="AB51" i="9"/>
  <c r="AC51" i="9"/>
  <c r="AD51" i="9"/>
  <c r="AB50" i="9"/>
  <c r="AC50" i="9"/>
  <c r="AD50" i="9"/>
  <c r="AB49" i="9"/>
  <c r="AC49" i="9"/>
  <c r="AD49" i="9"/>
  <c r="AB48" i="9"/>
  <c r="AC48" i="9"/>
  <c r="AD48" i="9"/>
  <c r="AB47" i="9"/>
  <c r="AC47" i="9"/>
  <c r="AD47" i="9"/>
  <c r="AB46" i="9"/>
  <c r="AC46" i="9"/>
  <c r="AD46" i="9"/>
  <c r="AB44" i="9"/>
  <c r="AC44" i="9"/>
  <c r="AD44" i="9"/>
  <c r="AB43" i="9"/>
  <c r="AC43" i="9"/>
  <c r="AD43" i="9"/>
  <c r="AB42" i="9"/>
  <c r="AC42" i="9"/>
  <c r="AD42" i="9"/>
  <c r="AB41" i="9"/>
  <c r="AC41" i="9"/>
  <c r="AD41" i="9"/>
  <c r="AB40" i="9"/>
  <c r="AC40" i="9"/>
  <c r="AD40" i="9"/>
  <c r="AB39" i="9"/>
  <c r="AC39" i="9"/>
  <c r="AD39" i="9"/>
  <c r="AB38" i="9"/>
  <c r="AC38" i="9"/>
  <c r="AD38" i="9"/>
  <c r="AB36" i="9"/>
  <c r="AC36" i="9"/>
  <c r="AD36" i="9"/>
  <c r="AB34" i="9"/>
  <c r="AC34" i="9"/>
  <c r="AD34" i="9"/>
  <c r="AB33" i="9"/>
  <c r="AC33" i="9"/>
  <c r="AD33" i="9"/>
  <c r="AB32" i="9"/>
  <c r="AC32" i="9"/>
  <c r="AD32" i="9"/>
  <c r="AB31" i="9"/>
  <c r="AC31" i="9"/>
  <c r="AD31" i="9"/>
  <c r="AB30" i="9"/>
  <c r="AC30" i="9"/>
  <c r="AD30" i="9"/>
  <c r="AB29" i="9"/>
  <c r="AC29" i="9"/>
  <c r="AD29" i="9"/>
  <c r="AB27" i="9"/>
  <c r="AC27" i="9"/>
  <c r="AD27" i="9"/>
  <c r="AB26" i="9"/>
  <c r="AC26" i="9"/>
  <c r="AD26" i="9"/>
  <c r="AB25" i="9"/>
  <c r="AC25" i="9"/>
  <c r="AD25" i="9"/>
  <c r="AB23" i="9"/>
  <c r="AC23" i="9"/>
  <c r="AD23" i="9"/>
  <c r="AB22" i="9"/>
  <c r="AC22" i="9"/>
  <c r="AD22" i="9"/>
  <c r="AB21" i="9"/>
  <c r="AC21" i="9"/>
  <c r="AD21" i="9"/>
  <c r="AB20" i="9"/>
  <c r="AC20" i="9"/>
  <c r="AD20" i="9"/>
  <c r="AB18" i="9"/>
  <c r="AC18" i="9"/>
  <c r="AD18" i="9"/>
  <c r="AB17" i="9"/>
  <c r="AC17" i="9"/>
  <c r="AD17" i="9"/>
  <c r="AB16" i="9"/>
  <c r="AC16" i="9"/>
  <c r="AD16" i="9"/>
  <c r="AB15" i="9"/>
  <c r="AC15" i="9"/>
  <c r="AD15" i="9"/>
  <c r="AB14" i="9"/>
  <c r="AC14" i="9"/>
  <c r="AD14" i="9"/>
  <c r="AB12" i="9"/>
  <c r="AC12" i="9"/>
  <c r="AD12" i="9"/>
  <c r="AB11" i="9"/>
  <c r="AC11" i="9"/>
  <c r="AD11" i="9"/>
  <c r="AB10" i="9"/>
  <c r="AC10" i="9"/>
  <c r="AD10" i="9"/>
  <c r="AB9" i="9"/>
  <c r="AC9" i="9"/>
  <c r="AD9" i="9"/>
  <c r="AB8" i="9"/>
  <c r="AC8" i="9"/>
  <c r="AD8" i="9"/>
  <c r="AB7" i="9"/>
  <c r="AC7" i="9"/>
  <c r="AD7" i="9"/>
  <c r="AB63" i="8"/>
  <c r="AC63" i="8"/>
  <c r="AD63" i="8"/>
  <c r="AB62" i="8"/>
  <c r="AC62" i="8"/>
  <c r="AD62" i="8"/>
  <c r="AB61" i="8"/>
  <c r="AC61" i="8"/>
  <c r="AD61" i="8"/>
  <c r="AB60" i="8"/>
  <c r="AC60" i="8"/>
  <c r="AD60" i="8"/>
  <c r="AB59" i="8"/>
  <c r="AC59" i="8"/>
  <c r="AD59" i="8"/>
  <c r="AB58" i="8"/>
  <c r="AC58" i="8"/>
  <c r="AD58" i="8"/>
  <c r="AB57" i="8"/>
  <c r="AC57" i="8"/>
  <c r="AD57" i="8"/>
  <c r="AB56" i="8"/>
  <c r="AC56" i="8"/>
  <c r="AD56" i="8"/>
  <c r="AB55" i="8"/>
  <c r="AC55" i="8"/>
  <c r="AD55" i="8"/>
  <c r="AB54" i="8"/>
  <c r="AC54" i="8"/>
  <c r="AD54" i="8"/>
  <c r="AB52" i="8"/>
  <c r="AC52" i="8"/>
  <c r="AD52" i="8"/>
  <c r="AB51" i="8"/>
  <c r="AC51" i="8"/>
  <c r="AD51" i="8"/>
  <c r="AB50" i="8"/>
  <c r="AC50" i="8"/>
  <c r="AD50" i="8"/>
  <c r="AB49" i="8"/>
  <c r="AC49" i="8"/>
  <c r="AD49" i="8"/>
  <c r="AB48" i="8"/>
  <c r="AC48" i="8"/>
  <c r="AD48" i="8"/>
  <c r="AB47" i="8"/>
  <c r="AC47" i="8"/>
  <c r="AD47" i="8"/>
  <c r="AB46" i="8"/>
  <c r="AC46" i="8"/>
  <c r="AD46" i="8"/>
  <c r="AB44" i="8"/>
  <c r="AC44" i="8"/>
  <c r="AD44" i="8"/>
  <c r="AB43" i="8"/>
  <c r="AC43" i="8"/>
  <c r="AD43" i="8"/>
  <c r="AB42" i="8"/>
  <c r="AC42" i="8"/>
  <c r="AD42" i="8"/>
  <c r="AB41" i="8"/>
  <c r="AC41" i="8"/>
  <c r="AD41" i="8"/>
  <c r="AB40" i="8"/>
  <c r="AC40" i="8"/>
  <c r="AD40" i="8"/>
  <c r="AB39" i="8"/>
  <c r="AC39" i="8"/>
  <c r="AD39" i="8"/>
  <c r="AB38" i="8"/>
  <c r="AC38" i="8"/>
  <c r="AD38" i="8"/>
  <c r="AB36" i="8"/>
  <c r="AC36" i="8"/>
  <c r="AD36" i="8"/>
  <c r="AB34" i="8"/>
  <c r="AC34" i="8"/>
  <c r="AD34" i="8"/>
  <c r="AB33" i="8"/>
  <c r="AC33" i="8"/>
  <c r="AD33" i="8"/>
  <c r="AB32" i="8"/>
  <c r="AC32" i="8"/>
  <c r="AD32" i="8"/>
  <c r="AB31" i="8"/>
  <c r="AC31" i="8"/>
  <c r="AD31" i="8"/>
  <c r="AB30" i="8"/>
  <c r="AC30" i="8"/>
  <c r="AD30" i="8"/>
  <c r="AB29" i="8"/>
  <c r="AC29" i="8"/>
  <c r="AD29" i="8"/>
  <c r="AB27" i="8"/>
  <c r="AC27" i="8"/>
  <c r="AD27" i="8"/>
  <c r="AB26" i="8"/>
  <c r="AC26" i="8"/>
  <c r="AD26" i="8"/>
  <c r="AB25" i="8"/>
  <c r="AC25" i="8"/>
  <c r="AD25" i="8"/>
  <c r="AB23" i="8"/>
  <c r="AC23" i="8"/>
  <c r="AD23" i="8"/>
  <c r="AB22" i="8"/>
  <c r="AC22" i="8"/>
  <c r="AD22" i="8"/>
  <c r="AB21" i="8"/>
  <c r="AC21" i="8"/>
  <c r="AD21" i="8"/>
  <c r="AB20" i="8"/>
  <c r="AC20" i="8"/>
  <c r="AD20" i="8"/>
  <c r="AB18" i="8"/>
  <c r="AC18" i="8"/>
  <c r="AD18" i="8"/>
  <c r="AB17" i="8"/>
  <c r="AC17" i="8"/>
  <c r="AD17" i="8"/>
  <c r="AB16" i="8"/>
  <c r="AC16" i="8"/>
  <c r="AD16" i="8"/>
  <c r="AB15" i="8"/>
  <c r="AC15" i="8"/>
  <c r="AD15" i="8"/>
  <c r="AB14" i="8"/>
  <c r="AC14" i="8"/>
  <c r="AD14" i="8"/>
  <c r="AB12" i="8"/>
  <c r="AC12" i="8"/>
  <c r="AD12" i="8"/>
  <c r="AB11" i="8"/>
  <c r="AC11" i="8"/>
  <c r="AD11" i="8"/>
  <c r="AB10" i="8"/>
  <c r="AC10" i="8"/>
  <c r="AD10" i="8"/>
  <c r="AB9" i="8"/>
  <c r="AC9" i="8"/>
  <c r="AD9" i="8"/>
  <c r="AB8" i="8"/>
  <c r="AC8" i="8"/>
  <c r="AD8" i="8"/>
  <c r="AB7" i="8"/>
  <c r="AC7" i="8"/>
  <c r="AD7" i="8"/>
  <c r="AB63" i="7"/>
  <c r="AC63" i="7"/>
  <c r="AD63" i="7"/>
  <c r="AB62" i="7"/>
  <c r="AC62" i="7"/>
  <c r="AD62" i="7"/>
  <c r="AB61" i="7"/>
  <c r="AC61" i="7"/>
  <c r="AD61" i="7"/>
  <c r="AB60" i="7"/>
  <c r="AC60" i="7"/>
  <c r="AD60" i="7"/>
  <c r="AB59" i="7"/>
  <c r="AC59" i="7"/>
  <c r="AD59" i="7"/>
  <c r="AB58" i="7"/>
  <c r="AC58" i="7"/>
  <c r="AD58" i="7"/>
  <c r="AB57" i="7"/>
  <c r="AC57" i="7"/>
  <c r="AD57" i="7"/>
  <c r="AB56" i="7"/>
  <c r="AC56" i="7"/>
  <c r="AD56" i="7"/>
  <c r="AB55" i="7"/>
  <c r="AC55" i="7"/>
  <c r="AD55" i="7"/>
  <c r="AB54" i="7"/>
  <c r="AC54" i="7"/>
  <c r="AD54" i="7"/>
  <c r="AB52" i="7"/>
  <c r="AC52" i="7"/>
  <c r="AD52" i="7"/>
  <c r="AB51" i="7"/>
  <c r="AC51" i="7"/>
  <c r="AD51" i="7"/>
  <c r="AB50" i="7"/>
  <c r="AC50" i="7"/>
  <c r="AD50" i="7"/>
  <c r="AB49" i="7"/>
  <c r="AC49" i="7"/>
  <c r="AD49" i="7"/>
  <c r="AB48" i="7"/>
  <c r="AC48" i="7"/>
  <c r="AD48" i="7"/>
  <c r="AB47" i="7"/>
  <c r="AC47" i="7"/>
  <c r="AD47" i="7"/>
  <c r="AB46" i="7"/>
  <c r="AC46" i="7"/>
  <c r="AD46" i="7"/>
  <c r="AB44" i="7"/>
  <c r="AC44" i="7"/>
  <c r="AD44" i="7"/>
  <c r="AB43" i="7"/>
  <c r="AC43" i="7"/>
  <c r="AD43" i="7"/>
  <c r="AB42" i="7"/>
  <c r="AC42" i="7"/>
  <c r="AD42" i="7"/>
  <c r="AB41" i="7"/>
  <c r="AC41" i="7"/>
  <c r="AD41" i="7"/>
  <c r="AB40" i="7"/>
  <c r="AC40" i="7"/>
  <c r="AD40" i="7"/>
  <c r="AB39" i="7"/>
  <c r="AC39" i="7"/>
  <c r="AD39" i="7"/>
  <c r="AB38" i="7"/>
  <c r="AC38" i="7"/>
  <c r="AD38" i="7"/>
  <c r="AB36" i="7"/>
  <c r="AC36" i="7"/>
  <c r="AD36" i="7"/>
  <c r="AB34" i="7"/>
  <c r="AC34" i="7"/>
  <c r="AD34" i="7"/>
  <c r="AB33" i="7"/>
  <c r="AC33" i="7"/>
  <c r="AD33" i="7"/>
  <c r="AB32" i="7"/>
  <c r="AC32" i="7"/>
  <c r="AD32" i="7"/>
  <c r="AB31" i="7"/>
  <c r="AC31" i="7"/>
  <c r="AD31" i="7"/>
  <c r="AB30" i="7"/>
  <c r="AC30" i="7"/>
  <c r="AD30" i="7"/>
  <c r="AB29" i="7"/>
  <c r="AC29" i="7"/>
  <c r="AD29" i="7"/>
  <c r="AB27" i="7"/>
  <c r="AC27" i="7"/>
  <c r="AD27" i="7"/>
  <c r="AB26" i="7"/>
  <c r="AC26" i="7"/>
  <c r="AD26" i="7"/>
  <c r="AB25" i="7"/>
  <c r="AC25" i="7"/>
  <c r="AD25" i="7"/>
  <c r="AB23" i="7"/>
  <c r="AC23" i="7"/>
  <c r="AD23" i="7"/>
  <c r="AB22" i="7"/>
  <c r="AC22" i="7"/>
  <c r="AD22" i="7"/>
  <c r="AB21" i="7"/>
  <c r="AC21" i="7"/>
  <c r="AD21" i="7"/>
  <c r="AB20" i="7"/>
  <c r="AC20" i="7"/>
  <c r="AD20" i="7"/>
  <c r="AB18" i="7"/>
  <c r="AC18" i="7"/>
  <c r="AD18" i="7"/>
  <c r="AB17" i="7"/>
  <c r="AC17" i="7"/>
  <c r="AD17" i="7"/>
  <c r="AB16" i="7"/>
  <c r="AC16" i="7"/>
  <c r="AD16" i="7"/>
  <c r="AB15" i="7"/>
  <c r="AC15" i="7"/>
  <c r="AD15" i="7"/>
  <c r="AB14" i="7"/>
  <c r="AC14" i="7"/>
  <c r="AD14" i="7"/>
  <c r="AB12" i="7"/>
  <c r="AC12" i="7"/>
  <c r="AD12" i="7"/>
  <c r="AB11" i="7"/>
  <c r="AC11" i="7"/>
  <c r="AD11" i="7"/>
  <c r="AB10" i="7"/>
  <c r="AC10" i="7"/>
  <c r="AD10" i="7"/>
  <c r="AB9" i="7"/>
  <c r="AC9" i="7"/>
  <c r="AD9" i="7"/>
  <c r="AB8" i="7"/>
  <c r="AC8" i="7"/>
  <c r="AD8" i="7"/>
  <c r="AB7" i="7"/>
  <c r="AC7" i="7"/>
  <c r="AD7" i="7"/>
  <c r="AB63" i="6"/>
  <c r="AC63" i="6"/>
  <c r="AD63" i="6"/>
  <c r="AB62" i="6"/>
  <c r="AC62" i="6"/>
  <c r="AD62" i="6"/>
  <c r="AB61" i="6"/>
  <c r="AC61" i="6"/>
  <c r="AD61" i="6"/>
  <c r="AB60" i="6"/>
  <c r="AC60" i="6"/>
  <c r="AD60" i="6"/>
  <c r="AB59" i="6"/>
  <c r="AC59" i="6"/>
  <c r="AD59" i="6"/>
  <c r="AB58" i="6"/>
  <c r="AC58" i="6"/>
  <c r="AD58" i="6"/>
  <c r="AB57" i="6"/>
  <c r="AC57" i="6"/>
  <c r="AD57" i="6"/>
  <c r="AB56" i="6"/>
  <c r="AC56" i="6"/>
  <c r="AD56" i="6"/>
  <c r="AB55" i="6"/>
  <c r="AC55" i="6"/>
  <c r="AD55" i="6"/>
  <c r="AB54" i="6"/>
  <c r="AC54" i="6"/>
  <c r="AD54" i="6"/>
  <c r="AB52" i="6"/>
  <c r="AC52" i="6"/>
  <c r="AD52" i="6"/>
  <c r="AB51" i="6"/>
  <c r="AC51" i="6"/>
  <c r="AD51" i="6"/>
  <c r="AB50" i="6"/>
  <c r="AC50" i="6"/>
  <c r="AD50" i="6"/>
  <c r="AB49" i="6"/>
  <c r="AC49" i="6"/>
  <c r="AD49" i="6"/>
  <c r="AB48" i="6"/>
  <c r="AC48" i="6"/>
  <c r="AD48" i="6"/>
  <c r="AB47" i="6"/>
  <c r="AC47" i="6"/>
  <c r="AD47" i="6"/>
  <c r="AB46" i="6"/>
  <c r="AC46" i="6"/>
  <c r="AD46" i="6"/>
  <c r="AB44" i="6"/>
  <c r="AC44" i="6"/>
  <c r="AD44" i="6"/>
  <c r="AB43" i="6"/>
  <c r="AC43" i="6"/>
  <c r="AD43" i="6"/>
  <c r="AB42" i="6"/>
  <c r="AC42" i="6"/>
  <c r="AD42" i="6"/>
  <c r="AB41" i="6"/>
  <c r="AC41" i="6"/>
  <c r="AD41" i="6"/>
  <c r="AB40" i="6"/>
  <c r="AC40" i="6"/>
  <c r="AD40" i="6"/>
  <c r="AB39" i="6"/>
  <c r="AC39" i="6"/>
  <c r="AD39" i="6"/>
  <c r="AB38" i="6"/>
  <c r="AC38" i="6"/>
  <c r="AD38" i="6"/>
  <c r="AB36" i="6"/>
  <c r="AC36" i="6"/>
  <c r="AD36" i="6"/>
  <c r="AB34" i="6"/>
  <c r="AC34" i="6"/>
  <c r="AD34" i="6"/>
  <c r="AB33" i="6"/>
  <c r="AC33" i="6"/>
  <c r="AD33" i="6"/>
  <c r="AB32" i="6"/>
  <c r="AC32" i="6"/>
  <c r="AD32" i="6"/>
  <c r="AB31" i="6"/>
  <c r="AC31" i="6"/>
  <c r="AD31" i="6"/>
  <c r="AB30" i="6"/>
  <c r="AC30" i="6"/>
  <c r="AD30" i="6"/>
  <c r="AB29" i="6"/>
  <c r="AC29" i="6"/>
  <c r="AD29" i="6"/>
  <c r="AB27" i="6"/>
  <c r="AC27" i="6"/>
  <c r="AD27" i="6"/>
  <c r="AB26" i="6"/>
  <c r="AC26" i="6"/>
  <c r="AD26" i="6"/>
  <c r="AB25" i="6"/>
  <c r="AC25" i="6"/>
  <c r="AD25" i="6"/>
  <c r="AB23" i="6"/>
  <c r="AC23" i="6"/>
  <c r="AD23" i="6"/>
  <c r="AB22" i="6"/>
  <c r="AC22" i="6"/>
  <c r="AD22" i="6"/>
  <c r="AB21" i="6"/>
  <c r="AC21" i="6"/>
  <c r="AD21" i="6"/>
  <c r="AB20" i="6"/>
  <c r="AC20" i="6"/>
  <c r="AD20" i="6"/>
  <c r="AB18" i="6"/>
  <c r="AC18" i="6"/>
  <c r="AD18" i="6"/>
  <c r="AB17" i="6"/>
  <c r="AC17" i="6"/>
  <c r="AD17" i="6"/>
  <c r="AB16" i="6"/>
  <c r="AC16" i="6"/>
  <c r="AD16" i="6"/>
  <c r="AB15" i="6"/>
  <c r="AC15" i="6"/>
  <c r="AD15" i="6"/>
  <c r="AB14" i="6"/>
  <c r="AC14" i="6"/>
  <c r="AD14" i="6"/>
  <c r="AB12" i="6"/>
  <c r="AC12" i="6"/>
  <c r="AD12" i="6"/>
  <c r="AB11" i="6"/>
  <c r="AC11" i="6"/>
  <c r="AD11" i="6"/>
  <c r="AB10" i="6"/>
  <c r="AC10" i="6"/>
  <c r="AD10" i="6"/>
  <c r="AB9" i="6"/>
  <c r="AC9" i="6"/>
  <c r="AD9" i="6"/>
  <c r="AB8" i="6"/>
  <c r="AC8" i="6"/>
  <c r="AD8" i="6"/>
  <c r="AB7" i="6"/>
  <c r="AC7" i="6"/>
  <c r="AD7" i="6"/>
  <c r="AB8" i="4"/>
  <c r="X6" i="1"/>
  <c r="Y6" i="1"/>
  <c r="AQ6" i="1"/>
  <c r="BI6" i="1"/>
  <c r="Z6" i="1"/>
  <c r="AR6" i="1"/>
  <c r="BJ6" i="1"/>
  <c r="AA6" i="1"/>
  <c r="AS6" i="1"/>
  <c r="BK6" i="1"/>
  <c r="AB6" i="1"/>
  <c r="AT6" i="1"/>
  <c r="BL6" i="1"/>
  <c r="AC6" i="1"/>
  <c r="AU6" i="1"/>
  <c r="BM6" i="1"/>
  <c r="AD6" i="1"/>
  <c r="AV6" i="1"/>
  <c r="BN6" i="1"/>
  <c r="AE6" i="1"/>
  <c r="AW6" i="1"/>
  <c r="BO6" i="1"/>
  <c r="AF6" i="1"/>
  <c r="AX6" i="1"/>
  <c r="BP6" i="1"/>
  <c r="AG6" i="1"/>
  <c r="AY6" i="1"/>
  <c r="BQ6" i="1"/>
  <c r="AH6" i="1"/>
  <c r="AZ6" i="1"/>
  <c r="BR6" i="1"/>
  <c r="AI6" i="1"/>
  <c r="BA6" i="1"/>
  <c r="BS6" i="1"/>
  <c r="AJ6" i="1"/>
  <c r="BB6" i="1"/>
  <c r="BT6" i="1"/>
  <c r="AK6" i="1"/>
  <c r="BC6" i="1"/>
  <c r="BU6" i="1"/>
  <c r="AL6" i="1"/>
  <c r="BD6" i="1"/>
  <c r="BV6" i="1"/>
  <c r="AM6" i="1"/>
  <c r="BE6" i="1"/>
  <c r="BW6" i="1"/>
  <c r="AN6" i="1"/>
  <c r="BF6" i="1"/>
  <c r="BX6" i="1"/>
  <c r="AO6" i="1"/>
  <c r="BG6" i="1"/>
  <c r="BY6" i="1"/>
  <c r="AP6" i="1"/>
  <c r="BH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AC8" i="4"/>
  <c r="AD8" i="4"/>
  <c r="AB9" i="4"/>
  <c r="X7" i="1"/>
  <c r="Y7" i="1"/>
  <c r="AQ7" i="1"/>
  <c r="BI7" i="1"/>
  <c r="Z7" i="1"/>
  <c r="AR7" i="1"/>
  <c r="BJ7" i="1"/>
  <c r="AA7" i="1"/>
  <c r="AS7" i="1"/>
  <c r="BK7" i="1"/>
  <c r="AB7" i="1"/>
  <c r="AT7" i="1"/>
  <c r="BL7" i="1"/>
  <c r="AC7" i="1"/>
  <c r="AU7" i="1"/>
  <c r="BM7" i="1"/>
  <c r="AD7" i="1"/>
  <c r="AV7" i="1"/>
  <c r="BN7" i="1"/>
  <c r="AE7" i="1"/>
  <c r="AW7" i="1"/>
  <c r="BO7" i="1"/>
  <c r="AF7" i="1"/>
  <c r="AX7" i="1"/>
  <c r="BP7" i="1"/>
  <c r="AG7" i="1"/>
  <c r="AY7" i="1"/>
  <c r="BQ7" i="1"/>
  <c r="AH7" i="1"/>
  <c r="AZ7" i="1"/>
  <c r="BR7" i="1"/>
  <c r="AI7" i="1"/>
  <c r="BA7" i="1"/>
  <c r="BS7" i="1"/>
  <c r="AJ7" i="1"/>
  <c r="BB7" i="1"/>
  <c r="BT7" i="1"/>
  <c r="AK7" i="1"/>
  <c r="BC7" i="1"/>
  <c r="BU7" i="1"/>
  <c r="AL7" i="1"/>
  <c r="BD7" i="1"/>
  <c r="BV7" i="1"/>
  <c r="AM7" i="1"/>
  <c r="BE7" i="1"/>
  <c r="BW7" i="1"/>
  <c r="AN7" i="1"/>
  <c r="BF7" i="1"/>
  <c r="BX7" i="1"/>
  <c r="AO7" i="1"/>
  <c r="BG7" i="1"/>
  <c r="BY7" i="1"/>
  <c r="AP7" i="1"/>
  <c r="BH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AC9" i="4"/>
  <c r="AD9" i="4"/>
  <c r="AB10" i="4"/>
  <c r="X8" i="1"/>
  <c r="Y8" i="1"/>
  <c r="AQ8" i="1"/>
  <c r="BI8" i="1"/>
  <c r="Z8" i="1"/>
  <c r="AR8" i="1"/>
  <c r="BJ8" i="1"/>
  <c r="AA8" i="1"/>
  <c r="AS8" i="1"/>
  <c r="BK8" i="1"/>
  <c r="AB8" i="1"/>
  <c r="AT8" i="1"/>
  <c r="BL8" i="1"/>
  <c r="AC8" i="1"/>
  <c r="AU8" i="1"/>
  <c r="BM8" i="1"/>
  <c r="AD8" i="1"/>
  <c r="AV8" i="1"/>
  <c r="BN8" i="1"/>
  <c r="AE8" i="1"/>
  <c r="AW8" i="1"/>
  <c r="BO8" i="1"/>
  <c r="AF8" i="1"/>
  <c r="AX8" i="1"/>
  <c r="BP8" i="1"/>
  <c r="AG8" i="1"/>
  <c r="AY8" i="1"/>
  <c r="BQ8" i="1"/>
  <c r="AH8" i="1"/>
  <c r="AZ8" i="1"/>
  <c r="BR8" i="1"/>
  <c r="AI8" i="1"/>
  <c r="BA8" i="1"/>
  <c r="BS8" i="1"/>
  <c r="AJ8" i="1"/>
  <c r="BB8" i="1"/>
  <c r="BT8" i="1"/>
  <c r="AK8" i="1"/>
  <c r="BC8" i="1"/>
  <c r="BU8" i="1"/>
  <c r="AL8" i="1"/>
  <c r="BD8" i="1"/>
  <c r="BV8" i="1"/>
  <c r="AM8" i="1"/>
  <c r="BE8" i="1"/>
  <c r="BW8" i="1"/>
  <c r="AN8" i="1"/>
  <c r="BF8" i="1"/>
  <c r="BX8" i="1"/>
  <c r="AO8" i="1"/>
  <c r="BG8" i="1"/>
  <c r="BY8" i="1"/>
  <c r="AP8" i="1"/>
  <c r="BH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AC10" i="4"/>
  <c r="AD10" i="4"/>
  <c r="AB11" i="4"/>
  <c r="X9" i="1"/>
  <c r="Y9" i="1"/>
  <c r="AQ9" i="1"/>
  <c r="BI9" i="1"/>
  <c r="Z9" i="1"/>
  <c r="AR9" i="1"/>
  <c r="BJ9" i="1"/>
  <c r="AA9" i="1"/>
  <c r="AS9" i="1"/>
  <c r="BK9" i="1"/>
  <c r="AB9" i="1"/>
  <c r="AT9" i="1"/>
  <c r="BL9" i="1"/>
  <c r="AC9" i="1"/>
  <c r="AU9" i="1"/>
  <c r="BM9" i="1"/>
  <c r="AD9" i="1"/>
  <c r="AV9" i="1"/>
  <c r="BN9" i="1"/>
  <c r="AE9" i="1"/>
  <c r="AW9" i="1"/>
  <c r="BO9" i="1"/>
  <c r="AF9" i="1"/>
  <c r="AX9" i="1"/>
  <c r="BP9" i="1"/>
  <c r="AG9" i="1"/>
  <c r="AY9" i="1"/>
  <c r="BQ9" i="1"/>
  <c r="AH9" i="1"/>
  <c r="AZ9" i="1"/>
  <c r="BR9" i="1"/>
  <c r="AI9" i="1"/>
  <c r="BA9" i="1"/>
  <c r="BS9" i="1"/>
  <c r="AJ9" i="1"/>
  <c r="BB9" i="1"/>
  <c r="BT9" i="1"/>
  <c r="AK9" i="1"/>
  <c r="BC9" i="1"/>
  <c r="BU9" i="1"/>
  <c r="AL9" i="1"/>
  <c r="BD9" i="1"/>
  <c r="BV9" i="1"/>
  <c r="AM9" i="1"/>
  <c r="BE9" i="1"/>
  <c r="BW9" i="1"/>
  <c r="AN9" i="1"/>
  <c r="BF9" i="1"/>
  <c r="BX9" i="1"/>
  <c r="AO9" i="1"/>
  <c r="BG9" i="1"/>
  <c r="BY9" i="1"/>
  <c r="AP9" i="1"/>
  <c r="BH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AC11" i="4"/>
  <c r="AD11" i="4"/>
  <c r="AB12" i="4"/>
  <c r="X10" i="1"/>
  <c r="Y10" i="1"/>
  <c r="AQ10" i="1"/>
  <c r="BI10" i="1"/>
  <c r="Z10" i="1"/>
  <c r="AR10" i="1"/>
  <c r="BJ10" i="1"/>
  <c r="AA10" i="1"/>
  <c r="AS10" i="1"/>
  <c r="BK10" i="1"/>
  <c r="AB10" i="1"/>
  <c r="AT10" i="1"/>
  <c r="BL10" i="1"/>
  <c r="AC10" i="1"/>
  <c r="AU10" i="1"/>
  <c r="BM10" i="1"/>
  <c r="AD10" i="1"/>
  <c r="AV10" i="1"/>
  <c r="BN10" i="1"/>
  <c r="AE10" i="1"/>
  <c r="AW10" i="1"/>
  <c r="BO10" i="1"/>
  <c r="AF10" i="1"/>
  <c r="AX10" i="1"/>
  <c r="BP10" i="1"/>
  <c r="AG10" i="1"/>
  <c r="AY10" i="1"/>
  <c r="BQ10" i="1"/>
  <c r="AH10" i="1"/>
  <c r="AZ10" i="1"/>
  <c r="BR10" i="1"/>
  <c r="AI10" i="1"/>
  <c r="BA10" i="1"/>
  <c r="BS10" i="1"/>
  <c r="AJ10" i="1"/>
  <c r="BB10" i="1"/>
  <c r="BT10" i="1"/>
  <c r="AK10" i="1"/>
  <c r="BC10" i="1"/>
  <c r="BU10" i="1"/>
  <c r="AL10" i="1"/>
  <c r="BD10" i="1"/>
  <c r="BV10" i="1"/>
  <c r="AM10" i="1"/>
  <c r="BE10" i="1"/>
  <c r="BW10" i="1"/>
  <c r="AN10" i="1"/>
  <c r="BF10" i="1"/>
  <c r="BX10" i="1"/>
  <c r="AO10" i="1"/>
  <c r="BG10" i="1"/>
  <c r="BY10" i="1"/>
  <c r="AP10" i="1"/>
  <c r="BH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AC12" i="4"/>
  <c r="AD12" i="4"/>
  <c r="AB14" i="4"/>
  <c r="X12" i="1"/>
  <c r="Y12" i="1"/>
  <c r="AQ12" i="1"/>
  <c r="BI12" i="1"/>
  <c r="Z12" i="1"/>
  <c r="AR12" i="1"/>
  <c r="BJ12" i="1"/>
  <c r="AA12" i="1"/>
  <c r="AS12" i="1"/>
  <c r="BK12" i="1"/>
  <c r="AB12" i="1"/>
  <c r="AT12" i="1"/>
  <c r="BL12" i="1"/>
  <c r="AC12" i="1"/>
  <c r="AU12" i="1"/>
  <c r="BM12" i="1"/>
  <c r="AD12" i="1"/>
  <c r="AV12" i="1"/>
  <c r="BN12" i="1"/>
  <c r="AE12" i="1"/>
  <c r="AW12" i="1"/>
  <c r="BO12" i="1"/>
  <c r="AF12" i="1"/>
  <c r="AX12" i="1"/>
  <c r="BP12" i="1"/>
  <c r="AG12" i="1"/>
  <c r="AY12" i="1"/>
  <c r="BQ12" i="1"/>
  <c r="AH12" i="1"/>
  <c r="AZ12" i="1"/>
  <c r="BR12" i="1"/>
  <c r="AI12" i="1"/>
  <c r="BA12" i="1"/>
  <c r="BS12" i="1"/>
  <c r="AJ12" i="1"/>
  <c r="BB12" i="1"/>
  <c r="BT12" i="1"/>
  <c r="AK12" i="1"/>
  <c r="BC12" i="1"/>
  <c r="BU12" i="1"/>
  <c r="AL12" i="1"/>
  <c r="BD12" i="1"/>
  <c r="BV12" i="1"/>
  <c r="AM12" i="1"/>
  <c r="BE12" i="1"/>
  <c r="BW12" i="1"/>
  <c r="AN12" i="1"/>
  <c r="BF12" i="1"/>
  <c r="BX12" i="1"/>
  <c r="AO12" i="1"/>
  <c r="BG12" i="1"/>
  <c r="BY12" i="1"/>
  <c r="AP12" i="1"/>
  <c r="BH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AC14" i="4"/>
  <c r="AD14" i="4"/>
  <c r="AB15" i="4"/>
  <c r="X13" i="1"/>
  <c r="Y13" i="1"/>
  <c r="AQ13" i="1"/>
  <c r="BI13" i="1"/>
  <c r="Z13" i="1"/>
  <c r="AR13" i="1"/>
  <c r="BJ13" i="1"/>
  <c r="AA13" i="1"/>
  <c r="AS13" i="1"/>
  <c r="BK13" i="1"/>
  <c r="AB13" i="1"/>
  <c r="AT13" i="1"/>
  <c r="BL13" i="1"/>
  <c r="AC13" i="1"/>
  <c r="AU13" i="1"/>
  <c r="BM13" i="1"/>
  <c r="AD13" i="1"/>
  <c r="AV13" i="1"/>
  <c r="BN13" i="1"/>
  <c r="AE13" i="1"/>
  <c r="AW13" i="1"/>
  <c r="BO13" i="1"/>
  <c r="AF13" i="1"/>
  <c r="AX13" i="1"/>
  <c r="BP13" i="1"/>
  <c r="AG13" i="1"/>
  <c r="AY13" i="1"/>
  <c r="BQ13" i="1"/>
  <c r="AH13" i="1"/>
  <c r="AZ13" i="1"/>
  <c r="BR13" i="1"/>
  <c r="AI13" i="1"/>
  <c r="BA13" i="1"/>
  <c r="BS13" i="1"/>
  <c r="AJ13" i="1"/>
  <c r="BB13" i="1"/>
  <c r="BT13" i="1"/>
  <c r="AK13" i="1"/>
  <c r="BC13" i="1"/>
  <c r="BU13" i="1"/>
  <c r="AL13" i="1"/>
  <c r="BD13" i="1"/>
  <c r="BV13" i="1"/>
  <c r="AM13" i="1"/>
  <c r="BE13" i="1"/>
  <c r="BW13" i="1"/>
  <c r="AN13" i="1"/>
  <c r="BF13" i="1"/>
  <c r="BX13" i="1"/>
  <c r="AO13" i="1"/>
  <c r="BG13" i="1"/>
  <c r="BY13" i="1"/>
  <c r="AP13" i="1"/>
  <c r="BH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AC15" i="4"/>
  <c r="AD15" i="4"/>
  <c r="AB16" i="4"/>
  <c r="X14" i="1"/>
  <c r="Y14" i="1"/>
  <c r="AQ14" i="1"/>
  <c r="BI14" i="1"/>
  <c r="Z14" i="1"/>
  <c r="AR14" i="1"/>
  <c r="BJ14" i="1"/>
  <c r="AA14" i="1"/>
  <c r="AS14" i="1"/>
  <c r="BK14" i="1"/>
  <c r="AB14" i="1"/>
  <c r="AT14" i="1"/>
  <c r="BL14" i="1"/>
  <c r="AC14" i="1"/>
  <c r="AU14" i="1"/>
  <c r="BM14" i="1"/>
  <c r="AD14" i="1"/>
  <c r="AV14" i="1"/>
  <c r="BN14" i="1"/>
  <c r="AE14" i="1"/>
  <c r="AW14" i="1"/>
  <c r="BO14" i="1"/>
  <c r="AF14" i="1"/>
  <c r="AX14" i="1"/>
  <c r="BP14" i="1"/>
  <c r="AG14" i="1"/>
  <c r="AY14" i="1"/>
  <c r="BQ14" i="1"/>
  <c r="AH14" i="1"/>
  <c r="AZ14" i="1"/>
  <c r="BR14" i="1"/>
  <c r="AI14" i="1"/>
  <c r="BA14" i="1"/>
  <c r="BS14" i="1"/>
  <c r="AJ14" i="1"/>
  <c r="BB14" i="1"/>
  <c r="BT14" i="1"/>
  <c r="AK14" i="1"/>
  <c r="BC14" i="1"/>
  <c r="BU14" i="1"/>
  <c r="AL14" i="1"/>
  <c r="BD14" i="1"/>
  <c r="BV14" i="1"/>
  <c r="AM14" i="1"/>
  <c r="BE14" i="1"/>
  <c r="BW14" i="1"/>
  <c r="AN14" i="1"/>
  <c r="BF14" i="1"/>
  <c r="BX14" i="1"/>
  <c r="AO14" i="1"/>
  <c r="BG14" i="1"/>
  <c r="BY14" i="1"/>
  <c r="AP14" i="1"/>
  <c r="BH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AC16" i="4"/>
  <c r="AD16" i="4"/>
  <c r="AB17" i="4"/>
  <c r="X15" i="1"/>
  <c r="Y15" i="1"/>
  <c r="AQ15" i="1"/>
  <c r="BI15" i="1"/>
  <c r="Z15" i="1"/>
  <c r="AR15" i="1"/>
  <c r="BJ15" i="1"/>
  <c r="AA15" i="1"/>
  <c r="AS15" i="1"/>
  <c r="BK15" i="1"/>
  <c r="AB15" i="1"/>
  <c r="AT15" i="1"/>
  <c r="BL15" i="1"/>
  <c r="AC15" i="1"/>
  <c r="AU15" i="1"/>
  <c r="BM15" i="1"/>
  <c r="AD15" i="1"/>
  <c r="AV15" i="1"/>
  <c r="BN15" i="1"/>
  <c r="AE15" i="1"/>
  <c r="AW15" i="1"/>
  <c r="BO15" i="1"/>
  <c r="AF15" i="1"/>
  <c r="AX15" i="1"/>
  <c r="BP15" i="1"/>
  <c r="AG15" i="1"/>
  <c r="AY15" i="1"/>
  <c r="BQ15" i="1"/>
  <c r="AH15" i="1"/>
  <c r="AZ15" i="1"/>
  <c r="BR15" i="1"/>
  <c r="AI15" i="1"/>
  <c r="BA15" i="1"/>
  <c r="BS15" i="1"/>
  <c r="AJ15" i="1"/>
  <c r="BB15" i="1"/>
  <c r="BT15" i="1"/>
  <c r="AK15" i="1"/>
  <c r="BC15" i="1"/>
  <c r="BU15" i="1"/>
  <c r="AL15" i="1"/>
  <c r="BD15" i="1"/>
  <c r="BV15" i="1"/>
  <c r="AM15" i="1"/>
  <c r="BE15" i="1"/>
  <c r="BW15" i="1"/>
  <c r="AN15" i="1"/>
  <c r="BF15" i="1"/>
  <c r="BX15" i="1"/>
  <c r="AO15" i="1"/>
  <c r="BG15" i="1"/>
  <c r="BY15" i="1"/>
  <c r="AP15" i="1"/>
  <c r="BH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AC17" i="4"/>
  <c r="AD17" i="4"/>
  <c r="AB18" i="4"/>
  <c r="X16" i="1"/>
  <c r="Y16" i="1"/>
  <c r="AQ16" i="1"/>
  <c r="BI16" i="1"/>
  <c r="Z16" i="1"/>
  <c r="AR16" i="1"/>
  <c r="BJ16" i="1"/>
  <c r="AA16" i="1"/>
  <c r="AS16" i="1"/>
  <c r="BK16" i="1"/>
  <c r="AB16" i="1"/>
  <c r="AT16" i="1"/>
  <c r="BL16" i="1"/>
  <c r="AC16" i="1"/>
  <c r="AU16" i="1"/>
  <c r="BM16" i="1"/>
  <c r="AD16" i="1"/>
  <c r="AV16" i="1"/>
  <c r="BN16" i="1"/>
  <c r="AE16" i="1"/>
  <c r="AW16" i="1"/>
  <c r="BO16" i="1"/>
  <c r="AF16" i="1"/>
  <c r="AX16" i="1"/>
  <c r="BP16" i="1"/>
  <c r="AG16" i="1"/>
  <c r="AY16" i="1"/>
  <c r="BQ16" i="1"/>
  <c r="AH16" i="1"/>
  <c r="AZ16" i="1"/>
  <c r="BR16" i="1"/>
  <c r="AI16" i="1"/>
  <c r="BA16" i="1"/>
  <c r="BS16" i="1"/>
  <c r="AJ16" i="1"/>
  <c r="BB16" i="1"/>
  <c r="BT16" i="1"/>
  <c r="AK16" i="1"/>
  <c r="BC16" i="1"/>
  <c r="BU16" i="1"/>
  <c r="AL16" i="1"/>
  <c r="BD16" i="1"/>
  <c r="BV16" i="1"/>
  <c r="AM16" i="1"/>
  <c r="BE16" i="1"/>
  <c r="BW16" i="1"/>
  <c r="AN16" i="1"/>
  <c r="BF16" i="1"/>
  <c r="BX16" i="1"/>
  <c r="AO16" i="1"/>
  <c r="BG16" i="1"/>
  <c r="BY16" i="1"/>
  <c r="AP16" i="1"/>
  <c r="BH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AC18" i="4"/>
  <c r="AD18" i="4"/>
  <c r="AB20" i="4"/>
  <c r="X18" i="1"/>
  <c r="Y18" i="1"/>
  <c r="AQ18" i="1"/>
  <c r="BI18" i="1"/>
  <c r="Z18" i="1"/>
  <c r="AR18" i="1"/>
  <c r="BJ18" i="1"/>
  <c r="AA18" i="1"/>
  <c r="AS18" i="1"/>
  <c r="BK18" i="1"/>
  <c r="AB18" i="1"/>
  <c r="AT18" i="1"/>
  <c r="BL18" i="1"/>
  <c r="AC18" i="1"/>
  <c r="AU18" i="1"/>
  <c r="BM18" i="1"/>
  <c r="AD18" i="1"/>
  <c r="AV18" i="1"/>
  <c r="BN18" i="1"/>
  <c r="AE18" i="1"/>
  <c r="AW18" i="1"/>
  <c r="BO18" i="1"/>
  <c r="AF18" i="1"/>
  <c r="AX18" i="1"/>
  <c r="BP18" i="1"/>
  <c r="AG18" i="1"/>
  <c r="AY18" i="1"/>
  <c r="BQ18" i="1"/>
  <c r="AH18" i="1"/>
  <c r="AZ18" i="1"/>
  <c r="BR18" i="1"/>
  <c r="AI18" i="1"/>
  <c r="BA18" i="1"/>
  <c r="BS18" i="1"/>
  <c r="AJ18" i="1"/>
  <c r="BB18" i="1"/>
  <c r="BT18" i="1"/>
  <c r="AK18" i="1"/>
  <c r="BC18" i="1"/>
  <c r="BU18" i="1"/>
  <c r="AL18" i="1"/>
  <c r="BD18" i="1"/>
  <c r="BV18" i="1"/>
  <c r="AM18" i="1"/>
  <c r="BE18" i="1"/>
  <c r="BW18" i="1"/>
  <c r="AN18" i="1"/>
  <c r="BF18" i="1"/>
  <c r="BX18" i="1"/>
  <c r="AO18" i="1"/>
  <c r="BG18" i="1"/>
  <c r="BY18" i="1"/>
  <c r="AP18" i="1"/>
  <c r="BH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AC20" i="4"/>
  <c r="AD20" i="4"/>
  <c r="AB21" i="4"/>
  <c r="X19" i="1"/>
  <c r="Y19" i="1"/>
  <c r="AQ19" i="1"/>
  <c r="BI19" i="1"/>
  <c r="Z19" i="1"/>
  <c r="AR19" i="1"/>
  <c r="BJ19" i="1"/>
  <c r="AA19" i="1"/>
  <c r="AS19" i="1"/>
  <c r="BK19" i="1"/>
  <c r="AB19" i="1"/>
  <c r="AT19" i="1"/>
  <c r="BL19" i="1"/>
  <c r="AC19" i="1"/>
  <c r="AU19" i="1"/>
  <c r="BM19" i="1"/>
  <c r="AD19" i="1"/>
  <c r="AV19" i="1"/>
  <c r="BN19" i="1"/>
  <c r="AE19" i="1"/>
  <c r="AW19" i="1"/>
  <c r="BO19" i="1"/>
  <c r="AF19" i="1"/>
  <c r="AX19" i="1"/>
  <c r="BP19" i="1"/>
  <c r="AG19" i="1"/>
  <c r="AY19" i="1"/>
  <c r="BQ19" i="1"/>
  <c r="AH19" i="1"/>
  <c r="AZ19" i="1"/>
  <c r="BR19" i="1"/>
  <c r="AI19" i="1"/>
  <c r="BA19" i="1"/>
  <c r="BS19" i="1"/>
  <c r="AJ19" i="1"/>
  <c r="BB19" i="1"/>
  <c r="BT19" i="1"/>
  <c r="AK19" i="1"/>
  <c r="BC19" i="1"/>
  <c r="BU19" i="1"/>
  <c r="AL19" i="1"/>
  <c r="BD19" i="1"/>
  <c r="BV19" i="1"/>
  <c r="AM19" i="1"/>
  <c r="BE19" i="1"/>
  <c r="BW19" i="1"/>
  <c r="AN19" i="1"/>
  <c r="BF19" i="1"/>
  <c r="BX19" i="1"/>
  <c r="AO19" i="1"/>
  <c r="BG19" i="1"/>
  <c r="BY19" i="1"/>
  <c r="AP19" i="1"/>
  <c r="BH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AC21" i="4"/>
  <c r="AD21" i="4"/>
  <c r="AB22" i="4"/>
  <c r="X20" i="1"/>
  <c r="Y20" i="1"/>
  <c r="AQ20" i="1"/>
  <c r="BI20" i="1"/>
  <c r="Z20" i="1"/>
  <c r="AR20" i="1"/>
  <c r="BJ20" i="1"/>
  <c r="AA20" i="1"/>
  <c r="AS20" i="1"/>
  <c r="BK20" i="1"/>
  <c r="AB20" i="1"/>
  <c r="AT20" i="1"/>
  <c r="BL20" i="1"/>
  <c r="AC20" i="1"/>
  <c r="AU20" i="1"/>
  <c r="BM20" i="1"/>
  <c r="AD20" i="1"/>
  <c r="AV20" i="1"/>
  <c r="BN20" i="1"/>
  <c r="AE20" i="1"/>
  <c r="AW20" i="1"/>
  <c r="BO20" i="1"/>
  <c r="AF20" i="1"/>
  <c r="AX20" i="1"/>
  <c r="BP20" i="1"/>
  <c r="AG20" i="1"/>
  <c r="AY20" i="1"/>
  <c r="BQ20" i="1"/>
  <c r="AH20" i="1"/>
  <c r="AZ20" i="1"/>
  <c r="BR20" i="1"/>
  <c r="AI20" i="1"/>
  <c r="BA20" i="1"/>
  <c r="BS20" i="1"/>
  <c r="AJ20" i="1"/>
  <c r="BB20" i="1"/>
  <c r="BT20" i="1"/>
  <c r="AK20" i="1"/>
  <c r="BC20" i="1"/>
  <c r="BU20" i="1"/>
  <c r="AL20" i="1"/>
  <c r="BD20" i="1"/>
  <c r="BV20" i="1"/>
  <c r="AM20" i="1"/>
  <c r="BE20" i="1"/>
  <c r="BW20" i="1"/>
  <c r="AN20" i="1"/>
  <c r="BF20" i="1"/>
  <c r="BX20" i="1"/>
  <c r="AO20" i="1"/>
  <c r="BG20" i="1"/>
  <c r="BY20" i="1"/>
  <c r="AP20" i="1"/>
  <c r="BH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AC22" i="4"/>
  <c r="AD22" i="4"/>
  <c r="AB23" i="4"/>
  <c r="X21" i="1"/>
  <c r="Y21" i="1"/>
  <c r="AQ21" i="1"/>
  <c r="BI21" i="1"/>
  <c r="Z21" i="1"/>
  <c r="AR21" i="1"/>
  <c r="BJ21" i="1"/>
  <c r="AA21" i="1"/>
  <c r="AS21" i="1"/>
  <c r="BK21" i="1"/>
  <c r="AB21" i="1"/>
  <c r="AT21" i="1"/>
  <c r="BL21" i="1"/>
  <c r="AC21" i="1"/>
  <c r="AU21" i="1"/>
  <c r="BM21" i="1"/>
  <c r="AD21" i="1"/>
  <c r="AV21" i="1"/>
  <c r="BN21" i="1"/>
  <c r="AE21" i="1"/>
  <c r="AW21" i="1"/>
  <c r="BO21" i="1"/>
  <c r="AF21" i="1"/>
  <c r="AX21" i="1"/>
  <c r="BP21" i="1"/>
  <c r="AG21" i="1"/>
  <c r="AY21" i="1"/>
  <c r="BQ21" i="1"/>
  <c r="AH21" i="1"/>
  <c r="AZ21" i="1"/>
  <c r="BR21" i="1"/>
  <c r="AI21" i="1"/>
  <c r="BA21" i="1"/>
  <c r="BS21" i="1"/>
  <c r="AJ21" i="1"/>
  <c r="BB21" i="1"/>
  <c r="BT21" i="1"/>
  <c r="AK21" i="1"/>
  <c r="BC21" i="1"/>
  <c r="BU21" i="1"/>
  <c r="AL21" i="1"/>
  <c r="BD21" i="1"/>
  <c r="BV21" i="1"/>
  <c r="AM21" i="1"/>
  <c r="BE21" i="1"/>
  <c r="BW21" i="1"/>
  <c r="AN21" i="1"/>
  <c r="BF21" i="1"/>
  <c r="BX21" i="1"/>
  <c r="AO21" i="1"/>
  <c r="BG21" i="1"/>
  <c r="BY21" i="1"/>
  <c r="AP21" i="1"/>
  <c r="BH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AC23" i="4"/>
  <c r="AD23" i="4"/>
  <c r="AB25" i="4"/>
  <c r="X23" i="1"/>
  <c r="Y23" i="1"/>
  <c r="AQ23" i="1"/>
  <c r="BI23" i="1"/>
  <c r="Z23" i="1"/>
  <c r="AR23" i="1"/>
  <c r="BJ23" i="1"/>
  <c r="AA23" i="1"/>
  <c r="AS23" i="1"/>
  <c r="BK23" i="1"/>
  <c r="AB23" i="1"/>
  <c r="AT23" i="1"/>
  <c r="BL23" i="1"/>
  <c r="AC23" i="1"/>
  <c r="AU23" i="1"/>
  <c r="BM23" i="1"/>
  <c r="AD23" i="1"/>
  <c r="AV23" i="1"/>
  <c r="BN23" i="1"/>
  <c r="AE23" i="1"/>
  <c r="AW23" i="1"/>
  <c r="BO23" i="1"/>
  <c r="AF23" i="1"/>
  <c r="AX23" i="1"/>
  <c r="BP23" i="1"/>
  <c r="AG23" i="1"/>
  <c r="AY23" i="1"/>
  <c r="BQ23" i="1"/>
  <c r="AH23" i="1"/>
  <c r="AZ23" i="1"/>
  <c r="BR23" i="1"/>
  <c r="AI23" i="1"/>
  <c r="BA23" i="1"/>
  <c r="BS23" i="1"/>
  <c r="AJ23" i="1"/>
  <c r="BB23" i="1"/>
  <c r="BT23" i="1"/>
  <c r="AK23" i="1"/>
  <c r="BC23" i="1"/>
  <c r="BU23" i="1"/>
  <c r="AL23" i="1"/>
  <c r="BD23" i="1"/>
  <c r="BV23" i="1"/>
  <c r="AM23" i="1"/>
  <c r="BE23" i="1"/>
  <c r="BW23" i="1"/>
  <c r="AN23" i="1"/>
  <c r="BF23" i="1"/>
  <c r="BX23" i="1"/>
  <c r="AO23" i="1"/>
  <c r="BG23" i="1"/>
  <c r="BY23" i="1"/>
  <c r="AP23" i="1"/>
  <c r="BH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AC25" i="4"/>
  <c r="AD25" i="4"/>
  <c r="AB26" i="4"/>
  <c r="X24" i="1"/>
  <c r="Y24" i="1"/>
  <c r="AQ24" i="1"/>
  <c r="BI24" i="1"/>
  <c r="Z24" i="1"/>
  <c r="AR24" i="1"/>
  <c r="BJ24" i="1"/>
  <c r="AA24" i="1"/>
  <c r="AS24" i="1"/>
  <c r="BK24" i="1"/>
  <c r="AB24" i="1"/>
  <c r="AT24" i="1"/>
  <c r="BL24" i="1"/>
  <c r="AC24" i="1"/>
  <c r="AU24" i="1"/>
  <c r="BM24" i="1"/>
  <c r="AD24" i="1"/>
  <c r="AV24" i="1"/>
  <c r="BN24" i="1"/>
  <c r="AE24" i="1"/>
  <c r="AW24" i="1"/>
  <c r="BO24" i="1"/>
  <c r="AF24" i="1"/>
  <c r="AX24" i="1"/>
  <c r="BP24" i="1"/>
  <c r="AG24" i="1"/>
  <c r="AY24" i="1"/>
  <c r="BQ24" i="1"/>
  <c r="AH24" i="1"/>
  <c r="AZ24" i="1"/>
  <c r="BR24" i="1"/>
  <c r="AI24" i="1"/>
  <c r="BA24" i="1"/>
  <c r="BS24" i="1"/>
  <c r="AJ24" i="1"/>
  <c r="BB24" i="1"/>
  <c r="BT24" i="1"/>
  <c r="AK24" i="1"/>
  <c r="BC24" i="1"/>
  <c r="BU24" i="1"/>
  <c r="AL24" i="1"/>
  <c r="BD24" i="1"/>
  <c r="BV24" i="1"/>
  <c r="AM24" i="1"/>
  <c r="BE24" i="1"/>
  <c r="BW24" i="1"/>
  <c r="AN24" i="1"/>
  <c r="BF24" i="1"/>
  <c r="BX24" i="1"/>
  <c r="AO24" i="1"/>
  <c r="BG24" i="1"/>
  <c r="BY24" i="1"/>
  <c r="AP24" i="1"/>
  <c r="BH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AC26" i="4"/>
  <c r="AD26" i="4"/>
  <c r="AB27" i="4"/>
  <c r="X25" i="1"/>
  <c r="Y25" i="1"/>
  <c r="AQ25" i="1"/>
  <c r="BI25" i="1"/>
  <c r="Z25" i="1"/>
  <c r="AR25" i="1"/>
  <c r="BJ25" i="1"/>
  <c r="AA25" i="1"/>
  <c r="AS25" i="1"/>
  <c r="BK25" i="1"/>
  <c r="AB25" i="1"/>
  <c r="AT25" i="1"/>
  <c r="BL25" i="1"/>
  <c r="AC25" i="1"/>
  <c r="AU25" i="1"/>
  <c r="BM25" i="1"/>
  <c r="AD25" i="1"/>
  <c r="AV25" i="1"/>
  <c r="BN25" i="1"/>
  <c r="AE25" i="1"/>
  <c r="AW25" i="1"/>
  <c r="BO25" i="1"/>
  <c r="AF25" i="1"/>
  <c r="AX25" i="1"/>
  <c r="BP25" i="1"/>
  <c r="AG25" i="1"/>
  <c r="AY25" i="1"/>
  <c r="BQ25" i="1"/>
  <c r="AH25" i="1"/>
  <c r="AZ25" i="1"/>
  <c r="BR25" i="1"/>
  <c r="AI25" i="1"/>
  <c r="BA25" i="1"/>
  <c r="BS25" i="1"/>
  <c r="AJ25" i="1"/>
  <c r="BB25" i="1"/>
  <c r="BT25" i="1"/>
  <c r="AK25" i="1"/>
  <c r="BC25" i="1"/>
  <c r="BU25" i="1"/>
  <c r="AL25" i="1"/>
  <c r="BD25" i="1"/>
  <c r="BV25" i="1"/>
  <c r="AM25" i="1"/>
  <c r="BE25" i="1"/>
  <c r="BW25" i="1"/>
  <c r="AN25" i="1"/>
  <c r="BF25" i="1"/>
  <c r="BX25" i="1"/>
  <c r="AO25" i="1"/>
  <c r="BG25" i="1"/>
  <c r="BY25" i="1"/>
  <c r="AP25" i="1"/>
  <c r="BH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AC27" i="4"/>
  <c r="AD27" i="4"/>
  <c r="AB29" i="4"/>
  <c r="X27" i="1"/>
  <c r="Y27" i="1"/>
  <c r="AQ27" i="1"/>
  <c r="BI27" i="1"/>
  <c r="Z27" i="1"/>
  <c r="AR27" i="1"/>
  <c r="BJ27" i="1"/>
  <c r="AA27" i="1"/>
  <c r="AS27" i="1"/>
  <c r="BK27" i="1"/>
  <c r="AB27" i="1"/>
  <c r="AT27" i="1"/>
  <c r="BL27" i="1"/>
  <c r="AC27" i="1"/>
  <c r="AU27" i="1"/>
  <c r="BM27" i="1"/>
  <c r="AD27" i="1"/>
  <c r="AV27" i="1"/>
  <c r="BN27" i="1"/>
  <c r="AE27" i="1"/>
  <c r="AW27" i="1"/>
  <c r="BO27" i="1"/>
  <c r="AF27" i="1"/>
  <c r="AX27" i="1"/>
  <c r="BP27" i="1"/>
  <c r="AG27" i="1"/>
  <c r="AY27" i="1"/>
  <c r="BQ27" i="1"/>
  <c r="AH27" i="1"/>
  <c r="AZ27" i="1"/>
  <c r="BR27" i="1"/>
  <c r="AI27" i="1"/>
  <c r="BA27" i="1"/>
  <c r="BS27" i="1"/>
  <c r="AJ27" i="1"/>
  <c r="BB27" i="1"/>
  <c r="BT27" i="1"/>
  <c r="AK27" i="1"/>
  <c r="BC27" i="1"/>
  <c r="BU27" i="1"/>
  <c r="AL27" i="1"/>
  <c r="BD27" i="1"/>
  <c r="BV27" i="1"/>
  <c r="AM27" i="1"/>
  <c r="BE27" i="1"/>
  <c r="BW27" i="1"/>
  <c r="AN27" i="1"/>
  <c r="BF27" i="1"/>
  <c r="BX27" i="1"/>
  <c r="AO27" i="1"/>
  <c r="BG27" i="1"/>
  <c r="BY27" i="1"/>
  <c r="AP27" i="1"/>
  <c r="BH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AC29" i="4"/>
  <c r="AD29" i="4"/>
  <c r="AB30" i="4"/>
  <c r="X28" i="1"/>
  <c r="Y28" i="1"/>
  <c r="AQ28" i="1"/>
  <c r="BI28" i="1"/>
  <c r="Z28" i="1"/>
  <c r="AR28" i="1"/>
  <c r="BJ28" i="1"/>
  <c r="AA28" i="1"/>
  <c r="AS28" i="1"/>
  <c r="BK28" i="1"/>
  <c r="AB28" i="1"/>
  <c r="AT28" i="1"/>
  <c r="BL28" i="1"/>
  <c r="AC28" i="1"/>
  <c r="AU28" i="1"/>
  <c r="BM28" i="1"/>
  <c r="AD28" i="1"/>
  <c r="AV28" i="1"/>
  <c r="BN28" i="1"/>
  <c r="AE28" i="1"/>
  <c r="AW28" i="1"/>
  <c r="BO28" i="1"/>
  <c r="AF28" i="1"/>
  <c r="AX28" i="1"/>
  <c r="BP28" i="1"/>
  <c r="AG28" i="1"/>
  <c r="AY28" i="1"/>
  <c r="BQ28" i="1"/>
  <c r="AH28" i="1"/>
  <c r="AZ28" i="1"/>
  <c r="BR28" i="1"/>
  <c r="AI28" i="1"/>
  <c r="BA28" i="1"/>
  <c r="BS28" i="1"/>
  <c r="AJ28" i="1"/>
  <c r="BB28" i="1"/>
  <c r="BT28" i="1"/>
  <c r="AK28" i="1"/>
  <c r="BC28" i="1"/>
  <c r="BU28" i="1"/>
  <c r="AL28" i="1"/>
  <c r="BD28" i="1"/>
  <c r="BV28" i="1"/>
  <c r="AM28" i="1"/>
  <c r="BE28" i="1"/>
  <c r="BW28" i="1"/>
  <c r="AN28" i="1"/>
  <c r="BF28" i="1"/>
  <c r="BX28" i="1"/>
  <c r="AO28" i="1"/>
  <c r="BG28" i="1"/>
  <c r="BY28" i="1"/>
  <c r="AP28" i="1"/>
  <c r="BH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AC30" i="4"/>
  <c r="AD30" i="4"/>
  <c r="AB31" i="4"/>
  <c r="X29" i="1"/>
  <c r="Y29" i="1"/>
  <c r="AQ29" i="1"/>
  <c r="BI29" i="1"/>
  <c r="Z29" i="1"/>
  <c r="AR29" i="1"/>
  <c r="BJ29" i="1"/>
  <c r="AA29" i="1"/>
  <c r="AS29" i="1"/>
  <c r="BK29" i="1"/>
  <c r="AB29" i="1"/>
  <c r="AT29" i="1"/>
  <c r="BL29" i="1"/>
  <c r="AC29" i="1"/>
  <c r="AU29" i="1"/>
  <c r="BM29" i="1"/>
  <c r="AD29" i="1"/>
  <c r="AV29" i="1"/>
  <c r="BN29" i="1"/>
  <c r="AE29" i="1"/>
  <c r="AW29" i="1"/>
  <c r="BO29" i="1"/>
  <c r="AF29" i="1"/>
  <c r="AX29" i="1"/>
  <c r="BP29" i="1"/>
  <c r="AG29" i="1"/>
  <c r="AY29" i="1"/>
  <c r="BQ29" i="1"/>
  <c r="AH29" i="1"/>
  <c r="AZ29" i="1"/>
  <c r="BR29" i="1"/>
  <c r="AI29" i="1"/>
  <c r="BA29" i="1"/>
  <c r="BS29" i="1"/>
  <c r="AJ29" i="1"/>
  <c r="BB29" i="1"/>
  <c r="BT29" i="1"/>
  <c r="AK29" i="1"/>
  <c r="BC29" i="1"/>
  <c r="BU29" i="1"/>
  <c r="AL29" i="1"/>
  <c r="BD29" i="1"/>
  <c r="BV29" i="1"/>
  <c r="AM29" i="1"/>
  <c r="BE29" i="1"/>
  <c r="BW29" i="1"/>
  <c r="AN29" i="1"/>
  <c r="BF29" i="1"/>
  <c r="BX29" i="1"/>
  <c r="AO29" i="1"/>
  <c r="BG29" i="1"/>
  <c r="BY29" i="1"/>
  <c r="AP29" i="1"/>
  <c r="BH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AC31" i="4"/>
  <c r="AD31" i="4"/>
  <c r="AB32" i="4"/>
  <c r="X30" i="1"/>
  <c r="Y30" i="1"/>
  <c r="AQ30" i="1"/>
  <c r="BI30" i="1"/>
  <c r="Z30" i="1"/>
  <c r="AR30" i="1"/>
  <c r="BJ30" i="1"/>
  <c r="AA30" i="1"/>
  <c r="AS30" i="1"/>
  <c r="BK30" i="1"/>
  <c r="AB30" i="1"/>
  <c r="AT30" i="1"/>
  <c r="BL30" i="1"/>
  <c r="AC30" i="1"/>
  <c r="AU30" i="1"/>
  <c r="BM30" i="1"/>
  <c r="AD30" i="1"/>
  <c r="AV30" i="1"/>
  <c r="BN30" i="1"/>
  <c r="AE30" i="1"/>
  <c r="AW30" i="1"/>
  <c r="BO30" i="1"/>
  <c r="AF30" i="1"/>
  <c r="AX30" i="1"/>
  <c r="BP30" i="1"/>
  <c r="AG30" i="1"/>
  <c r="AY30" i="1"/>
  <c r="BQ30" i="1"/>
  <c r="AH30" i="1"/>
  <c r="AZ30" i="1"/>
  <c r="BR30" i="1"/>
  <c r="AI30" i="1"/>
  <c r="BA30" i="1"/>
  <c r="BS30" i="1"/>
  <c r="AJ30" i="1"/>
  <c r="BB30" i="1"/>
  <c r="BT30" i="1"/>
  <c r="AK30" i="1"/>
  <c r="BC30" i="1"/>
  <c r="BU30" i="1"/>
  <c r="AL30" i="1"/>
  <c r="BD30" i="1"/>
  <c r="BV30" i="1"/>
  <c r="AM30" i="1"/>
  <c r="BE30" i="1"/>
  <c r="BW30" i="1"/>
  <c r="AN30" i="1"/>
  <c r="BF30" i="1"/>
  <c r="BX30" i="1"/>
  <c r="AO30" i="1"/>
  <c r="BG30" i="1"/>
  <c r="BY30" i="1"/>
  <c r="AP30" i="1"/>
  <c r="BH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AC32" i="4"/>
  <c r="AD32" i="4"/>
  <c r="AB33" i="4"/>
  <c r="X31" i="1"/>
  <c r="Y31" i="1"/>
  <c r="AQ31" i="1"/>
  <c r="BI31" i="1"/>
  <c r="Z31" i="1"/>
  <c r="AR31" i="1"/>
  <c r="BJ31" i="1"/>
  <c r="AA31" i="1"/>
  <c r="AS31" i="1"/>
  <c r="BK31" i="1"/>
  <c r="AB31" i="1"/>
  <c r="AT31" i="1"/>
  <c r="BL31" i="1"/>
  <c r="AC31" i="1"/>
  <c r="AU31" i="1"/>
  <c r="BM31" i="1"/>
  <c r="AD31" i="1"/>
  <c r="AV31" i="1"/>
  <c r="BN31" i="1"/>
  <c r="AE31" i="1"/>
  <c r="AW31" i="1"/>
  <c r="BO31" i="1"/>
  <c r="AF31" i="1"/>
  <c r="AX31" i="1"/>
  <c r="BP31" i="1"/>
  <c r="AG31" i="1"/>
  <c r="AY31" i="1"/>
  <c r="BQ31" i="1"/>
  <c r="AH31" i="1"/>
  <c r="AZ31" i="1"/>
  <c r="BR31" i="1"/>
  <c r="AI31" i="1"/>
  <c r="BA31" i="1"/>
  <c r="BS31" i="1"/>
  <c r="AJ31" i="1"/>
  <c r="BB31" i="1"/>
  <c r="BT31" i="1"/>
  <c r="AK31" i="1"/>
  <c r="BC31" i="1"/>
  <c r="BU31" i="1"/>
  <c r="AL31" i="1"/>
  <c r="BD31" i="1"/>
  <c r="BV31" i="1"/>
  <c r="AM31" i="1"/>
  <c r="BE31" i="1"/>
  <c r="BW31" i="1"/>
  <c r="AN31" i="1"/>
  <c r="BF31" i="1"/>
  <c r="BX31" i="1"/>
  <c r="AO31" i="1"/>
  <c r="BG31" i="1"/>
  <c r="BY31" i="1"/>
  <c r="AP31" i="1"/>
  <c r="BH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AC33" i="4"/>
  <c r="AD33" i="4"/>
  <c r="AB34" i="4"/>
  <c r="X32" i="1"/>
  <c r="Y32" i="1"/>
  <c r="AQ32" i="1"/>
  <c r="BI32" i="1"/>
  <c r="Z32" i="1"/>
  <c r="AR32" i="1"/>
  <c r="BJ32" i="1"/>
  <c r="AA32" i="1"/>
  <c r="AS32" i="1"/>
  <c r="BK32" i="1"/>
  <c r="AB32" i="1"/>
  <c r="AT32" i="1"/>
  <c r="BL32" i="1"/>
  <c r="AC32" i="1"/>
  <c r="AU32" i="1"/>
  <c r="BM32" i="1"/>
  <c r="AD32" i="1"/>
  <c r="AV32" i="1"/>
  <c r="BN32" i="1"/>
  <c r="AE32" i="1"/>
  <c r="AW32" i="1"/>
  <c r="BO32" i="1"/>
  <c r="AF32" i="1"/>
  <c r="AX32" i="1"/>
  <c r="BP32" i="1"/>
  <c r="AG32" i="1"/>
  <c r="AY32" i="1"/>
  <c r="BQ32" i="1"/>
  <c r="AH32" i="1"/>
  <c r="AZ32" i="1"/>
  <c r="BR32" i="1"/>
  <c r="AI32" i="1"/>
  <c r="BA32" i="1"/>
  <c r="BS32" i="1"/>
  <c r="AJ32" i="1"/>
  <c r="BB32" i="1"/>
  <c r="BT32" i="1"/>
  <c r="AK32" i="1"/>
  <c r="BC32" i="1"/>
  <c r="BU32" i="1"/>
  <c r="AL32" i="1"/>
  <c r="BD32" i="1"/>
  <c r="BV32" i="1"/>
  <c r="AM32" i="1"/>
  <c r="BE32" i="1"/>
  <c r="BW32" i="1"/>
  <c r="AN32" i="1"/>
  <c r="BF32" i="1"/>
  <c r="BX32" i="1"/>
  <c r="AO32" i="1"/>
  <c r="BG32" i="1"/>
  <c r="BY32" i="1"/>
  <c r="AP32" i="1"/>
  <c r="BH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AC34" i="4"/>
  <c r="AD34" i="4"/>
  <c r="AB36" i="4"/>
  <c r="X34" i="1"/>
  <c r="Y34" i="1"/>
  <c r="AQ34" i="1"/>
  <c r="BI34" i="1"/>
  <c r="Z34" i="1"/>
  <c r="AR34" i="1"/>
  <c r="BJ34" i="1"/>
  <c r="AA34" i="1"/>
  <c r="AS34" i="1"/>
  <c r="BK34" i="1"/>
  <c r="AB34" i="1"/>
  <c r="AT34" i="1"/>
  <c r="BL34" i="1"/>
  <c r="AC34" i="1"/>
  <c r="AU34" i="1"/>
  <c r="BM34" i="1"/>
  <c r="AD34" i="1"/>
  <c r="AV34" i="1"/>
  <c r="BN34" i="1"/>
  <c r="AE34" i="1"/>
  <c r="AW34" i="1"/>
  <c r="BO34" i="1"/>
  <c r="AF34" i="1"/>
  <c r="AX34" i="1"/>
  <c r="BP34" i="1"/>
  <c r="AG34" i="1"/>
  <c r="AY34" i="1"/>
  <c r="BQ34" i="1"/>
  <c r="AH34" i="1"/>
  <c r="AZ34" i="1"/>
  <c r="BR34" i="1"/>
  <c r="AI34" i="1"/>
  <c r="BA34" i="1"/>
  <c r="BS34" i="1"/>
  <c r="AJ34" i="1"/>
  <c r="BB34" i="1"/>
  <c r="BT34" i="1"/>
  <c r="AK34" i="1"/>
  <c r="BC34" i="1"/>
  <c r="BU34" i="1"/>
  <c r="AL34" i="1"/>
  <c r="BD34" i="1"/>
  <c r="BV34" i="1"/>
  <c r="AM34" i="1"/>
  <c r="BE34" i="1"/>
  <c r="BW34" i="1"/>
  <c r="AN34" i="1"/>
  <c r="BF34" i="1"/>
  <c r="BX34" i="1"/>
  <c r="AO34" i="1"/>
  <c r="BG34" i="1"/>
  <c r="BY34" i="1"/>
  <c r="AP34" i="1"/>
  <c r="BH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AC36" i="4"/>
  <c r="AD36" i="4"/>
  <c r="AB38" i="4"/>
  <c r="X36" i="1"/>
  <c r="Y36" i="1"/>
  <c r="AQ36" i="1"/>
  <c r="BI36" i="1"/>
  <c r="Z36" i="1"/>
  <c r="AR36" i="1"/>
  <c r="BJ36" i="1"/>
  <c r="AA36" i="1"/>
  <c r="AS36" i="1"/>
  <c r="BK36" i="1"/>
  <c r="AB36" i="1"/>
  <c r="AT36" i="1"/>
  <c r="BL36" i="1"/>
  <c r="AC36" i="1"/>
  <c r="AU36" i="1"/>
  <c r="BM36" i="1"/>
  <c r="AD36" i="1"/>
  <c r="AV36" i="1"/>
  <c r="BN36" i="1"/>
  <c r="AE36" i="1"/>
  <c r="AW36" i="1"/>
  <c r="BO36" i="1"/>
  <c r="AF36" i="1"/>
  <c r="AX36" i="1"/>
  <c r="BP36" i="1"/>
  <c r="AG36" i="1"/>
  <c r="AY36" i="1"/>
  <c r="BQ36" i="1"/>
  <c r="AH36" i="1"/>
  <c r="AZ36" i="1"/>
  <c r="BR36" i="1"/>
  <c r="AI36" i="1"/>
  <c r="BA36" i="1"/>
  <c r="BS36" i="1"/>
  <c r="AJ36" i="1"/>
  <c r="BB36" i="1"/>
  <c r="BT36" i="1"/>
  <c r="AK36" i="1"/>
  <c r="BC36" i="1"/>
  <c r="BU36" i="1"/>
  <c r="AL36" i="1"/>
  <c r="BD36" i="1"/>
  <c r="BV36" i="1"/>
  <c r="AM36" i="1"/>
  <c r="BE36" i="1"/>
  <c r="BW36" i="1"/>
  <c r="AN36" i="1"/>
  <c r="BF36" i="1"/>
  <c r="BX36" i="1"/>
  <c r="AO36" i="1"/>
  <c r="BG36" i="1"/>
  <c r="BY36" i="1"/>
  <c r="AP36" i="1"/>
  <c r="BH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AC38" i="4"/>
  <c r="AD38" i="4"/>
  <c r="AB39" i="4"/>
  <c r="X37" i="1"/>
  <c r="Y37" i="1"/>
  <c r="AQ37" i="1"/>
  <c r="BI37" i="1"/>
  <c r="Z37" i="1"/>
  <c r="AR37" i="1"/>
  <c r="BJ37" i="1"/>
  <c r="AA37" i="1"/>
  <c r="AS37" i="1"/>
  <c r="BK37" i="1"/>
  <c r="AB37" i="1"/>
  <c r="AT37" i="1"/>
  <c r="BL37" i="1"/>
  <c r="AC37" i="1"/>
  <c r="AU37" i="1"/>
  <c r="BM37" i="1"/>
  <c r="AD37" i="1"/>
  <c r="AV37" i="1"/>
  <c r="BN37" i="1"/>
  <c r="AE37" i="1"/>
  <c r="AW37" i="1"/>
  <c r="BO37" i="1"/>
  <c r="AF37" i="1"/>
  <c r="AX37" i="1"/>
  <c r="BP37" i="1"/>
  <c r="AG37" i="1"/>
  <c r="AY37" i="1"/>
  <c r="BQ37" i="1"/>
  <c r="AH37" i="1"/>
  <c r="AZ37" i="1"/>
  <c r="BR37" i="1"/>
  <c r="AI37" i="1"/>
  <c r="BA37" i="1"/>
  <c r="BS37" i="1"/>
  <c r="AJ37" i="1"/>
  <c r="BB37" i="1"/>
  <c r="BT37" i="1"/>
  <c r="AK37" i="1"/>
  <c r="BC37" i="1"/>
  <c r="BU37" i="1"/>
  <c r="AL37" i="1"/>
  <c r="BD37" i="1"/>
  <c r="BV37" i="1"/>
  <c r="AM37" i="1"/>
  <c r="BE37" i="1"/>
  <c r="BW37" i="1"/>
  <c r="AN37" i="1"/>
  <c r="BF37" i="1"/>
  <c r="BX37" i="1"/>
  <c r="AO37" i="1"/>
  <c r="BG37" i="1"/>
  <c r="BY37" i="1"/>
  <c r="AP37" i="1"/>
  <c r="BH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AC39" i="4"/>
  <c r="AD39" i="4"/>
  <c r="AB40" i="4"/>
  <c r="X38" i="1"/>
  <c r="Y38" i="1"/>
  <c r="AQ38" i="1"/>
  <c r="BI38" i="1"/>
  <c r="Z38" i="1"/>
  <c r="AR38" i="1"/>
  <c r="BJ38" i="1"/>
  <c r="AA38" i="1"/>
  <c r="AS38" i="1"/>
  <c r="BK38" i="1"/>
  <c r="AB38" i="1"/>
  <c r="AT38" i="1"/>
  <c r="BL38" i="1"/>
  <c r="AC38" i="1"/>
  <c r="AU38" i="1"/>
  <c r="BM38" i="1"/>
  <c r="AD38" i="1"/>
  <c r="AV38" i="1"/>
  <c r="BN38" i="1"/>
  <c r="AE38" i="1"/>
  <c r="AW38" i="1"/>
  <c r="BO38" i="1"/>
  <c r="AF38" i="1"/>
  <c r="AX38" i="1"/>
  <c r="BP38" i="1"/>
  <c r="AG38" i="1"/>
  <c r="AY38" i="1"/>
  <c r="BQ38" i="1"/>
  <c r="AH38" i="1"/>
  <c r="AZ38" i="1"/>
  <c r="BR38" i="1"/>
  <c r="AI38" i="1"/>
  <c r="BA38" i="1"/>
  <c r="BS38" i="1"/>
  <c r="AJ38" i="1"/>
  <c r="BB38" i="1"/>
  <c r="BT38" i="1"/>
  <c r="AK38" i="1"/>
  <c r="BC38" i="1"/>
  <c r="BU38" i="1"/>
  <c r="AL38" i="1"/>
  <c r="BD38" i="1"/>
  <c r="BV38" i="1"/>
  <c r="AM38" i="1"/>
  <c r="BE38" i="1"/>
  <c r="BW38" i="1"/>
  <c r="AN38" i="1"/>
  <c r="BF38" i="1"/>
  <c r="BX38" i="1"/>
  <c r="AO38" i="1"/>
  <c r="BG38" i="1"/>
  <c r="BY38" i="1"/>
  <c r="AP38" i="1"/>
  <c r="BH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AC40" i="4"/>
  <c r="AD40" i="4"/>
  <c r="AB41" i="4"/>
  <c r="X39" i="1"/>
  <c r="Y39" i="1"/>
  <c r="AQ39" i="1"/>
  <c r="BI39" i="1"/>
  <c r="Z39" i="1"/>
  <c r="AR39" i="1"/>
  <c r="BJ39" i="1"/>
  <c r="AA39" i="1"/>
  <c r="AS39" i="1"/>
  <c r="BK39" i="1"/>
  <c r="AB39" i="1"/>
  <c r="AT39" i="1"/>
  <c r="BL39" i="1"/>
  <c r="AC39" i="1"/>
  <c r="AU39" i="1"/>
  <c r="BM39" i="1"/>
  <c r="AD39" i="1"/>
  <c r="AV39" i="1"/>
  <c r="BN39" i="1"/>
  <c r="AE39" i="1"/>
  <c r="AW39" i="1"/>
  <c r="BO39" i="1"/>
  <c r="AF39" i="1"/>
  <c r="AX39" i="1"/>
  <c r="BP39" i="1"/>
  <c r="AG39" i="1"/>
  <c r="AY39" i="1"/>
  <c r="BQ39" i="1"/>
  <c r="AH39" i="1"/>
  <c r="AZ39" i="1"/>
  <c r="BR39" i="1"/>
  <c r="AI39" i="1"/>
  <c r="BA39" i="1"/>
  <c r="BS39" i="1"/>
  <c r="AJ39" i="1"/>
  <c r="BB39" i="1"/>
  <c r="BT39" i="1"/>
  <c r="AK39" i="1"/>
  <c r="BC39" i="1"/>
  <c r="BU39" i="1"/>
  <c r="AL39" i="1"/>
  <c r="BD39" i="1"/>
  <c r="BV39" i="1"/>
  <c r="AM39" i="1"/>
  <c r="BE39" i="1"/>
  <c r="BW39" i="1"/>
  <c r="AN39" i="1"/>
  <c r="BF39" i="1"/>
  <c r="BX39" i="1"/>
  <c r="AO39" i="1"/>
  <c r="BG39" i="1"/>
  <c r="BY39" i="1"/>
  <c r="AP39" i="1"/>
  <c r="BH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AC41" i="4"/>
  <c r="AD41" i="4"/>
  <c r="AB42" i="4"/>
  <c r="X40" i="1"/>
  <c r="Y40" i="1"/>
  <c r="AQ40" i="1"/>
  <c r="BI40" i="1"/>
  <c r="Z40" i="1"/>
  <c r="AR40" i="1"/>
  <c r="BJ40" i="1"/>
  <c r="AA40" i="1"/>
  <c r="AS40" i="1"/>
  <c r="BK40" i="1"/>
  <c r="AB40" i="1"/>
  <c r="AT40" i="1"/>
  <c r="BL40" i="1"/>
  <c r="AC40" i="1"/>
  <c r="AU40" i="1"/>
  <c r="BM40" i="1"/>
  <c r="AD40" i="1"/>
  <c r="AV40" i="1"/>
  <c r="BN40" i="1"/>
  <c r="AE40" i="1"/>
  <c r="AW40" i="1"/>
  <c r="BO40" i="1"/>
  <c r="AF40" i="1"/>
  <c r="AX40" i="1"/>
  <c r="BP40" i="1"/>
  <c r="AG40" i="1"/>
  <c r="AY40" i="1"/>
  <c r="BQ40" i="1"/>
  <c r="AH40" i="1"/>
  <c r="AZ40" i="1"/>
  <c r="BR40" i="1"/>
  <c r="AI40" i="1"/>
  <c r="BA40" i="1"/>
  <c r="BS40" i="1"/>
  <c r="AJ40" i="1"/>
  <c r="BB40" i="1"/>
  <c r="BT40" i="1"/>
  <c r="AK40" i="1"/>
  <c r="BC40" i="1"/>
  <c r="BU40" i="1"/>
  <c r="AL40" i="1"/>
  <c r="BD40" i="1"/>
  <c r="BV40" i="1"/>
  <c r="AM40" i="1"/>
  <c r="BE40" i="1"/>
  <c r="BW40" i="1"/>
  <c r="AN40" i="1"/>
  <c r="BF40" i="1"/>
  <c r="BX40" i="1"/>
  <c r="AO40" i="1"/>
  <c r="BG40" i="1"/>
  <c r="BY40" i="1"/>
  <c r="AP40" i="1"/>
  <c r="BH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AC42" i="4"/>
  <c r="AD42" i="4"/>
  <c r="AB43" i="4"/>
  <c r="X41" i="1"/>
  <c r="Y41" i="1"/>
  <c r="AQ41" i="1"/>
  <c r="BI41" i="1"/>
  <c r="Z41" i="1"/>
  <c r="AR41" i="1"/>
  <c r="BJ41" i="1"/>
  <c r="AA41" i="1"/>
  <c r="AS41" i="1"/>
  <c r="BK41" i="1"/>
  <c r="AB41" i="1"/>
  <c r="AT41" i="1"/>
  <c r="BL41" i="1"/>
  <c r="AC41" i="1"/>
  <c r="AU41" i="1"/>
  <c r="BM41" i="1"/>
  <c r="AD41" i="1"/>
  <c r="AV41" i="1"/>
  <c r="BN41" i="1"/>
  <c r="AE41" i="1"/>
  <c r="AW41" i="1"/>
  <c r="BO41" i="1"/>
  <c r="AF41" i="1"/>
  <c r="AX41" i="1"/>
  <c r="BP41" i="1"/>
  <c r="AG41" i="1"/>
  <c r="AY41" i="1"/>
  <c r="BQ41" i="1"/>
  <c r="AH41" i="1"/>
  <c r="AZ41" i="1"/>
  <c r="BR41" i="1"/>
  <c r="AI41" i="1"/>
  <c r="BA41" i="1"/>
  <c r="BS41" i="1"/>
  <c r="AJ41" i="1"/>
  <c r="BB41" i="1"/>
  <c r="BT41" i="1"/>
  <c r="AK41" i="1"/>
  <c r="BC41" i="1"/>
  <c r="BU41" i="1"/>
  <c r="AL41" i="1"/>
  <c r="BD41" i="1"/>
  <c r="BV41" i="1"/>
  <c r="AM41" i="1"/>
  <c r="BE41" i="1"/>
  <c r="BW41" i="1"/>
  <c r="AN41" i="1"/>
  <c r="BF41" i="1"/>
  <c r="BX41" i="1"/>
  <c r="AO41" i="1"/>
  <c r="BG41" i="1"/>
  <c r="BY41" i="1"/>
  <c r="AP41" i="1"/>
  <c r="BH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AC43" i="4"/>
  <c r="AD43" i="4"/>
  <c r="AB44" i="4"/>
  <c r="X42" i="1"/>
  <c r="Y42" i="1"/>
  <c r="AQ42" i="1"/>
  <c r="BI42" i="1"/>
  <c r="Z42" i="1"/>
  <c r="AR42" i="1"/>
  <c r="BJ42" i="1"/>
  <c r="AA42" i="1"/>
  <c r="AS42" i="1"/>
  <c r="BK42" i="1"/>
  <c r="AB42" i="1"/>
  <c r="AT42" i="1"/>
  <c r="BL42" i="1"/>
  <c r="AC42" i="1"/>
  <c r="AU42" i="1"/>
  <c r="BM42" i="1"/>
  <c r="AD42" i="1"/>
  <c r="AV42" i="1"/>
  <c r="BN42" i="1"/>
  <c r="AE42" i="1"/>
  <c r="AW42" i="1"/>
  <c r="BO42" i="1"/>
  <c r="AF42" i="1"/>
  <c r="AX42" i="1"/>
  <c r="BP42" i="1"/>
  <c r="AG42" i="1"/>
  <c r="AY42" i="1"/>
  <c r="BQ42" i="1"/>
  <c r="AH42" i="1"/>
  <c r="AZ42" i="1"/>
  <c r="BR42" i="1"/>
  <c r="AI42" i="1"/>
  <c r="BA42" i="1"/>
  <c r="BS42" i="1"/>
  <c r="AJ42" i="1"/>
  <c r="BB42" i="1"/>
  <c r="BT42" i="1"/>
  <c r="AK42" i="1"/>
  <c r="BC42" i="1"/>
  <c r="BU42" i="1"/>
  <c r="AL42" i="1"/>
  <c r="BD42" i="1"/>
  <c r="BV42" i="1"/>
  <c r="AM42" i="1"/>
  <c r="BE42" i="1"/>
  <c r="BW42" i="1"/>
  <c r="AN42" i="1"/>
  <c r="BF42" i="1"/>
  <c r="BX42" i="1"/>
  <c r="AO42" i="1"/>
  <c r="BG42" i="1"/>
  <c r="BY42" i="1"/>
  <c r="AP42" i="1"/>
  <c r="BH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AC44" i="4"/>
  <c r="AD44" i="4"/>
  <c r="AB46" i="4"/>
  <c r="X44" i="1"/>
  <c r="Y44" i="1"/>
  <c r="AQ44" i="1"/>
  <c r="BI44" i="1"/>
  <c r="Z44" i="1"/>
  <c r="AR44" i="1"/>
  <c r="BJ44" i="1"/>
  <c r="AA44" i="1"/>
  <c r="AS44" i="1"/>
  <c r="BK44" i="1"/>
  <c r="AB44" i="1"/>
  <c r="AT44" i="1"/>
  <c r="BL44" i="1"/>
  <c r="AC44" i="1"/>
  <c r="AU44" i="1"/>
  <c r="BM44" i="1"/>
  <c r="AD44" i="1"/>
  <c r="AV44" i="1"/>
  <c r="BN44" i="1"/>
  <c r="AE44" i="1"/>
  <c r="AW44" i="1"/>
  <c r="BO44" i="1"/>
  <c r="AF44" i="1"/>
  <c r="AX44" i="1"/>
  <c r="BP44" i="1"/>
  <c r="AG44" i="1"/>
  <c r="AY44" i="1"/>
  <c r="BQ44" i="1"/>
  <c r="AH44" i="1"/>
  <c r="AZ44" i="1"/>
  <c r="BR44" i="1"/>
  <c r="AI44" i="1"/>
  <c r="BA44" i="1"/>
  <c r="BS44" i="1"/>
  <c r="AJ44" i="1"/>
  <c r="BB44" i="1"/>
  <c r="BT44" i="1"/>
  <c r="AK44" i="1"/>
  <c r="BC44" i="1"/>
  <c r="BU44" i="1"/>
  <c r="AL44" i="1"/>
  <c r="BD44" i="1"/>
  <c r="BV44" i="1"/>
  <c r="AM44" i="1"/>
  <c r="BE44" i="1"/>
  <c r="BW44" i="1"/>
  <c r="AN44" i="1"/>
  <c r="BF44" i="1"/>
  <c r="BX44" i="1"/>
  <c r="AO44" i="1"/>
  <c r="BG44" i="1"/>
  <c r="BY44" i="1"/>
  <c r="AP44" i="1"/>
  <c r="BH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AC46" i="4"/>
  <c r="AD46" i="4"/>
  <c r="AB47" i="4"/>
  <c r="X45" i="1"/>
  <c r="Y45" i="1"/>
  <c r="AQ45" i="1"/>
  <c r="BI45" i="1"/>
  <c r="Z45" i="1"/>
  <c r="AR45" i="1"/>
  <c r="BJ45" i="1"/>
  <c r="AA45" i="1"/>
  <c r="AS45" i="1"/>
  <c r="BK45" i="1"/>
  <c r="AB45" i="1"/>
  <c r="AT45" i="1"/>
  <c r="BL45" i="1"/>
  <c r="AC45" i="1"/>
  <c r="AU45" i="1"/>
  <c r="BM45" i="1"/>
  <c r="AD45" i="1"/>
  <c r="AV45" i="1"/>
  <c r="BN45" i="1"/>
  <c r="AE45" i="1"/>
  <c r="AW45" i="1"/>
  <c r="BO45" i="1"/>
  <c r="AF45" i="1"/>
  <c r="AX45" i="1"/>
  <c r="BP45" i="1"/>
  <c r="AG45" i="1"/>
  <c r="AY45" i="1"/>
  <c r="BQ45" i="1"/>
  <c r="AH45" i="1"/>
  <c r="AZ45" i="1"/>
  <c r="BR45" i="1"/>
  <c r="AI45" i="1"/>
  <c r="BA45" i="1"/>
  <c r="BS45" i="1"/>
  <c r="AJ45" i="1"/>
  <c r="BB45" i="1"/>
  <c r="BT45" i="1"/>
  <c r="AK45" i="1"/>
  <c r="BC45" i="1"/>
  <c r="BU45" i="1"/>
  <c r="AL45" i="1"/>
  <c r="BD45" i="1"/>
  <c r="BV45" i="1"/>
  <c r="AM45" i="1"/>
  <c r="BE45" i="1"/>
  <c r="BW45" i="1"/>
  <c r="AN45" i="1"/>
  <c r="BF45" i="1"/>
  <c r="BX45" i="1"/>
  <c r="AO45" i="1"/>
  <c r="BG45" i="1"/>
  <c r="BY45" i="1"/>
  <c r="AP45" i="1"/>
  <c r="BH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AC47" i="4"/>
  <c r="AD47" i="4"/>
  <c r="AB48" i="4"/>
  <c r="X46" i="1"/>
  <c r="Y46" i="1"/>
  <c r="AQ46" i="1"/>
  <c r="BI46" i="1"/>
  <c r="Z46" i="1"/>
  <c r="AR46" i="1"/>
  <c r="BJ46" i="1"/>
  <c r="AA46" i="1"/>
  <c r="AS46" i="1"/>
  <c r="BK46" i="1"/>
  <c r="AB46" i="1"/>
  <c r="AT46" i="1"/>
  <c r="BL46" i="1"/>
  <c r="AC46" i="1"/>
  <c r="AU46" i="1"/>
  <c r="BM46" i="1"/>
  <c r="AD46" i="1"/>
  <c r="AV46" i="1"/>
  <c r="BN46" i="1"/>
  <c r="AE46" i="1"/>
  <c r="AW46" i="1"/>
  <c r="BO46" i="1"/>
  <c r="AF46" i="1"/>
  <c r="AX46" i="1"/>
  <c r="BP46" i="1"/>
  <c r="AG46" i="1"/>
  <c r="AY46" i="1"/>
  <c r="BQ46" i="1"/>
  <c r="AH46" i="1"/>
  <c r="AZ46" i="1"/>
  <c r="BR46" i="1"/>
  <c r="AI46" i="1"/>
  <c r="BA46" i="1"/>
  <c r="BS46" i="1"/>
  <c r="AJ46" i="1"/>
  <c r="BB46" i="1"/>
  <c r="BT46" i="1"/>
  <c r="AK46" i="1"/>
  <c r="BC46" i="1"/>
  <c r="BU46" i="1"/>
  <c r="AL46" i="1"/>
  <c r="BD46" i="1"/>
  <c r="BV46" i="1"/>
  <c r="AM46" i="1"/>
  <c r="BE46" i="1"/>
  <c r="BW46" i="1"/>
  <c r="AN46" i="1"/>
  <c r="BF46" i="1"/>
  <c r="BX46" i="1"/>
  <c r="AO46" i="1"/>
  <c r="BG46" i="1"/>
  <c r="BY46" i="1"/>
  <c r="AP46" i="1"/>
  <c r="BH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AC48" i="4"/>
  <c r="AD48" i="4"/>
  <c r="AB49" i="4"/>
  <c r="X47" i="1"/>
  <c r="Y47" i="1"/>
  <c r="AQ47" i="1"/>
  <c r="BI47" i="1"/>
  <c r="Z47" i="1"/>
  <c r="AR47" i="1"/>
  <c r="BJ47" i="1"/>
  <c r="AA47" i="1"/>
  <c r="AS47" i="1"/>
  <c r="BK47" i="1"/>
  <c r="AB47" i="1"/>
  <c r="AT47" i="1"/>
  <c r="BL47" i="1"/>
  <c r="AC47" i="1"/>
  <c r="AU47" i="1"/>
  <c r="BM47" i="1"/>
  <c r="AD47" i="1"/>
  <c r="AV47" i="1"/>
  <c r="BN47" i="1"/>
  <c r="AE47" i="1"/>
  <c r="AW47" i="1"/>
  <c r="BO47" i="1"/>
  <c r="AF47" i="1"/>
  <c r="AX47" i="1"/>
  <c r="BP47" i="1"/>
  <c r="AG47" i="1"/>
  <c r="AY47" i="1"/>
  <c r="BQ47" i="1"/>
  <c r="AH47" i="1"/>
  <c r="AZ47" i="1"/>
  <c r="BR47" i="1"/>
  <c r="AI47" i="1"/>
  <c r="BA47" i="1"/>
  <c r="BS47" i="1"/>
  <c r="AJ47" i="1"/>
  <c r="BB47" i="1"/>
  <c r="BT47" i="1"/>
  <c r="AK47" i="1"/>
  <c r="BC47" i="1"/>
  <c r="BU47" i="1"/>
  <c r="AL47" i="1"/>
  <c r="BD47" i="1"/>
  <c r="BV47" i="1"/>
  <c r="AM47" i="1"/>
  <c r="BE47" i="1"/>
  <c r="BW47" i="1"/>
  <c r="AN47" i="1"/>
  <c r="BF47" i="1"/>
  <c r="BX47" i="1"/>
  <c r="AO47" i="1"/>
  <c r="BG47" i="1"/>
  <c r="BY47" i="1"/>
  <c r="AP47" i="1"/>
  <c r="BH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AC49" i="4"/>
  <c r="AD49" i="4"/>
  <c r="AB50" i="4"/>
  <c r="X48" i="1"/>
  <c r="Y48" i="1"/>
  <c r="AQ48" i="1"/>
  <c r="BI48" i="1"/>
  <c r="Z48" i="1"/>
  <c r="AR48" i="1"/>
  <c r="BJ48" i="1"/>
  <c r="AA48" i="1"/>
  <c r="AS48" i="1"/>
  <c r="BK48" i="1"/>
  <c r="AB48" i="1"/>
  <c r="AT48" i="1"/>
  <c r="BL48" i="1"/>
  <c r="AC48" i="1"/>
  <c r="AU48" i="1"/>
  <c r="BM48" i="1"/>
  <c r="AD48" i="1"/>
  <c r="AV48" i="1"/>
  <c r="BN48" i="1"/>
  <c r="AE48" i="1"/>
  <c r="AW48" i="1"/>
  <c r="BO48" i="1"/>
  <c r="AF48" i="1"/>
  <c r="AX48" i="1"/>
  <c r="BP48" i="1"/>
  <c r="AG48" i="1"/>
  <c r="AY48" i="1"/>
  <c r="BQ48" i="1"/>
  <c r="AH48" i="1"/>
  <c r="AZ48" i="1"/>
  <c r="BR48" i="1"/>
  <c r="AI48" i="1"/>
  <c r="BA48" i="1"/>
  <c r="BS48" i="1"/>
  <c r="AJ48" i="1"/>
  <c r="BB48" i="1"/>
  <c r="BT48" i="1"/>
  <c r="AK48" i="1"/>
  <c r="BC48" i="1"/>
  <c r="BU48" i="1"/>
  <c r="AL48" i="1"/>
  <c r="BD48" i="1"/>
  <c r="BV48" i="1"/>
  <c r="AM48" i="1"/>
  <c r="BE48" i="1"/>
  <c r="BW48" i="1"/>
  <c r="AN48" i="1"/>
  <c r="BF48" i="1"/>
  <c r="BX48" i="1"/>
  <c r="AO48" i="1"/>
  <c r="BG48" i="1"/>
  <c r="BY48" i="1"/>
  <c r="AP48" i="1"/>
  <c r="BH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AC50" i="4"/>
  <c r="AD50" i="4"/>
  <c r="AB51" i="4"/>
  <c r="X49" i="1"/>
  <c r="Y49" i="1"/>
  <c r="AQ49" i="1"/>
  <c r="BI49" i="1"/>
  <c r="Z49" i="1"/>
  <c r="AR49" i="1"/>
  <c r="BJ49" i="1"/>
  <c r="AA49" i="1"/>
  <c r="AS49" i="1"/>
  <c r="BK49" i="1"/>
  <c r="AB49" i="1"/>
  <c r="AT49" i="1"/>
  <c r="BL49" i="1"/>
  <c r="AC49" i="1"/>
  <c r="AU49" i="1"/>
  <c r="BM49" i="1"/>
  <c r="AD49" i="1"/>
  <c r="AV49" i="1"/>
  <c r="BN49" i="1"/>
  <c r="AE49" i="1"/>
  <c r="AW49" i="1"/>
  <c r="BO49" i="1"/>
  <c r="AF49" i="1"/>
  <c r="AX49" i="1"/>
  <c r="BP49" i="1"/>
  <c r="AG49" i="1"/>
  <c r="AY49" i="1"/>
  <c r="BQ49" i="1"/>
  <c r="AH49" i="1"/>
  <c r="AZ49" i="1"/>
  <c r="BR49" i="1"/>
  <c r="AI49" i="1"/>
  <c r="BA49" i="1"/>
  <c r="BS49" i="1"/>
  <c r="AJ49" i="1"/>
  <c r="BB49" i="1"/>
  <c r="BT49" i="1"/>
  <c r="AK49" i="1"/>
  <c r="BC49" i="1"/>
  <c r="BU49" i="1"/>
  <c r="AL49" i="1"/>
  <c r="BD49" i="1"/>
  <c r="BV49" i="1"/>
  <c r="AM49" i="1"/>
  <c r="BE49" i="1"/>
  <c r="BW49" i="1"/>
  <c r="AN49" i="1"/>
  <c r="BF49" i="1"/>
  <c r="BX49" i="1"/>
  <c r="AO49" i="1"/>
  <c r="BG49" i="1"/>
  <c r="BY49" i="1"/>
  <c r="AP49" i="1"/>
  <c r="BH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AC51" i="4"/>
  <c r="AD51" i="4"/>
  <c r="AB52" i="4"/>
  <c r="X50" i="1"/>
  <c r="Y50" i="1"/>
  <c r="AQ50" i="1"/>
  <c r="BI50" i="1"/>
  <c r="Z50" i="1"/>
  <c r="AR50" i="1"/>
  <c r="BJ50" i="1"/>
  <c r="AA50" i="1"/>
  <c r="AS50" i="1"/>
  <c r="BK50" i="1"/>
  <c r="AB50" i="1"/>
  <c r="AT50" i="1"/>
  <c r="BL50" i="1"/>
  <c r="AC50" i="1"/>
  <c r="AU50" i="1"/>
  <c r="BM50" i="1"/>
  <c r="AD50" i="1"/>
  <c r="AV50" i="1"/>
  <c r="BN50" i="1"/>
  <c r="AE50" i="1"/>
  <c r="AW50" i="1"/>
  <c r="BO50" i="1"/>
  <c r="AF50" i="1"/>
  <c r="AX50" i="1"/>
  <c r="BP50" i="1"/>
  <c r="AG50" i="1"/>
  <c r="AY50" i="1"/>
  <c r="BQ50" i="1"/>
  <c r="AH50" i="1"/>
  <c r="AZ50" i="1"/>
  <c r="BR50" i="1"/>
  <c r="AI50" i="1"/>
  <c r="BA50" i="1"/>
  <c r="BS50" i="1"/>
  <c r="AJ50" i="1"/>
  <c r="BB50" i="1"/>
  <c r="BT50" i="1"/>
  <c r="AK50" i="1"/>
  <c r="BC50" i="1"/>
  <c r="BU50" i="1"/>
  <c r="AL50" i="1"/>
  <c r="BD50" i="1"/>
  <c r="BV50" i="1"/>
  <c r="AM50" i="1"/>
  <c r="BE50" i="1"/>
  <c r="BW50" i="1"/>
  <c r="AN50" i="1"/>
  <c r="BF50" i="1"/>
  <c r="BX50" i="1"/>
  <c r="AO50" i="1"/>
  <c r="BG50" i="1"/>
  <c r="BY50" i="1"/>
  <c r="AP50" i="1"/>
  <c r="BH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AC52" i="4"/>
  <c r="AD52" i="4"/>
  <c r="AB54" i="4"/>
  <c r="X52" i="1"/>
  <c r="Y52" i="1"/>
  <c r="AQ52" i="1"/>
  <c r="BI52" i="1"/>
  <c r="Z52" i="1"/>
  <c r="AR52" i="1"/>
  <c r="BJ52" i="1"/>
  <c r="AA52" i="1"/>
  <c r="AS52" i="1"/>
  <c r="BK52" i="1"/>
  <c r="AB52" i="1"/>
  <c r="AT52" i="1"/>
  <c r="BL52" i="1"/>
  <c r="AC52" i="1"/>
  <c r="AU52" i="1"/>
  <c r="BM52" i="1"/>
  <c r="AD52" i="1"/>
  <c r="AV52" i="1"/>
  <c r="BN52" i="1"/>
  <c r="AE52" i="1"/>
  <c r="AW52" i="1"/>
  <c r="BO52" i="1"/>
  <c r="AF52" i="1"/>
  <c r="AX52" i="1"/>
  <c r="BP52" i="1"/>
  <c r="AG52" i="1"/>
  <c r="AY52" i="1"/>
  <c r="BQ52" i="1"/>
  <c r="AH52" i="1"/>
  <c r="AZ52" i="1"/>
  <c r="BR52" i="1"/>
  <c r="AI52" i="1"/>
  <c r="BA52" i="1"/>
  <c r="BS52" i="1"/>
  <c r="AJ52" i="1"/>
  <c r="BB52" i="1"/>
  <c r="BT52" i="1"/>
  <c r="AK52" i="1"/>
  <c r="BC52" i="1"/>
  <c r="BU52" i="1"/>
  <c r="AL52" i="1"/>
  <c r="BD52" i="1"/>
  <c r="BV52" i="1"/>
  <c r="AM52" i="1"/>
  <c r="BE52" i="1"/>
  <c r="BW52" i="1"/>
  <c r="AN52" i="1"/>
  <c r="BF52" i="1"/>
  <c r="BX52" i="1"/>
  <c r="AO52" i="1"/>
  <c r="BG52" i="1"/>
  <c r="BY52" i="1"/>
  <c r="AP52" i="1"/>
  <c r="BH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AC54" i="4"/>
  <c r="AD54" i="4"/>
  <c r="AB55" i="4"/>
  <c r="X53" i="1"/>
  <c r="Y53" i="1"/>
  <c r="AQ53" i="1"/>
  <c r="BI53" i="1"/>
  <c r="Z53" i="1"/>
  <c r="AR53" i="1"/>
  <c r="BJ53" i="1"/>
  <c r="AA53" i="1"/>
  <c r="AS53" i="1"/>
  <c r="BK53" i="1"/>
  <c r="AB53" i="1"/>
  <c r="AT53" i="1"/>
  <c r="BL53" i="1"/>
  <c r="AC53" i="1"/>
  <c r="AU53" i="1"/>
  <c r="BM53" i="1"/>
  <c r="AD53" i="1"/>
  <c r="AV53" i="1"/>
  <c r="BN53" i="1"/>
  <c r="AE53" i="1"/>
  <c r="AW53" i="1"/>
  <c r="BO53" i="1"/>
  <c r="AF53" i="1"/>
  <c r="AX53" i="1"/>
  <c r="BP53" i="1"/>
  <c r="AG53" i="1"/>
  <c r="AY53" i="1"/>
  <c r="BQ53" i="1"/>
  <c r="AH53" i="1"/>
  <c r="AZ53" i="1"/>
  <c r="BR53" i="1"/>
  <c r="AI53" i="1"/>
  <c r="BA53" i="1"/>
  <c r="BS53" i="1"/>
  <c r="AJ53" i="1"/>
  <c r="BB53" i="1"/>
  <c r="BT53" i="1"/>
  <c r="AK53" i="1"/>
  <c r="BC53" i="1"/>
  <c r="BU53" i="1"/>
  <c r="AL53" i="1"/>
  <c r="BD53" i="1"/>
  <c r="BV53" i="1"/>
  <c r="AM53" i="1"/>
  <c r="BE53" i="1"/>
  <c r="BW53" i="1"/>
  <c r="AN53" i="1"/>
  <c r="BF53" i="1"/>
  <c r="BX53" i="1"/>
  <c r="AO53" i="1"/>
  <c r="BG53" i="1"/>
  <c r="BY53" i="1"/>
  <c r="AP53" i="1"/>
  <c r="BH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AC55" i="4"/>
  <c r="AD55" i="4"/>
  <c r="AB56" i="4"/>
  <c r="X54" i="1"/>
  <c r="Y54" i="1"/>
  <c r="AQ54" i="1"/>
  <c r="BI54" i="1"/>
  <c r="Z54" i="1"/>
  <c r="AR54" i="1"/>
  <c r="BJ54" i="1"/>
  <c r="AA54" i="1"/>
  <c r="AS54" i="1"/>
  <c r="BK54" i="1"/>
  <c r="AB54" i="1"/>
  <c r="AT54" i="1"/>
  <c r="BL54" i="1"/>
  <c r="AC54" i="1"/>
  <c r="AU54" i="1"/>
  <c r="BM54" i="1"/>
  <c r="AD54" i="1"/>
  <c r="AV54" i="1"/>
  <c r="BN54" i="1"/>
  <c r="AE54" i="1"/>
  <c r="AW54" i="1"/>
  <c r="BO54" i="1"/>
  <c r="AF54" i="1"/>
  <c r="AX54" i="1"/>
  <c r="BP54" i="1"/>
  <c r="AG54" i="1"/>
  <c r="AY54" i="1"/>
  <c r="BQ54" i="1"/>
  <c r="AH54" i="1"/>
  <c r="AZ54" i="1"/>
  <c r="BR54" i="1"/>
  <c r="AI54" i="1"/>
  <c r="BA54" i="1"/>
  <c r="BS54" i="1"/>
  <c r="AJ54" i="1"/>
  <c r="BB54" i="1"/>
  <c r="BT54" i="1"/>
  <c r="AK54" i="1"/>
  <c r="BC54" i="1"/>
  <c r="BU54" i="1"/>
  <c r="AL54" i="1"/>
  <c r="BD54" i="1"/>
  <c r="BV54" i="1"/>
  <c r="AM54" i="1"/>
  <c r="BE54" i="1"/>
  <c r="BW54" i="1"/>
  <c r="AN54" i="1"/>
  <c r="BF54" i="1"/>
  <c r="BX54" i="1"/>
  <c r="AO54" i="1"/>
  <c r="BG54" i="1"/>
  <c r="BY54" i="1"/>
  <c r="AP54" i="1"/>
  <c r="BH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AC56" i="4"/>
  <c r="AD56" i="4"/>
  <c r="AB57" i="4"/>
  <c r="X55" i="1"/>
  <c r="Y55" i="1"/>
  <c r="AQ55" i="1"/>
  <c r="BI55" i="1"/>
  <c r="Z55" i="1"/>
  <c r="AR55" i="1"/>
  <c r="BJ55" i="1"/>
  <c r="AA55" i="1"/>
  <c r="AS55" i="1"/>
  <c r="BK55" i="1"/>
  <c r="AB55" i="1"/>
  <c r="AT55" i="1"/>
  <c r="BL55" i="1"/>
  <c r="AC55" i="1"/>
  <c r="AU55" i="1"/>
  <c r="BM55" i="1"/>
  <c r="AD55" i="1"/>
  <c r="AV55" i="1"/>
  <c r="BN55" i="1"/>
  <c r="AE55" i="1"/>
  <c r="AW55" i="1"/>
  <c r="BO55" i="1"/>
  <c r="AF55" i="1"/>
  <c r="AX55" i="1"/>
  <c r="BP55" i="1"/>
  <c r="AG55" i="1"/>
  <c r="AY55" i="1"/>
  <c r="BQ55" i="1"/>
  <c r="AH55" i="1"/>
  <c r="AZ55" i="1"/>
  <c r="BR55" i="1"/>
  <c r="AI55" i="1"/>
  <c r="BA55" i="1"/>
  <c r="BS55" i="1"/>
  <c r="AJ55" i="1"/>
  <c r="BB55" i="1"/>
  <c r="BT55" i="1"/>
  <c r="AK55" i="1"/>
  <c r="BC55" i="1"/>
  <c r="BU55" i="1"/>
  <c r="AL55" i="1"/>
  <c r="BD55" i="1"/>
  <c r="BV55" i="1"/>
  <c r="AM55" i="1"/>
  <c r="BE55" i="1"/>
  <c r="BW55" i="1"/>
  <c r="AN55" i="1"/>
  <c r="BF55" i="1"/>
  <c r="BX55" i="1"/>
  <c r="AO55" i="1"/>
  <c r="BG55" i="1"/>
  <c r="BY55" i="1"/>
  <c r="AP55" i="1"/>
  <c r="BH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AC57" i="4"/>
  <c r="AD57" i="4"/>
  <c r="AB58" i="4"/>
  <c r="X56" i="1"/>
  <c r="Y56" i="1"/>
  <c r="AQ56" i="1"/>
  <c r="BI56" i="1"/>
  <c r="Z56" i="1"/>
  <c r="AR56" i="1"/>
  <c r="BJ56" i="1"/>
  <c r="AA56" i="1"/>
  <c r="AS56" i="1"/>
  <c r="BK56" i="1"/>
  <c r="AB56" i="1"/>
  <c r="AT56" i="1"/>
  <c r="BL56" i="1"/>
  <c r="AC56" i="1"/>
  <c r="AU56" i="1"/>
  <c r="BM56" i="1"/>
  <c r="AD56" i="1"/>
  <c r="AV56" i="1"/>
  <c r="BN56" i="1"/>
  <c r="AE56" i="1"/>
  <c r="AW56" i="1"/>
  <c r="BO56" i="1"/>
  <c r="AF56" i="1"/>
  <c r="AX56" i="1"/>
  <c r="BP56" i="1"/>
  <c r="AG56" i="1"/>
  <c r="AY56" i="1"/>
  <c r="BQ56" i="1"/>
  <c r="AH56" i="1"/>
  <c r="AZ56" i="1"/>
  <c r="BR56" i="1"/>
  <c r="AI56" i="1"/>
  <c r="BA56" i="1"/>
  <c r="BS56" i="1"/>
  <c r="AJ56" i="1"/>
  <c r="BB56" i="1"/>
  <c r="BT56" i="1"/>
  <c r="AK56" i="1"/>
  <c r="BC56" i="1"/>
  <c r="BU56" i="1"/>
  <c r="AL56" i="1"/>
  <c r="BD56" i="1"/>
  <c r="BV56" i="1"/>
  <c r="AM56" i="1"/>
  <c r="BE56" i="1"/>
  <c r="BW56" i="1"/>
  <c r="AN56" i="1"/>
  <c r="BF56" i="1"/>
  <c r="BX56" i="1"/>
  <c r="AO56" i="1"/>
  <c r="BG56" i="1"/>
  <c r="BY56" i="1"/>
  <c r="AP56" i="1"/>
  <c r="BH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AC58" i="4"/>
  <c r="AD58" i="4"/>
  <c r="AB59" i="4"/>
  <c r="X57" i="1"/>
  <c r="Y57" i="1"/>
  <c r="AQ57" i="1"/>
  <c r="BI57" i="1"/>
  <c r="Z57" i="1"/>
  <c r="AR57" i="1"/>
  <c r="BJ57" i="1"/>
  <c r="AA57" i="1"/>
  <c r="AS57" i="1"/>
  <c r="BK57" i="1"/>
  <c r="AB57" i="1"/>
  <c r="AT57" i="1"/>
  <c r="BL57" i="1"/>
  <c r="AC57" i="1"/>
  <c r="AU57" i="1"/>
  <c r="BM57" i="1"/>
  <c r="AD57" i="1"/>
  <c r="AV57" i="1"/>
  <c r="BN57" i="1"/>
  <c r="AE57" i="1"/>
  <c r="AW57" i="1"/>
  <c r="BO57" i="1"/>
  <c r="AF57" i="1"/>
  <c r="AX57" i="1"/>
  <c r="BP57" i="1"/>
  <c r="AG57" i="1"/>
  <c r="AY57" i="1"/>
  <c r="BQ57" i="1"/>
  <c r="AH57" i="1"/>
  <c r="AZ57" i="1"/>
  <c r="BR57" i="1"/>
  <c r="AI57" i="1"/>
  <c r="BA57" i="1"/>
  <c r="BS57" i="1"/>
  <c r="AJ57" i="1"/>
  <c r="BB57" i="1"/>
  <c r="BT57" i="1"/>
  <c r="AK57" i="1"/>
  <c r="BC57" i="1"/>
  <c r="BU57" i="1"/>
  <c r="AL57" i="1"/>
  <c r="BD57" i="1"/>
  <c r="BV57" i="1"/>
  <c r="AM57" i="1"/>
  <c r="BE57" i="1"/>
  <c r="BW57" i="1"/>
  <c r="AN57" i="1"/>
  <c r="BF57" i="1"/>
  <c r="BX57" i="1"/>
  <c r="AO57" i="1"/>
  <c r="BG57" i="1"/>
  <c r="BY57" i="1"/>
  <c r="AP57" i="1"/>
  <c r="BH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AC59" i="4"/>
  <c r="AD59" i="4"/>
  <c r="AB60" i="4"/>
  <c r="X58" i="1"/>
  <c r="Y58" i="1"/>
  <c r="AQ58" i="1"/>
  <c r="BI58" i="1"/>
  <c r="Z58" i="1"/>
  <c r="AR58" i="1"/>
  <c r="BJ58" i="1"/>
  <c r="AA58" i="1"/>
  <c r="AS58" i="1"/>
  <c r="BK58" i="1"/>
  <c r="AB58" i="1"/>
  <c r="AT58" i="1"/>
  <c r="BL58" i="1"/>
  <c r="AC58" i="1"/>
  <c r="AU58" i="1"/>
  <c r="BM58" i="1"/>
  <c r="AD58" i="1"/>
  <c r="AV58" i="1"/>
  <c r="BN58" i="1"/>
  <c r="AE58" i="1"/>
  <c r="AW58" i="1"/>
  <c r="BO58" i="1"/>
  <c r="AF58" i="1"/>
  <c r="AX58" i="1"/>
  <c r="BP58" i="1"/>
  <c r="AG58" i="1"/>
  <c r="AY58" i="1"/>
  <c r="BQ58" i="1"/>
  <c r="AH58" i="1"/>
  <c r="AZ58" i="1"/>
  <c r="BR58" i="1"/>
  <c r="AI58" i="1"/>
  <c r="BA58" i="1"/>
  <c r="BS58" i="1"/>
  <c r="AJ58" i="1"/>
  <c r="BB58" i="1"/>
  <c r="BT58" i="1"/>
  <c r="AK58" i="1"/>
  <c r="BC58" i="1"/>
  <c r="BU58" i="1"/>
  <c r="AL58" i="1"/>
  <c r="BD58" i="1"/>
  <c r="BV58" i="1"/>
  <c r="AM58" i="1"/>
  <c r="BE58" i="1"/>
  <c r="BW58" i="1"/>
  <c r="AN58" i="1"/>
  <c r="BF58" i="1"/>
  <c r="BX58" i="1"/>
  <c r="AO58" i="1"/>
  <c r="BG58" i="1"/>
  <c r="BY58" i="1"/>
  <c r="AP58" i="1"/>
  <c r="BH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AC60" i="4"/>
  <c r="AD60" i="4"/>
  <c r="AB61" i="4"/>
  <c r="X59" i="1"/>
  <c r="Y59" i="1"/>
  <c r="AQ59" i="1"/>
  <c r="BI59" i="1"/>
  <c r="Z59" i="1"/>
  <c r="AR59" i="1"/>
  <c r="BJ59" i="1"/>
  <c r="AA59" i="1"/>
  <c r="AS59" i="1"/>
  <c r="BK59" i="1"/>
  <c r="AB59" i="1"/>
  <c r="AT59" i="1"/>
  <c r="BL59" i="1"/>
  <c r="AC59" i="1"/>
  <c r="AU59" i="1"/>
  <c r="BM59" i="1"/>
  <c r="AD59" i="1"/>
  <c r="AV59" i="1"/>
  <c r="BN59" i="1"/>
  <c r="AE59" i="1"/>
  <c r="AW59" i="1"/>
  <c r="BO59" i="1"/>
  <c r="AF59" i="1"/>
  <c r="AX59" i="1"/>
  <c r="BP59" i="1"/>
  <c r="AG59" i="1"/>
  <c r="AY59" i="1"/>
  <c r="BQ59" i="1"/>
  <c r="AH59" i="1"/>
  <c r="AZ59" i="1"/>
  <c r="BR59" i="1"/>
  <c r="AI59" i="1"/>
  <c r="BA59" i="1"/>
  <c r="BS59" i="1"/>
  <c r="AJ59" i="1"/>
  <c r="BB59" i="1"/>
  <c r="BT59" i="1"/>
  <c r="AK59" i="1"/>
  <c r="BC59" i="1"/>
  <c r="BU59" i="1"/>
  <c r="AL59" i="1"/>
  <c r="BD59" i="1"/>
  <c r="BV59" i="1"/>
  <c r="AM59" i="1"/>
  <c r="BE59" i="1"/>
  <c r="BW59" i="1"/>
  <c r="AN59" i="1"/>
  <c r="BF59" i="1"/>
  <c r="BX59" i="1"/>
  <c r="AO59" i="1"/>
  <c r="BG59" i="1"/>
  <c r="BY59" i="1"/>
  <c r="AP59" i="1"/>
  <c r="BH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AC61" i="4"/>
  <c r="AD61" i="4"/>
  <c r="AB62" i="4"/>
  <c r="X60" i="1"/>
  <c r="Y60" i="1"/>
  <c r="AQ60" i="1"/>
  <c r="BI60" i="1"/>
  <c r="Z60" i="1"/>
  <c r="AR60" i="1"/>
  <c r="BJ60" i="1"/>
  <c r="AA60" i="1"/>
  <c r="AS60" i="1"/>
  <c r="BK60" i="1"/>
  <c r="AB60" i="1"/>
  <c r="AT60" i="1"/>
  <c r="BL60" i="1"/>
  <c r="AC60" i="1"/>
  <c r="AU60" i="1"/>
  <c r="BM60" i="1"/>
  <c r="AD60" i="1"/>
  <c r="AV60" i="1"/>
  <c r="BN60" i="1"/>
  <c r="AE60" i="1"/>
  <c r="AW60" i="1"/>
  <c r="BO60" i="1"/>
  <c r="AF60" i="1"/>
  <c r="AX60" i="1"/>
  <c r="BP60" i="1"/>
  <c r="AG60" i="1"/>
  <c r="AY60" i="1"/>
  <c r="BQ60" i="1"/>
  <c r="AH60" i="1"/>
  <c r="AZ60" i="1"/>
  <c r="BR60" i="1"/>
  <c r="AI60" i="1"/>
  <c r="BA60" i="1"/>
  <c r="BS60" i="1"/>
  <c r="AJ60" i="1"/>
  <c r="BB60" i="1"/>
  <c r="BT60" i="1"/>
  <c r="AK60" i="1"/>
  <c r="BC60" i="1"/>
  <c r="BU60" i="1"/>
  <c r="AL60" i="1"/>
  <c r="BD60" i="1"/>
  <c r="BV60" i="1"/>
  <c r="AM60" i="1"/>
  <c r="BE60" i="1"/>
  <c r="BW60" i="1"/>
  <c r="AN60" i="1"/>
  <c r="BF60" i="1"/>
  <c r="BX60" i="1"/>
  <c r="AO60" i="1"/>
  <c r="BG60" i="1"/>
  <c r="BY60" i="1"/>
  <c r="AP60" i="1"/>
  <c r="BH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AC62" i="4"/>
  <c r="AD62" i="4"/>
  <c r="AB63" i="4"/>
  <c r="X61" i="1"/>
  <c r="Y61" i="1"/>
  <c r="AQ61" i="1"/>
  <c r="BI61" i="1"/>
  <c r="Z61" i="1"/>
  <c r="AR61" i="1"/>
  <c r="BJ61" i="1"/>
  <c r="AA61" i="1"/>
  <c r="AS61" i="1"/>
  <c r="BK61" i="1"/>
  <c r="AB61" i="1"/>
  <c r="AT61" i="1"/>
  <c r="BL61" i="1"/>
  <c r="AC61" i="1"/>
  <c r="AU61" i="1"/>
  <c r="BM61" i="1"/>
  <c r="AD61" i="1"/>
  <c r="AV61" i="1"/>
  <c r="BN61" i="1"/>
  <c r="AE61" i="1"/>
  <c r="AW61" i="1"/>
  <c r="BO61" i="1"/>
  <c r="AF61" i="1"/>
  <c r="AX61" i="1"/>
  <c r="BP61" i="1"/>
  <c r="AG61" i="1"/>
  <c r="AY61" i="1"/>
  <c r="BQ61" i="1"/>
  <c r="AH61" i="1"/>
  <c r="AZ61" i="1"/>
  <c r="BR61" i="1"/>
  <c r="AI61" i="1"/>
  <c r="BA61" i="1"/>
  <c r="BS61" i="1"/>
  <c r="AJ61" i="1"/>
  <c r="BB61" i="1"/>
  <c r="BT61" i="1"/>
  <c r="AK61" i="1"/>
  <c r="BC61" i="1"/>
  <c r="BU61" i="1"/>
  <c r="AL61" i="1"/>
  <c r="BD61" i="1"/>
  <c r="BV61" i="1"/>
  <c r="AM61" i="1"/>
  <c r="BE61" i="1"/>
  <c r="BW61" i="1"/>
  <c r="AN61" i="1"/>
  <c r="BF61" i="1"/>
  <c r="BX61" i="1"/>
  <c r="AO61" i="1"/>
  <c r="BG61" i="1"/>
  <c r="BY61" i="1"/>
  <c r="AP61" i="1"/>
  <c r="BH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AC63" i="4"/>
  <c r="AD63" i="4"/>
  <c r="AB7" i="4"/>
  <c r="X5" i="1"/>
  <c r="Y5" i="1"/>
  <c r="AQ5" i="1"/>
  <c r="BI5" i="1"/>
  <c r="Z5" i="1"/>
  <c r="AR5" i="1"/>
  <c r="BJ5" i="1"/>
  <c r="AA5" i="1"/>
  <c r="AS5" i="1"/>
  <c r="BK5" i="1"/>
  <c r="AB5" i="1"/>
  <c r="AT5" i="1"/>
  <c r="BL5" i="1"/>
  <c r="AC5" i="1"/>
  <c r="AU5" i="1"/>
  <c r="BM5" i="1"/>
  <c r="AD5" i="1"/>
  <c r="AV5" i="1"/>
  <c r="BN5" i="1"/>
  <c r="AE5" i="1"/>
  <c r="AW5" i="1"/>
  <c r="BO5" i="1"/>
  <c r="AF5" i="1"/>
  <c r="AX5" i="1"/>
  <c r="BP5" i="1"/>
  <c r="AG5" i="1"/>
  <c r="AY5" i="1"/>
  <c r="BQ5" i="1"/>
  <c r="AH5" i="1"/>
  <c r="AZ5" i="1"/>
  <c r="BR5" i="1"/>
  <c r="AI5" i="1"/>
  <c r="BA5" i="1"/>
  <c r="BS5" i="1"/>
  <c r="AJ5" i="1"/>
  <c r="BB5" i="1"/>
  <c r="BT5" i="1"/>
  <c r="AK5" i="1"/>
  <c r="BC5" i="1"/>
  <c r="BU5" i="1"/>
  <c r="AL5" i="1"/>
  <c r="BD5" i="1"/>
  <c r="BV5" i="1"/>
  <c r="AM5" i="1"/>
  <c r="BE5" i="1"/>
  <c r="BW5" i="1"/>
  <c r="AN5" i="1"/>
  <c r="BF5" i="1"/>
  <c r="BX5" i="1"/>
  <c r="AO5" i="1"/>
  <c r="BG5" i="1"/>
  <c r="BY5" i="1"/>
  <c r="AP5" i="1"/>
  <c r="BH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AC7" i="4"/>
  <c r="AD7" i="4"/>
</calcChain>
</file>

<file path=xl/sharedStrings.xml><?xml version="1.0" encoding="utf-8"?>
<sst xmlns="http://schemas.openxmlformats.org/spreadsheetml/2006/main" count="2425" uniqueCount="391">
  <si>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</si>
  <si>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</si>
  <si>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</si>
  <si>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</si>
  <si>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</si>
  <si>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</si>
  <si>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</si>
  <si>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</si>
  <si>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</si>
  <si>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</si>
  <si>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</si>
  <si>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</si>
  <si>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</si>
  <si>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</si>
  <si>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</si>
  <si>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</si>
  <si>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</si>
  <si>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</si>
  <si>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0</t>
  </si>
  <si>
    <t>PROJECT CLAEYS-VERHELST</t>
  </si>
  <si>
    <t>1</t>
  </si>
  <si>
    <t>46</t>
  </si>
  <si>
    <t>preparation</t>
  </si>
  <si>
    <t>1.1</t>
  </si>
  <si>
    <t>2</t>
  </si>
  <si>
    <t>building permit</t>
  </si>
  <si>
    <t>1.1.1</t>
  </si>
  <si>
    <t>FS3</t>
  </si>
  <si>
    <t>60d</t>
  </si>
  <si>
    <t>Legend</t>
  </si>
  <si>
    <t>3</t>
  </si>
  <si>
    <t>hire contractor</t>
  </si>
  <si>
    <t>1.1.2</t>
  </si>
  <si>
    <t>2FS</t>
  </si>
  <si>
    <t>FS16</t>
  </si>
  <si>
    <t>20d</t>
  </si>
  <si>
    <t>Necessary input</t>
  </si>
  <si>
    <t>4</t>
  </si>
  <si>
    <t>temporary offices</t>
  </si>
  <si>
    <t>1.1.3</t>
  </si>
  <si>
    <t>5</t>
  </si>
  <si>
    <t>temporary facilities</t>
  </si>
  <si>
    <t>1.1.4</t>
  </si>
  <si>
    <t>Additional input</t>
  </si>
  <si>
    <t>16</t>
  </si>
  <si>
    <t>preparation contractor</t>
  </si>
  <si>
    <t>1.1.5</t>
  </si>
  <si>
    <t>3FS</t>
  </si>
  <si>
    <t>FS6</t>
  </si>
  <si>
    <t>6</t>
  </si>
  <si>
    <t>demolition</t>
  </si>
  <si>
    <t>1.1.6</t>
  </si>
  <si>
    <t>16FS</t>
  </si>
  <si>
    <t>FS17;FS69</t>
  </si>
  <si>
    <t>30d</t>
  </si>
  <si>
    <t>team subcontractor[4,00 #8]</t>
  </si>
  <si>
    <t>47</t>
  </si>
  <si>
    <t>foundation</t>
  </si>
  <si>
    <t>1.2</t>
  </si>
  <si>
    <t>17</t>
  </si>
  <si>
    <t>excavation</t>
  </si>
  <si>
    <t>1.2.1</t>
  </si>
  <si>
    <t>6FS</t>
  </si>
  <si>
    <t>FS18;FS21</t>
  </si>
  <si>
    <t>14d</t>
  </si>
  <si>
    <t>team subcontractor</t>
  </si>
  <si>
    <t>69</t>
  </si>
  <si>
    <t>soil analyses</t>
  </si>
  <si>
    <t>1.2.2</t>
  </si>
  <si>
    <t>FS18</t>
  </si>
  <si>
    <t>2d</t>
  </si>
  <si>
    <t>18</t>
  </si>
  <si>
    <t>foundation beam</t>
  </si>
  <si>
    <t>1.2.3</t>
  </si>
  <si>
    <t>17FS;69FS</t>
  </si>
  <si>
    <t>FS19</t>
  </si>
  <si>
    <t>25d</t>
  </si>
  <si>
    <t>team subcontractor[3,00 #8]</t>
  </si>
  <si>
    <t>21</t>
  </si>
  <si>
    <t>placing sewerage</t>
  </si>
  <si>
    <t>1.2.4</t>
  </si>
  <si>
    <t>17FS</t>
  </si>
  <si>
    <t>FS23</t>
  </si>
  <si>
    <t>10d</t>
  </si>
  <si>
    <t>23</t>
  </si>
  <si>
    <t>foundation plate</t>
  </si>
  <si>
    <t>1.2.5</t>
  </si>
  <si>
    <t>21FS</t>
  </si>
  <si>
    <t>1d</t>
  </si>
  <si>
    <t>team subcontractor[5,00 #8]</t>
  </si>
  <si>
    <t>48</t>
  </si>
  <si>
    <t>shell</t>
  </si>
  <si>
    <t>1.3</t>
  </si>
  <si>
    <t>19</t>
  </si>
  <si>
    <t>steelframe I</t>
  </si>
  <si>
    <t>1.3.1</t>
  </si>
  <si>
    <t>18FS;23FS</t>
  </si>
  <si>
    <t>FS20</t>
  </si>
  <si>
    <t>20</t>
  </si>
  <si>
    <t>concrete vaults I</t>
  </si>
  <si>
    <t>1.3.2</t>
  </si>
  <si>
    <t>19FS</t>
  </si>
  <si>
    <t>FS22</t>
  </si>
  <si>
    <t>22</t>
  </si>
  <si>
    <t>steelframe II</t>
  </si>
  <si>
    <t>1.3.3</t>
  </si>
  <si>
    <t>20FS</t>
  </si>
  <si>
    <t>FS24</t>
  </si>
  <si>
    <t>15d</t>
  </si>
  <si>
    <t>24</t>
  </si>
  <si>
    <t>concrete vaults II</t>
  </si>
  <si>
    <t>1.3.4</t>
  </si>
  <si>
    <t>22FS</t>
  </si>
  <si>
    <t>FS25;FS49</t>
  </si>
  <si>
    <t>50</t>
  </si>
  <si>
    <t>wind and water proof</t>
  </si>
  <si>
    <t>1.4</t>
  </si>
  <si>
    <t>25</t>
  </si>
  <si>
    <t>facades</t>
  </si>
  <si>
    <t>1.4.1</t>
  </si>
  <si>
    <t>24FS</t>
  </si>
  <si>
    <t>FS26</t>
  </si>
  <si>
    <t>team subcontractor[2,00 #8]</t>
  </si>
  <si>
    <t>26</t>
  </si>
  <si>
    <t>outside windows</t>
  </si>
  <si>
    <t>1.4.2</t>
  </si>
  <si>
    <t>25FS</t>
  </si>
  <si>
    <t>FS28;FS29</t>
  </si>
  <si>
    <t>carpenter[3,00 #3]</t>
  </si>
  <si>
    <t>49</t>
  </si>
  <si>
    <t>roof</t>
  </si>
  <si>
    <t>1.4.3</t>
  </si>
  <si>
    <t>roofer[4,00 #4]</t>
  </si>
  <si>
    <t>62</t>
  </si>
  <si>
    <t>warehouse</t>
  </si>
  <si>
    <t>1.5</t>
  </si>
  <si>
    <t>28</t>
  </si>
  <si>
    <t>v0 concrete</t>
  </si>
  <si>
    <t>1.5.1</t>
  </si>
  <si>
    <t>26FS</t>
  </si>
  <si>
    <t>FS30;FS27;FS59;FS52;FS45;FS34;FS60;FS51</t>
  </si>
  <si>
    <t>30</t>
  </si>
  <si>
    <t>v0 sanitary</t>
  </si>
  <si>
    <t>1.5.2</t>
  </si>
  <si>
    <t>31FS;28FS</t>
  </si>
  <si>
    <t>FS35</t>
  </si>
  <si>
    <t>plumber</t>
  </si>
  <si>
    <t>27</t>
  </si>
  <si>
    <t>v0 masonry</t>
  </si>
  <si>
    <t>1.5.3</t>
  </si>
  <si>
    <t>mason</t>
  </si>
  <si>
    <t>59</t>
  </si>
  <si>
    <t>v0 heating</t>
  </si>
  <si>
    <t>1.5.4</t>
  </si>
  <si>
    <t>heating engineer</t>
  </si>
  <si>
    <t>29</t>
  </si>
  <si>
    <t>v0 electricity</t>
  </si>
  <si>
    <t>1.5.5</t>
  </si>
  <si>
    <t>26FS;31FS</t>
  </si>
  <si>
    <t>electrician</t>
  </si>
  <si>
    <t>35</t>
  </si>
  <si>
    <t>v0 floors</t>
  </si>
  <si>
    <t>1.5.6</t>
  </si>
  <si>
    <t>59FS;29FS;30FS</t>
  </si>
  <si>
    <t>FS41;FS37</t>
  </si>
  <si>
    <t>floor layer</t>
  </si>
  <si>
    <t>66</t>
  </si>
  <si>
    <t>construction leave</t>
  </si>
  <si>
    <t>1.6</t>
  </si>
  <si>
    <t>31</t>
  </si>
  <si>
    <t>construction leave</t>
  </si>
  <si>
    <t>1.6.1</t>
  </si>
  <si>
    <t>FS53;FS55;FS56;FS61;FS54;FS30;FS27;FS59;FS52;FS45;FS34;FS60;FS51;FS29</t>
  </si>
  <si>
    <t>63</t>
  </si>
  <si>
    <t>level 1</t>
  </si>
  <si>
    <t>1.7</t>
  </si>
  <si>
    <t>52</t>
  </si>
  <si>
    <t>v1 sanitary</t>
  </si>
  <si>
    <t>1.7.1</t>
  </si>
  <si>
    <t>45</t>
  </si>
  <si>
    <t>v1 masonry</t>
  </si>
  <si>
    <t>1.7.2</t>
  </si>
  <si>
    <t>34</t>
  </si>
  <si>
    <t>v1 screed</t>
  </si>
  <si>
    <t>1.7.3</t>
  </si>
  <si>
    <t>FS67</t>
  </si>
  <si>
    <t>screed layer[2,00 #3]</t>
  </si>
  <si>
    <t>60</t>
  </si>
  <si>
    <t>v1 heating</t>
  </si>
  <si>
    <t>1.7.4</t>
  </si>
  <si>
    <t>51</t>
  </si>
  <si>
    <t>v1 electricity</t>
  </si>
  <si>
    <t>1.7.5</t>
  </si>
  <si>
    <t>67</t>
  </si>
  <si>
    <t>v1 drying screed</t>
  </si>
  <si>
    <t>1.7.6</t>
  </si>
  <si>
    <t>34FS</t>
  </si>
  <si>
    <t>FS57;FS32</t>
  </si>
  <si>
    <t>5d</t>
  </si>
  <si>
    <t>57</t>
  </si>
  <si>
    <t>v1 flooring</t>
  </si>
  <si>
    <t>1.7.7</t>
  </si>
  <si>
    <t>67FS</t>
  </si>
  <si>
    <t>FS41;FS37;FS36</t>
  </si>
  <si>
    <t>64</t>
  </si>
  <si>
    <t>level 2</t>
  </si>
  <si>
    <t>1.8</t>
  </si>
  <si>
    <t>53</t>
  </si>
  <si>
    <t>v2 sanitary</t>
  </si>
  <si>
    <t>1.8.1</t>
  </si>
  <si>
    <t>31FS</t>
  </si>
  <si>
    <t>55</t>
  </si>
  <si>
    <t>v2 masonry</t>
  </si>
  <si>
    <t>1.8.2</t>
  </si>
  <si>
    <t>56</t>
  </si>
  <si>
    <t>v2 screed</t>
  </si>
  <si>
    <t>1.8.3</t>
  </si>
  <si>
    <t>FS68;FS36</t>
  </si>
  <si>
    <t>screed layer</t>
  </si>
  <si>
    <t>61</t>
  </si>
  <si>
    <t>v2 heating</t>
  </si>
  <si>
    <t>1.8.4</t>
  </si>
  <si>
    <t>54</t>
  </si>
  <si>
    <t>v2 electricity</t>
  </si>
  <si>
    <t>1.8.5</t>
  </si>
  <si>
    <t>68</t>
  </si>
  <si>
    <t>v2 drying screed</t>
  </si>
  <si>
    <t>1.8.6</t>
  </si>
  <si>
    <t>56FS</t>
  </si>
  <si>
    <t>FS58;FS32</t>
  </si>
  <si>
    <t>58</t>
  </si>
  <si>
    <t>v2 flooring</t>
  </si>
  <si>
    <t>1.8.7</t>
  </si>
  <si>
    <t>68FS</t>
  </si>
  <si>
    <t>65</t>
  </si>
  <si>
    <t>completion</t>
  </si>
  <si>
    <t>1.9</t>
  </si>
  <si>
    <t>32</t>
  </si>
  <si>
    <t>stucco</t>
  </si>
  <si>
    <t>1.9.1</t>
  </si>
  <si>
    <t>68FS;67FS</t>
  </si>
  <si>
    <t>plasterer[3,00 #4]</t>
  </si>
  <si>
    <t>36</t>
  </si>
  <si>
    <t>drywall</t>
  </si>
  <si>
    <t>1.9.2</t>
  </si>
  <si>
    <t>58FS;57FS;56FS</t>
  </si>
  <si>
    <t>41</t>
  </si>
  <si>
    <t>kitchen and bar</t>
  </si>
  <si>
    <t>1.9.3</t>
  </si>
  <si>
    <t>32FS;58FS;57FS;35FS</t>
  </si>
  <si>
    <t>37</t>
  </si>
  <si>
    <t>techniques</t>
  </si>
  <si>
    <t>1.9.4</t>
  </si>
  <si>
    <t>FS38;FS42;FS43;FS44</t>
  </si>
  <si>
    <t>44</t>
  </si>
  <si>
    <t>stairs</t>
  </si>
  <si>
    <t>1.9.5</t>
  </si>
  <si>
    <t>37FS</t>
  </si>
  <si>
    <t>42</t>
  </si>
  <si>
    <t>entrance doors</t>
  </si>
  <si>
    <t>1.9.6</t>
  </si>
  <si>
    <t>43</t>
  </si>
  <si>
    <t>elevator</t>
  </si>
  <si>
    <t>1.9.7</t>
  </si>
  <si>
    <t>38</t>
  </si>
  <si>
    <t>suspended ceiling</t>
  </si>
  <si>
    <t>1.9.8</t>
  </si>
  <si>
    <t>FS39</t>
  </si>
  <si>
    <t>39</t>
  </si>
  <si>
    <t>painting</t>
  </si>
  <si>
    <t>1.9.9</t>
  </si>
  <si>
    <t>38FS</t>
  </si>
  <si>
    <t>FS40</t>
  </si>
  <si>
    <t>painter[4,00 #6]</t>
  </si>
  <si>
    <t>40</t>
  </si>
  <si>
    <t>furniture</t>
  </si>
  <si>
    <t>1.9.10</t>
  </si>
  <si>
    <t>39FS</t>
  </si>
  <si>
    <t>joiner[5,00 #5]</t>
  </si>
  <si>
    <t>Type</t>
  </si>
  <si>
    <t>Availibility</t>
  </si>
  <si>
    <t>Cost/Use</t>
  </si>
  <si>
    <t>Cost/Unit</t>
  </si>
  <si>
    <t>Assigned To</t>
  </si>
  <si>
    <t>Renewable</t>
  </si>
  <si>
    <t>4,00 #4</t>
  </si>
  <si>
    <t>8,00 #8</t>
  </si>
  <si>
    <t>2,00 #2</t>
  </si>
  <si>
    <t>roofer</t>
  </si>
  <si>
    <t>7</t>
  </si>
  <si>
    <t>carpenter</t>
  </si>
  <si>
    <t>3,00 #3</t>
  </si>
  <si>
    <t>8</t>
  </si>
  <si>
    <t>9</t>
  </si>
  <si>
    <t>10</t>
  </si>
  <si>
    <t>plasterer</t>
  </si>
  <si>
    <t>11</t>
  </si>
  <si>
    <t>painter</t>
  </si>
  <si>
    <t>6,00 #6</t>
  </si>
  <si>
    <t>12</t>
  </si>
  <si>
    <t>joiner</t>
  </si>
  <si>
    <t>5,00 #5</t>
  </si>
  <si>
    <t>Activity Duration Distribution Profiles</t>
  </si>
  <si>
    <t>Description</t>
  </si>
  <si>
    <t>Optimistic</t>
  </si>
  <si>
    <t>Most Probable</t>
  </si>
  <si>
    <t>Pessimistic</t>
  </si>
  <si>
    <t>manual - absolute</t>
  </si>
  <si>
    <t>standard - symmetric</t>
  </si>
  <si>
    <t>standard - no risk</t>
  </si>
  <si>
    <t>standard - skewed left</t>
  </si>
  <si>
    <t>TP Status Date</t>
  </si>
  <si>
    <t>TP Name</t>
  </si>
  <si>
    <t>Preparation1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</si>
  <si>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</si>
  <si>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</si>
  <si>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</si>
  <si>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</si>
  <si>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</si>
  <si>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</si>
  <si>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</si>
  <si>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</si>
  <si>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</si>
  <si>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</si>
  <si>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</si>
  <si>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</si>
  <si>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</si>
  <si>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0%</t>
  </si>
  <si>
    <t>100%</t>
  </si>
  <si>
    <t>Working Hours</t>
  </si>
  <si>
    <t>Working Days</t>
  </si>
  <si>
    <t>Holidays</t>
  </si>
  <si>
    <t>0:00 - 1:00</t>
  </si>
  <si>
    <t>No</t>
  </si>
  <si>
    <t>Monday</t>
  </si>
  <si>
    <t>Yes</t>
  </si>
  <si>
    <t>1:00 - 2:00</t>
  </si>
  <si>
    <t>Tuesday</t>
  </si>
  <si>
    <t>2:00 - 3:00</t>
  </si>
  <si>
    <t>Wednesday</t>
  </si>
  <si>
    <t>3:00 - 4:00</t>
  </si>
  <si>
    <t>Thursday</t>
  </si>
  <si>
    <t>4:00 - 5:00</t>
  </si>
  <si>
    <t>Friday</t>
  </si>
  <si>
    <t>5:00 - 6:00</t>
  </si>
  <si>
    <t>Saturday</t>
  </si>
  <si>
    <t>6:00 - 7:00</t>
  </si>
  <si>
    <t>Sunday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</si>
  <si>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</si>
  <si>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</si>
  <si>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</si>
  <si>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</si>
  <si>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</si>
  <si>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</si>
  <si>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</si>
  <si>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</si>
  <si>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</si>
  <si>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</si>
  <si>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</si>
  <si>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</si>
  <si>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</si>
  <si>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</si>
  <si>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</si>
  <si>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</si>
  <si>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</si>
  <si>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Resources (calc)</t>
  </si>
  <si>
    <t>Resource Demand (calc)</t>
  </si>
  <si>
    <t>Cost/Use (calc)</t>
  </si>
  <si>
    <t>Cost/Unit (calc)</t>
  </si>
  <si>
    <t>Cost/Hour (calc)</t>
  </si>
  <si>
    <t>Actual Duration [h]</t>
  </si>
  <si>
    <t>PAC (calc)</t>
  </si>
  <si>
    <t>PAC Dev (calc)</t>
  </si>
  <si>
    <t>Paste values of PAC Dev (calc)</t>
  </si>
  <si>
    <t>Output</t>
  </si>
  <si>
    <r>
      <t xml:space="preserve">For further explanation, see </t>
    </r>
    <r>
      <rPr>
        <i/>
        <sz val="9"/>
        <color rgb="FF000000"/>
        <rFont val="Tahoma"/>
      </rPr>
      <t>Guideline for project data input</t>
    </r>
  </si>
  <si>
    <t>Preparation2</t>
  </si>
  <si>
    <t>54d</t>
  </si>
  <si>
    <t>Foundation</t>
  </si>
  <si>
    <t>12d</t>
  </si>
  <si>
    <t>13d</t>
  </si>
  <si>
    <t>65%</t>
  </si>
  <si>
    <t>Shell</t>
  </si>
  <si>
    <t>22d</t>
  </si>
  <si>
    <t>Wind &amp; waterproof</t>
  </si>
  <si>
    <t>WH, L1, L2</t>
  </si>
  <si>
    <t>83d</t>
  </si>
  <si>
    <t>90%</t>
  </si>
  <si>
    <t>80%</t>
  </si>
  <si>
    <t>Completion</t>
  </si>
  <si>
    <t>92d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</si>
</sst>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"/>
    <numFmt numFmtId="165" formatCode="#,##0.00&quot; €&quot;;\-#,##0.00&quot; €&quot;"/>
    <numFmt numFmtId="166" formatCode="dd/mm/yyyy"/>
    <numFmt numFmtId="167" formatCode="#,##0.00\ &quot;€&quot;;[Red]#,##0.00\ &quot;€&quot;"/>
  </numFmts>
  <fonts count="22" x14ac:knownFonts="1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8"/>
      <color rgb="FFFFFFFF"/>
      <name val="MS Sans Serif"/>
      <family val="2"/>
      <charset val="1"/>
    </font>
    <font>
      <sz val="8"/>
      <name val="Tahoma"/>
      <family val="2"/>
      <charset val="1"/>
    </font>
    <font>
      <sz val="12"/>
      <color rgb="FFFF0000"/>
      <name val="Calibri"/>
      <family val="2"/>
      <charset val="1"/>
    </font>
    <font>
      <b/>
      <sz val="8"/>
      <color rgb="FFFFFFFF"/>
      <name val="MS Sans Serif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Tahoma"/>
      <family val="2"/>
    </font>
    <font>
      <sz val="8"/>
      <color rgb="FF000000"/>
      <name val="Tahoma"/>
      <family val="2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8"/>
      <name val="Tahoma"/>
    </font>
    <font>
      <sz val="8"/>
      <color theme="1"/>
      <name val="Calibri"/>
      <family val="2"/>
      <scheme val="minor"/>
    </font>
    <font>
      <sz val="9"/>
      <color rgb="FF000000"/>
      <name val="Tahoma"/>
    </font>
    <font>
      <b/>
      <sz val="8"/>
      <color theme="1"/>
      <name val="Calibri"/>
      <scheme val="minor"/>
    </font>
    <font>
      <b/>
      <sz val="9"/>
      <color rgb="FF000000"/>
      <name val="Tahoma"/>
    </font>
    <font>
      <sz val="9"/>
      <name val="Tahoma"/>
    </font>
    <font>
      <i/>
      <sz val="9"/>
      <color rgb="FF000000"/>
      <name val="Tahoma"/>
    </font>
    <font>
      <b/>
      <sz val="8"/>
      <color theme="1"/>
      <name val="MS Reference Sans Serif"/>
    </font>
    <font>
      <b/>
      <sz val="8"/>
      <color rgb="FF000000"/>
      <name val="MS Reference Sans Serif"/>
    </font>
  </fonts>
  <fills count="16">
    <fill>
      <patternFill patternType="none"/>
    </fill>
    <fill>
      <patternFill patternType="gray125"/>
    </fill>
    <fill>
      <patternFill patternType="solid">
        <fgColor rgb="FF316AC5"/>
        <bgColor rgb="FF0066CC"/>
      </patternFill>
    </fill>
    <fill>
      <patternFill patternType="solid">
        <fgColor rgb="FFD9EAF7"/>
        <bgColor rgb="FFCCFFFF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4D0C8"/>
        <bgColor rgb="FFC3D69B"/>
      </patternFill>
    </fill>
    <fill>
      <patternFill patternType="solid">
        <fgColor rgb="FFFFFF00"/>
        <bgColor rgb="FFCCFFFF"/>
      </patternFill>
    </fill>
    <fill>
      <patternFill patternType="solid">
        <fgColor rgb="FFFFFF00"/>
        <bgColor rgb="FFC3D69B"/>
      </patternFill>
    </fill>
    <fill>
      <patternFill patternType="solid">
        <fgColor rgb="FF316AC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rgb="FFCCFFFF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/>
      <top style="thin">
        <color rgb="FF333399"/>
      </top>
      <bottom style="thin">
        <color rgb="FF333399"/>
      </bottom>
      <diagonal/>
    </border>
  </borders>
  <cellStyleXfs count="75">
    <xf numFmtId="0" fontId="0" fillId="0" borderId="0"/>
    <xf numFmtId="0" fontId="1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horizontal="left" vertical="top" wrapText="1"/>
    </xf>
    <xf numFmtId="0" fontId="3" fillId="3" borderId="1" xfId="0" applyFont="1" applyFill="1" applyBorder="1" applyAlignment="1" applyProtection="1">
      <alignment horizontal="right" vertical="top" wrapText="1"/>
    </xf>
    <xf numFmtId="0" fontId="3" fillId="4" borderId="1" xfId="0" applyFont="1" applyFill="1" applyBorder="1" applyAlignment="1" applyProtection="1">
      <alignment horizontal="left" vertical="top" wrapText="1"/>
    </xf>
    <xf numFmtId="0" fontId="3" fillId="3" borderId="1" xfId="0" applyFont="1" applyFill="1" applyBorder="1" applyAlignment="1" applyProtection="1">
      <alignment horizontal="left" vertical="top" wrapText="1"/>
    </xf>
    <xf numFmtId="164" fontId="3" fillId="3" borderId="1" xfId="0" applyNumberFormat="1" applyFont="1" applyFill="1" applyBorder="1" applyAlignment="1" applyProtection="1">
      <alignment horizontal="left" vertical="top" wrapText="1"/>
    </xf>
    <xf numFmtId="165" fontId="3" fillId="3" borderId="1" xfId="0" applyNumberFormat="1" applyFont="1" applyFill="1" applyBorder="1" applyAlignment="1" applyProtection="1">
      <alignment horizontal="left" vertical="top" wrapText="1"/>
    </xf>
    <xf numFmtId="0" fontId="3" fillId="5" borderId="1" xfId="0" applyFont="1" applyFill="1" applyBorder="1" applyAlignment="1" applyProtection="1">
      <alignment horizontal="right" vertical="top" wrapText="1"/>
    </xf>
    <xf numFmtId="0" fontId="3" fillId="5" borderId="1" xfId="0" applyFont="1" applyFill="1" applyBorder="1" applyAlignment="1" applyProtection="1">
      <alignment horizontal="left" vertical="top" wrapText="1"/>
    </xf>
    <xf numFmtId="0" fontId="3" fillId="4" borderId="1" xfId="0" applyFont="1" applyFill="1" applyBorder="1" applyAlignment="1" applyProtection="1">
      <alignment horizontal="right" vertical="top" wrapText="1"/>
    </xf>
    <xf numFmtId="0" fontId="3" fillId="6" borderId="1" xfId="0" applyFont="1" applyFill="1" applyBorder="1" applyAlignment="1" applyProtection="1">
      <alignment horizontal="right" vertical="top" wrapText="1"/>
    </xf>
    <xf numFmtId="164" fontId="3" fillId="4" borderId="1" xfId="0" applyNumberFormat="1" applyFont="1" applyFill="1" applyBorder="1" applyAlignment="1" applyProtection="1">
      <alignment horizontal="left" vertical="top" wrapText="1"/>
    </xf>
    <xf numFmtId="165" fontId="3" fillId="6" borderId="1" xfId="0" applyNumberFormat="1" applyFont="1" applyFill="1" applyBorder="1" applyAlignment="1" applyProtection="1">
      <alignment horizontal="left" vertical="top" wrapText="1"/>
    </xf>
    <xf numFmtId="165" fontId="3" fillId="4" borderId="1" xfId="0" applyNumberFormat="1" applyFont="1" applyFill="1" applyBorder="1" applyAlignment="1" applyProtection="1">
      <alignment horizontal="left" vertical="top" wrapText="1"/>
    </xf>
    <xf numFmtId="165" fontId="3" fillId="5" borderId="1" xfId="0" applyNumberFormat="1" applyFont="1" applyFill="1" applyBorder="1" applyAlignment="1" applyProtection="1">
      <alignment horizontal="left" vertical="top" wrapText="1"/>
    </xf>
    <xf numFmtId="0" fontId="3" fillId="3" borderId="1" xfId="0" applyFont="1" applyFill="1" applyBorder="1" applyAlignment="1" applyProtection="1">
      <alignment horizontal="center" vertical="top" wrapText="1"/>
    </xf>
    <xf numFmtId="0" fontId="3" fillId="6" borderId="1" xfId="0" applyFont="1" applyFill="1" applyBorder="1" applyAlignment="1" applyProtection="1">
      <alignment horizontal="left" vertical="top" wrapText="1"/>
    </xf>
    <xf numFmtId="0" fontId="3" fillId="5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164" fontId="3" fillId="6" borderId="1" xfId="0" applyNumberFormat="1" applyFont="1" applyFill="1" applyBorder="1" applyAlignment="1" applyProtection="1">
      <alignment horizontal="left" vertical="top" wrapText="1"/>
    </xf>
    <xf numFmtId="9" fontId="3" fillId="4" borderId="1" xfId="0" applyNumberFormat="1" applyFont="1" applyFill="1" applyBorder="1" applyAlignment="1" applyProtection="1">
      <alignment horizontal="left" vertical="top" wrapText="1"/>
    </xf>
    <xf numFmtId="0" fontId="3" fillId="7" borderId="1" xfId="0" applyFont="1" applyFill="1" applyBorder="1" applyAlignment="1" applyProtection="1">
      <alignment horizontal="right" vertical="top" wrapText="1"/>
    </xf>
    <xf numFmtId="0" fontId="3" fillId="8" borderId="1" xfId="0" applyFont="1" applyFill="1" applyBorder="1" applyAlignment="1" applyProtection="1">
      <alignment horizontal="right" vertical="top" wrapText="1"/>
    </xf>
    <xf numFmtId="0" fontId="1" fillId="0" borderId="0" xfId="1" applyFont="1"/>
    <xf numFmtId="0" fontId="5" fillId="9" borderId="2" xfId="1" applyFont="1" applyFill="1" applyBorder="1" applyAlignment="1">
      <alignment wrapText="1"/>
    </xf>
    <xf numFmtId="0" fontId="1" fillId="0" borderId="0" xfId="1"/>
    <xf numFmtId="0" fontId="8" fillId="11" borderId="2" xfId="1" applyFont="1" applyFill="1" applyBorder="1" applyAlignment="1">
      <alignment wrapText="1"/>
    </xf>
    <xf numFmtId="0" fontId="8" fillId="12" borderId="2" xfId="1" applyFont="1" applyFill="1" applyBorder="1" applyAlignment="1">
      <alignment wrapText="1"/>
    </xf>
    <xf numFmtId="166" fontId="9" fillId="13" borderId="2" xfId="2" applyNumberFormat="1" applyFont="1" applyFill="1" applyBorder="1" applyAlignment="1">
      <alignment wrapText="1"/>
    </xf>
    <xf numFmtId="0" fontId="8" fillId="0" borderId="0" xfId="1" applyFont="1"/>
    <xf numFmtId="0" fontId="4" fillId="0" borderId="0" xfId="0" applyFont="1"/>
    <xf numFmtId="0" fontId="12" fillId="0" borderId="0" xfId="0" applyFont="1"/>
    <xf numFmtId="0" fontId="3" fillId="8" borderId="1" xfId="0" applyFont="1" applyFill="1" applyBorder="1" applyAlignment="1" applyProtection="1">
      <alignment horizontal="left" vertical="top" wrapText="1"/>
    </xf>
    <xf numFmtId="0" fontId="13" fillId="14" borderId="1" xfId="0" applyFont="1" applyFill="1" applyBorder="1" applyAlignment="1" applyProtection="1">
      <alignment horizontal="left" vertical="top" wrapText="1"/>
    </xf>
    <xf numFmtId="0" fontId="9" fillId="0" borderId="0" xfId="0" applyFont="1" applyAlignment="1">
      <alignment horizontal="left" vertical="top"/>
    </xf>
    <xf numFmtId="0" fontId="7" fillId="0" borderId="0" xfId="0" applyNumberFormat="1" applyFont="1" applyFill="1" applyBorder="1" applyAlignment="1" applyProtection="1">
      <alignment horizontal="left" vertical="top" wrapText="1"/>
    </xf>
    <xf numFmtId="2" fontId="14" fillId="0" borderId="0" xfId="0" applyNumberFormat="1" applyFont="1" applyFill="1" applyAlignment="1">
      <alignment horizontal="left" vertical="top"/>
    </xf>
    <xf numFmtId="0" fontId="17" fillId="0" borderId="0" xfId="0" applyFont="1"/>
    <xf numFmtId="0" fontId="15" fillId="0" borderId="0" xfId="0" applyFont="1"/>
    <xf numFmtId="0" fontId="15" fillId="4" borderId="0" xfId="0" applyFont="1" applyFill="1"/>
    <xf numFmtId="0" fontId="15" fillId="5" borderId="0" xfId="0" applyFont="1" applyFill="1"/>
    <xf numFmtId="165" fontId="18" fillId="6" borderId="0" xfId="0" applyNumberFormat="1" applyFont="1" applyFill="1" applyBorder="1" applyAlignment="1" applyProtection="1">
      <alignment horizontal="left" vertical="top" wrapText="1"/>
    </xf>
    <xf numFmtId="167" fontId="9" fillId="0" borderId="0" xfId="0" applyNumberFormat="1" applyFont="1" applyAlignment="1">
      <alignment horizontal="left" vertical="top"/>
    </xf>
    <xf numFmtId="167" fontId="16" fillId="0" borderId="0" xfId="0" applyNumberFormat="1" applyFont="1" applyAlignment="1">
      <alignment horizontal="left" vertical="top"/>
    </xf>
    <xf numFmtId="0" fontId="20" fillId="10" borderId="2" xfId="0" applyFont="1" applyFill="1" applyBorder="1" applyAlignment="1">
      <alignment horizontal="left" vertical="top" wrapText="1"/>
    </xf>
    <xf numFmtId="0" fontId="20" fillId="15" borderId="2" xfId="0" applyFont="1" applyFill="1" applyBorder="1" applyAlignment="1">
      <alignment horizontal="left" vertical="top" wrapText="1"/>
    </xf>
    <xf numFmtId="0" fontId="21" fillId="10" borderId="2" xfId="0" applyFont="1" applyFill="1" applyBorder="1" applyAlignment="1">
      <alignment horizontal="left" vertical="center" wrapText="1"/>
    </xf>
    <xf numFmtId="0" fontId="20" fillId="10" borderId="3" xfId="0" applyFont="1" applyFill="1" applyBorder="1" applyAlignment="1">
      <alignment horizontal="center" vertical="top" wrapText="1"/>
    </xf>
    <xf numFmtId="0" fontId="20" fillId="10" borderId="6" xfId="0" applyFont="1" applyFill="1" applyBorder="1" applyAlignment="1">
      <alignment horizontal="center" vertical="top" wrapText="1"/>
    </xf>
    <xf numFmtId="0" fontId="20" fillId="10" borderId="4" xfId="0" applyFont="1" applyFill="1" applyBorder="1" applyAlignment="1">
      <alignment horizontal="center" vertical="top" wrapText="1"/>
    </xf>
    <xf numFmtId="0" fontId="2" fillId="2" borderId="1" xfId="0" applyFont="1" applyFill="1" applyBorder="1" applyAlignment="1" applyProtection="1">
      <alignment horizontal="center" vertical="top" wrapText="1"/>
    </xf>
    <xf numFmtId="0" fontId="5" fillId="9" borderId="3" xfId="1" applyFont="1" applyFill="1" applyBorder="1" applyAlignment="1">
      <alignment wrapText="1"/>
    </xf>
    <xf numFmtId="0" fontId="5" fillId="9" borderId="4" xfId="1" applyFont="1" applyFill="1" applyBorder="1" applyAlignment="1">
      <alignment wrapText="1"/>
    </xf>
    <xf numFmtId="0" fontId="5" fillId="9" borderId="2" xfId="1" applyFont="1" applyFill="1" applyBorder="1" applyAlignment="1">
      <alignment wrapText="1"/>
    </xf>
    <xf numFmtId="0" fontId="18" fillId="0" borderId="0" xfId="0" applyFont="1"/>
    <xf numFmtId="9" fontId="3" fillId="3" borderId="1" xfId="0" applyNumberFormat="1" applyFont="1" applyFill="1" applyBorder="1" applyAlignment="1" applyProtection="1">
      <alignment horizontal="left" vertical="top" wrapText="1"/>
    </xf>
    <xf numFmtId="164" fontId="3" fillId="4" borderId="7" xfId="0" applyNumberFormat="1" applyFont="1" applyFill="1" applyBorder="1" applyAlignment="1">
      <alignment horizontal="left" vertical="top" wrapText="1"/>
    </xf>
    <xf numFmtId="0" fontId="3" fillId="5" borderId="7" xfId="0" applyFont="1" applyFill="1" applyBorder="1" applyAlignment="1" applyProtection="1">
      <alignment horizontal="left" vertical="top" wrapText="1"/>
    </xf>
    <xf numFmtId="0" fontId="3" fillId="5" borderId="8" xfId="0" applyFont="1" applyFill="1" applyBorder="1" applyAlignment="1" applyProtection="1">
      <alignment horizontal="left" vertical="top"/>
    </xf>
    <xf numFmtId="0" fontId="3" fillId="5" borderId="9" xfId="0" applyFont="1" applyFill="1" applyBorder="1" applyAlignment="1">
      <alignment horizontal="left" vertical="top"/>
    </xf>
    <xf numFmtId="0" fontId="3" fillId="10" borderId="5" xfId="2" applyNumberFormat="1" applyFont="1" applyFill="1" applyBorder="1" applyAlignment="1" applyProtection="1">
      <alignment horizontal="left" vertical="top" wrapText="1"/>
    </xf>
  </cellXfs>
  <cellStyles count="7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Normal 2" xfId="1"/>
    <cellStyle name="Standaard 2" xfId="2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D0C8"/>
      <rgbColor rgb="FF808080"/>
      <rgbColor rgb="FF9999FF"/>
      <rgbColor rgb="FF993366"/>
      <rgbColor rgb="FFFFFFCC"/>
      <rgbColor rgb="FFD9EA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16AC5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D69B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61"/>
  <sheetViews>
    <sheetView tabSelected="1" zoomScale="125" zoomScaleNormal="125" zoomScalePageLayoutView="125" workbookViewId="0">
      <selection sqref="A1:C1"/>
    </sheetView>
  </sheetViews>
  <sheetFormatPr baseColWidth="10" defaultColWidth="8.83203125" defaultRowHeight="15" x14ac:dyDescent="0"/>
  <cols>
    <col min="1" max="1" width="5.6640625" customWidth="1"/>
    <col min="2" max="2" width="19" customWidth="1"/>
    <col min="3" max="3" width="8" customWidth="1"/>
    <col min="4" max="4" width="14.33203125" customWidth="1"/>
    <col min="5" max="5" width="15.1640625" customWidth="1"/>
    <col min="6" max="6" width="11.83203125" bestFit="1" customWidth="1"/>
    <col min="7" max="7" width="11.6640625" bestFit="1" customWidth="1"/>
    <col min="8" max="8" width="7.1640625" customWidth="1"/>
    <col min="9" max="9" width="19.33203125" customWidth="1"/>
    <col min="10" max="10" width="10.5" customWidth="1"/>
    <col min="11" max="11" width="10.1640625" bestFit="1" customWidth="1"/>
    <col min="12" max="12" width="8.33203125" customWidth="1"/>
    <col min="13" max="13" width="9.83203125" customWidth="1"/>
    <col min="14" max="14" width="11.6640625" customWidth="1"/>
    <col min="24" max="24" width="12.1640625" bestFit="1" customWidth="1"/>
    <col min="25" max="25" width="29.83203125" customWidth="1"/>
  </cols>
  <sheetData>
    <row r="1" spans="1:98" ht="15" customHeight="1">
      <c r="A1" s="51" t="s">
        <v>0</v>
      </c>
      <c r="B1" s="51"/>
      <c r="C1" s="51"/>
      <c r="D1" s="51" t="s">
        <v>1</v>
      </c>
      <c r="E1" s="51"/>
      <c r="F1" s="51" t="s">
        <v>2</v>
      </c>
      <c r="G1" s="51"/>
      <c r="H1" s="51"/>
      <c r="I1" s="51" t="s">
        <v>3</v>
      </c>
      <c r="J1" s="51"/>
      <c r="K1" s="51" t="s">
        <v>4</v>
      </c>
      <c r="L1" s="51"/>
      <c r="M1" s="51"/>
      <c r="N1" s="51"/>
    </row>
    <row r="2" spans="1:98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3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X2" s="47" t="s">
        <v>369</v>
      </c>
      <c r="Y2" s="48" t="s">
        <v>365</v>
      </c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50"/>
      <c r="AQ2" s="48" t="s">
        <v>366</v>
      </c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50"/>
      <c r="BI2" s="48" t="s">
        <v>367</v>
      </c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50"/>
      <c r="CB2" s="48" t="s">
        <v>368</v>
      </c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50"/>
    </row>
    <row r="3" spans="1:98">
      <c r="A3" s="3" t="s">
        <v>18</v>
      </c>
      <c r="B3" s="4" t="s">
        <v>19</v>
      </c>
      <c r="C3" s="22" t="s">
        <v>20</v>
      </c>
      <c r="D3" s="5"/>
      <c r="E3" s="5"/>
      <c r="F3" s="6"/>
      <c r="G3" s="6"/>
      <c r="H3" s="5"/>
      <c r="I3" s="5"/>
      <c r="J3" s="5"/>
      <c r="K3" s="7"/>
      <c r="L3" s="5"/>
      <c r="M3" s="5"/>
      <c r="N3" s="7"/>
    </row>
    <row r="4" spans="1:98">
      <c r="A4" s="8" t="s">
        <v>21</v>
      </c>
      <c r="B4" s="9" t="s">
        <v>22</v>
      </c>
      <c r="C4" s="22" t="s">
        <v>23</v>
      </c>
      <c r="D4" s="5"/>
      <c r="E4" s="5"/>
      <c r="F4" s="6"/>
      <c r="G4" s="6"/>
      <c r="H4" s="5"/>
      <c r="I4" s="5"/>
      <c r="J4" s="5"/>
      <c r="K4" s="7"/>
      <c r="L4" s="5"/>
      <c r="M4" s="5"/>
      <c r="N4" s="7"/>
      <c r="P4" s="31"/>
    </row>
    <row r="5" spans="1:98">
      <c r="A5" s="10" t="s">
        <v>24</v>
      </c>
      <c r="B5" s="4" t="s">
        <v>25</v>
      </c>
      <c r="C5" s="23" t="s">
        <v>26</v>
      </c>
      <c r="D5" s="4"/>
      <c r="E5" s="4" t="s">
        <v>27</v>
      </c>
      <c r="F5" s="12">
        <v>38824.333333333299</v>
      </c>
      <c r="G5" s="13"/>
      <c r="H5" s="4" t="s">
        <v>28</v>
      </c>
      <c r="I5" s="9"/>
      <c r="J5" s="13"/>
      <c r="K5" s="14">
        <v>75</v>
      </c>
      <c r="L5" s="13"/>
      <c r="M5" s="14">
        <v>0</v>
      </c>
      <c r="N5" s="13"/>
      <c r="P5" s="38" t="s">
        <v>29</v>
      </c>
      <c r="Q5" s="39"/>
      <c r="R5" s="32"/>
      <c r="X5" s="43">
        <f>M5/(IF(ISNUMBER(FIND("d",H5)),LEFT(H5,FIND("d",H5)-1),0)*COUNTIF(Agenda!$B$2:$B$25,"Yes")+IF(ISNUMBER(FIND(" ",H5)),LEFT(RIGHT(H5,LEN(H5)-FIND(" ",H5)),FIND("h",RIGHT(H5,LEN(H5)-FIND(" ",H5)))-1),IF(ISNUMBER(FIND("h",H5)),LEFT(H5,FIND("h",H5)-1),0)))</f>
        <v>0</v>
      </c>
      <c r="Y5" s="35">
        <f t="shared" ref="Y5:Y10" si="0">IF(ISNUMBER(FIND(";",I5)),LEFT(I5,FIND(";",I5)-1),I5)</f>
        <v>0</v>
      </c>
      <c r="Z5" s="35">
        <f t="shared" ref="Z5:Z10" si="1">IF(ISNUMBER(FIND(";",I5)),RIGHT(I5,LEN(I5)-FIND(";",I5)),0)</f>
        <v>0</v>
      </c>
      <c r="AA5" s="36">
        <f t="shared" ref="AA5" si="2">IF(ISNUMBER(FIND(";",Z5)),LEFT(Z5,FIND(";",Z5)-1),0)</f>
        <v>0</v>
      </c>
      <c r="AB5" s="36">
        <f t="shared" ref="AB5" si="3">IF(ISNUMBER(FIND(";",Z5)),RIGHT(Z5,LEN(Z5)-FIND(";",Z5)),0)</f>
        <v>0</v>
      </c>
      <c r="AC5" s="36">
        <f t="shared" ref="AC5" si="4">IF(ISNUMBER(FIND(";",AB5)),LEFT(AB5,FIND(";",AB5)-1),0)</f>
        <v>0</v>
      </c>
      <c r="AD5" s="36">
        <f t="shared" ref="AD5" si="5">IF(ISNUMBER(FIND(";",AB5)),RIGHT(AB5,LEN(AB5)-FIND(";",AB5)),0)</f>
        <v>0</v>
      </c>
      <c r="AE5" s="36">
        <f t="shared" ref="AE5" si="6">IF(ISNUMBER(FIND(";",AD5)),LEFT(AD5,FIND(";",AD5)-1),0)</f>
        <v>0</v>
      </c>
      <c r="AF5" s="36">
        <f t="shared" ref="AF5" si="7">IF(ISNUMBER(FIND(";",AD5)),RIGHT(AD5,LEN(AD5)-FIND(";",AD5)),0)</f>
        <v>0</v>
      </c>
      <c r="AG5" s="36">
        <f t="shared" ref="AG5" si="8">IF(ISNUMBER(FIND(";",AF5)),LEFT(AF5,FIND(";",AF5)-1),0)</f>
        <v>0</v>
      </c>
      <c r="AH5" s="36">
        <f t="shared" ref="AH5" si="9">IF(ISNUMBER(FIND(";",AF5)),RIGHT(AF5,LEN(AF5)-FIND(";",AF5)),0)</f>
        <v>0</v>
      </c>
      <c r="AI5" s="36">
        <f t="shared" ref="AI5" si="10">IF(ISNUMBER(FIND(";",AH5)),LEFT(AH5,FIND(";",AH5)-1),0)</f>
        <v>0</v>
      </c>
      <c r="AJ5" s="36">
        <f t="shared" ref="AJ5" si="11">IF(ISNUMBER(FIND(";",AH5)),RIGHT(AH5,LEN(AH5)-FIND(";",AH5)),0)</f>
        <v>0</v>
      </c>
      <c r="AK5" s="36">
        <f t="shared" ref="AK5" si="12">IF(ISNUMBER(FIND(";",AJ5)),LEFT(AJ5,FIND(";",AJ5)-1),0)</f>
        <v>0</v>
      </c>
      <c r="AL5" s="36">
        <f t="shared" ref="AL5" si="13">IF(ISNUMBER(FIND(";",AJ5)),RIGHT(AJ5,LEN(AJ5)-FIND(";",AJ5)),0)</f>
        <v>0</v>
      </c>
      <c r="AM5" s="36">
        <f t="shared" ref="AM5" si="14">IF(ISNUMBER(FIND(";",AL5)),LEFT(AL5,FIND(";",AL5)-1),0)</f>
        <v>0</v>
      </c>
      <c r="AN5" s="36">
        <f t="shared" ref="AN5" si="15">IF(ISNUMBER(FIND(";",AL5)),RIGHT(AL5,LEN(AL5)-FIND(";",AL5)),0)</f>
        <v>0</v>
      </c>
      <c r="AO5" s="36">
        <f t="shared" ref="AO5" si="16">IF(ISNUMBER(FIND(";",AN5)),LEFT(AN5,FIND(";",AN5)-1),0)</f>
        <v>0</v>
      </c>
      <c r="AP5" s="36">
        <f t="shared" ref="AP5" si="17">IF(ISNUMBER(FIND(";",AN5)),RIGHT(AN5,LEN(AN5)-FIND(";",AN5)),0)</f>
        <v>0</v>
      </c>
      <c r="AQ5" s="37">
        <f t="shared" ref="AQ5:BH10" si="18">IF(Y5=0,0,IF(ISNUMBER(FIND(";",Y5)),0,IF(ISNUMBER(FIND("[",Y5)),LEFT(RIGHT(Y5,LEN(Y5)-FIND("[",Y5)),FIND(" ",RIGHT(Y5,LEN(Y5)-FIND("[",Y5)))-1),1)))</f>
        <v>0</v>
      </c>
      <c r="AR5" s="37">
        <f t="shared" si="18"/>
        <v>0</v>
      </c>
      <c r="AS5" s="37">
        <f t="shared" si="18"/>
        <v>0</v>
      </c>
      <c r="AT5" s="37">
        <f t="shared" si="18"/>
        <v>0</v>
      </c>
      <c r="AU5" s="37">
        <f t="shared" si="18"/>
        <v>0</v>
      </c>
      <c r="AV5" s="37">
        <f t="shared" si="18"/>
        <v>0</v>
      </c>
      <c r="AW5" s="37">
        <f t="shared" si="18"/>
        <v>0</v>
      </c>
      <c r="AX5" s="37">
        <f t="shared" si="18"/>
        <v>0</v>
      </c>
      <c r="AY5" s="37">
        <f t="shared" si="18"/>
        <v>0</v>
      </c>
      <c r="AZ5" s="37">
        <f t="shared" si="18"/>
        <v>0</v>
      </c>
      <c r="BA5" s="37">
        <f t="shared" si="18"/>
        <v>0</v>
      </c>
      <c r="BB5" s="37">
        <f t="shared" si="18"/>
        <v>0</v>
      </c>
      <c r="BC5" s="37">
        <f t="shared" si="18"/>
        <v>0</v>
      </c>
      <c r="BD5" s="37">
        <f t="shared" si="18"/>
        <v>0</v>
      </c>
      <c r="BE5" s="37">
        <f t="shared" si="18"/>
        <v>0</v>
      </c>
      <c r="BF5" s="37">
        <f t="shared" si="18"/>
        <v>0</v>
      </c>
      <c r="BG5" s="37">
        <f t="shared" si="18"/>
        <v>0</v>
      </c>
      <c r="BH5" s="37">
        <f t="shared" si="18"/>
        <v>0</v>
      </c>
      <c r="BI5" s="43">
        <f>AQ5*IF(AQ5&gt;0,IF(ISNUMBER(FIND("[",Y5)),VLOOKUP(LEFT(Y5,FIND("[",Y5)-1),Resources!$B$3:$F$100,4,FALSE),VLOOKUP(Y5,Resources!$B$3:$F$100,4,FALSE)),0)</f>
        <v>0</v>
      </c>
      <c r="BJ5" s="43">
        <f>AR5*IF(AR5&gt;0,IF(ISNUMBER(FIND("[",Z5)),VLOOKUP(LEFT(Z5,FIND("[",Z5)-1),Resources!$B$3:$F$100,4,FALSE),VLOOKUP(Z5,Resources!$B$3:$F$100,4,FALSE)),0)</f>
        <v>0</v>
      </c>
      <c r="BK5" s="43">
        <f>AS5*IF(AS5&gt;0,IF(ISNUMBER(FIND("[",AA5)),VLOOKUP(LEFT(AA5,FIND("[",AA5)-1),Resources!$B$3:$F$100,4,FALSE),VLOOKUP(AA5,Resources!$B$3:$F$100,4,FALSE)),0)</f>
        <v>0</v>
      </c>
      <c r="BL5" s="43">
        <f>AT5*IF(AT5&gt;0,IF(ISNUMBER(FIND("[",AB5)),VLOOKUP(LEFT(AB5,FIND("[",AB5)-1),Resources!$B$3:$F$100,4,FALSE),VLOOKUP(AB5,Resources!$B$3:$F$100,4,FALSE)),0)</f>
        <v>0</v>
      </c>
      <c r="BM5" s="43">
        <f>AU5*IF(AU5&gt;0,IF(ISNUMBER(FIND("[",AC5)),VLOOKUP(LEFT(AC5,FIND("[",AC5)-1),Resources!$B$3:$F$100,4,FALSE),VLOOKUP(AC5,Resources!$B$3:$F$100,4,FALSE)),0)</f>
        <v>0</v>
      </c>
      <c r="BN5" s="43">
        <f>AV5*IF(AV5&gt;0,IF(ISNUMBER(FIND("[",AD5)),VLOOKUP(LEFT(AD5,FIND("[",AD5)-1),Resources!$B$3:$F$100,4,FALSE),VLOOKUP(AD5,Resources!$B$3:$F$100,4,FALSE)),0)</f>
        <v>0</v>
      </c>
      <c r="BO5" s="43">
        <f>AW5*IF(AW5&gt;0,IF(ISNUMBER(FIND("[",AE5)),VLOOKUP(LEFT(AE5,FIND("[",AE5)-1),Resources!$B$3:$F$100,4,FALSE),VLOOKUP(AE5,Resources!$B$3:$F$100,4,FALSE)),0)</f>
        <v>0</v>
      </c>
      <c r="BP5" s="43">
        <f>AX5*IF(AX5&gt;0,IF(ISNUMBER(FIND("[",AF5)),VLOOKUP(LEFT(AF5,FIND("[",AF5)-1),Resources!$B$3:$F$100,4,FALSE),VLOOKUP(AF5,Resources!$B$3:$F$100,4,FALSE)),0)</f>
        <v>0</v>
      </c>
      <c r="BQ5" s="43">
        <f>AY5*IF(AY5&gt;0,IF(ISNUMBER(FIND("[",AG5)),VLOOKUP(LEFT(AG5,FIND("[",AG5)-1),Resources!$B$3:$F$100,4,FALSE),VLOOKUP(AG5,Resources!$B$3:$F$100,4,FALSE)),0)</f>
        <v>0</v>
      </c>
      <c r="BR5" s="43">
        <f>AZ5*IF(AZ5&gt;0,IF(ISNUMBER(FIND("[",AH5)),VLOOKUP(LEFT(AH5,FIND("[",AH5)-1),Resources!$B$3:$F$100,4,FALSE),VLOOKUP(AH5,Resources!$B$3:$F$100,4,FALSE)),0)</f>
        <v>0</v>
      </c>
      <c r="BS5" s="43">
        <f>BA5*IF(BA5&gt;0,IF(ISNUMBER(FIND("[",AI5)),VLOOKUP(LEFT(AI5,FIND("[",AI5)-1),Resources!$B$3:$F$100,4,FALSE),VLOOKUP(AI5,Resources!$B$3:$F$100,4,FALSE)),0)</f>
        <v>0</v>
      </c>
      <c r="BT5" s="43">
        <f>BB5*IF(BB5&gt;0,IF(ISNUMBER(FIND("[",AJ5)),VLOOKUP(LEFT(AJ5,FIND("[",AJ5)-1),Resources!$B$3:$F$100,4,FALSE),VLOOKUP(AJ5,Resources!$B$3:$F$100,4,FALSE)),0)</f>
        <v>0</v>
      </c>
      <c r="BU5" s="43">
        <f>BC5*IF(BC5&gt;0,IF(ISNUMBER(FIND("[",AK5)),VLOOKUP(LEFT(AK5,FIND("[",AK5)-1),Resources!$B$3:$F$100,4,FALSE),VLOOKUP(AK5,Resources!$B$3:$F$100,4,FALSE)),0)</f>
        <v>0</v>
      </c>
      <c r="BV5" s="43">
        <f>BD5*IF(BD5&gt;0,IF(ISNUMBER(FIND("[",AL5)),VLOOKUP(LEFT(AL5,FIND("[",AL5)-1),Resources!$B$3:$F$100,4,FALSE),VLOOKUP(AL5,Resources!$B$3:$F$100,4,FALSE)),0)</f>
        <v>0</v>
      </c>
      <c r="BW5" s="43">
        <f>BE5*IF(BE5&gt;0,IF(ISNUMBER(FIND("[",AM5)),VLOOKUP(LEFT(AM5,FIND("[",AM5)-1),Resources!$B$3:$F$100,4,FALSE),VLOOKUP(AM5,Resources!$B$3:$F$100,4,FALSE)),0)</f>
        <v>0</v>
      </c>
      <c r="BX5" s="43">
        <f>BF5*IF(BF5&gt;0,IF(ISNUMBER(FIND("[",AN5)),VLOOKUP(LEFT(AN5,FIND("[",AN5)-1),Resources!$B$3:$F$100,4,FALSE),VLOOKUP(AN5,Resources!$B$3:$F$100,4,FALSE)),0)</f>
        <v>0</v>
      </c>
      <c r="BY5" s="43">
        <f>BG5*IF(BG5&gt;0,IF(ISNUMBER(FIND("[",AO5)),VLOOKUP(LEFT(AO5,FIND("[",AO5)-1),Resources!$B$3:$F$100,4,FALSE),VLOOKUP(AO5,Resources!$B$3:$F$100,4,FALSE)),0)</f>
        <v>0</v>
      </c>
      <c r="BZ5" s="43">
        <f>BH5*IF(BH5&gt;0,IF(ISNUMBER(FIND("[",AP5)),VLOOKUP(LEFT(AP5,FIND("[",AP5)-1),Resources!$B$3:$F$100,4,FALSE),VLOOKUP(AP5,Resources!$B$3:$F$100,4,FALSE)),0)</f>
        <v>0</v>
      </c>
      <c r="CA5" s="44">
        <f t="shared" ref="CA5:CA9" si="19">SUM(BI5:BZ5)</f>
        <v>0</v>
      </c>
      <c r="CB5" s="43">
        <f>AQ5*IF(AQ5&gt;0,IF(ISNUMBER(FIND("[",Y5)),VLOOKUP(LEFT(Y5,FIND("[",Y5)-1),Resources!$B$3:$F$100,5,FALSE),VLOOKUP(Y5,Resources!$B$3:$F$100,5,FALSE)),0)</f>
        <v>0</v>
      </c>
      <c r="CC5" s="43">
        <f>AR5*IF(AR5&gt;0,IF(ISNUMBER(FIND("[",Z5)),VLOOKUP(LEFT(Z5,FIND("[",Z5)-1),Resources!$B$3:$F$100,5,FALSE),VLOOKUP(Z5,Resources!$B$3:$F$100,5,FALSE)),0)</f>
        <v>0</v>
      </c>
      <c r="CD5" s="43">
        <f>AS5*IF(AS5&gt;0,IF(ISNUMBER(FIND("[",AA5)),VLOOKUP(LEFT(AA5,FIND("[",AA5)-1),Resources!$B$3:$F$100,5,FALSE),VLOOKUP(AA5,Resources!$B$3:$F$100,5,FALSE)),0)</f>
        <v>0</v>
      </c>
      <c r="CE5" s="43">
        <f>AT5*IF(AT5&gt;0,IF(ISNUMBER(FIND("[",AB5)),VLOOKUP(LEFT(AB5,FIND("[",AB5)-1),Resources!$B$3:$F$100,5,FALSE),VLOOKUP(AB5,Resources!$B$3:$F$100,5,FALSE)),0)</f>
        <v>0</v>
      </c>
      <c r="CF5" s="43">
        <f>AU5*IF(AU5&gt;0,IF(ISNUMBER(FIND("[",AC5)),VLOOKUP(LEFT(AC5,FIND("[",AC5)-1),Resources!$B$3:$F$100,5,FALSE),VLOOKUP(AC5,Resources!$B$3:$F$100,5,FALSE)),0)</f>
        <v>0</v>
      </c>
      <c r="CG5" s="43">
        <f>AV5*IF(AV5&gt;0,IF(ISNUMBER(FIND("[",AD5)),VLOOKUP(LEFT(AD5,FIND("[",AD5)-1),Resources!$B$3:$F$100,5,FALSE),VLOOKUP(AD5,Resources!$B$3:$F$100,5,FALSE)),0)</f>
        <v>0</v>
      </c>
      <c r="CH5" s="43">
        <f>AW5*IF(AW5&gt;0,IF(ISNUMBER(FIND("[",AE5)),VLOOKUP(LEFT(AE5,FIND("[",AE5)-1),Resources!$B$3:$F$100,5,FALSE),VLOOKUP(AE5,Resources!$B$3:$F$100,5,FALSE)),0)</f>
        <v>0</v>
      </c>
      <c r="CI5" s="43">
        <f>AX5*IF(AX5&gt;0,IF(ISNUMBER(FIND("[",AF5)),VLOOKUP(LEFT(AF5,FIND("[",AF5)-1),Resources!$B$3:$F$100,5,FALSE),VLOOKUP(AF5,Resources!$B$3:$F$100,5,FALSE)),0)</f>
        <v>0</v>
      </c>
      <c r="CJ5" s="43">
        <f>AY5*IF(AY5&gt;0,IF(ISNUMBER(FIND("[",AG5)),VLOOKUP(LEFT(AG5,FIND("[",AG5)-1),Resources!$B$3:$F$100,5,FALSE),VLOOKUP(AG5,Resources!$B$3:$F$100,5,FALSE)),0)</f>
        <v>0</v>
      </c>
      <c r="CK5" s="43">
        <f>AZ5*IF(AZ5&gt;0,IF(ISNUMBER(FIND("[",AH5)),VLOOKUP(LEFT(AH5,FIND("[",AH5)-1),Resources!$B$3:$F$100,5,FALSE),VLOOKUP(AH5,Resources!$B$3:$F$100,5,FALSE)),0)</f>
        <v>0</v>
      </c>
      <c r="CL5" s="43">
        <f>BA5*IF(BA5&gt;0,IF(ISNUMBER(FIND("[",AI5)),VLOOKUP(LEFT(AI5,FIND("[",AI5)-1),Resources!$B$3:$F$100,5,FALSE),VLOOKUP(AI5,Resources!$B$3:$F$100,5,FALSE)),0)</f>
        <v>0</v>
      </c>
      <c r="CM5" s="43">
        <f>BB5*IF(BB5&gt;0,IF(ISNUMBER(FIND("[",AJ5)),VLOOKUP(LEFT(AJ5,FIND("[",AJ5)-1),Resources!$B$3:$F$100,5,FALSE),VLOOKUP(AJ5,Resources!$B$3:$F$100,5,FALSE)),0)</f>
        <v>0</v>
      </c>
      <c r="CN5" s="43">
        <f>BC5*IF(BC5&gt;0,IF(ISNUMBER(FIND("[",AK5)),VLOOKUP(LEFT(AK5,FIND("[",AK5)-1),Resources!$B$3:$F$100,5,FALSE),VLOOKUP(AK5,Resources!$B$3:$F$100,5,FALSE)),0)</f>
        <v>0</v>
      </c>
      <c r="CO5" s="43">
        <f>BD5*IF(BD5&gt;0,IF(ISNUMBER(FIND("[",AL5)),VLOOKUP(LEFT(AL5,FIND("[",AL5)-1),Resources!$B$3:$F$100,5,FALSE),VLOOKUP(AL5,Resources!$B$3:$F$100,5,FALSE)),0)</f>
        <v>0</v>
      </c>
      <c r="CP5" s="43">
        <f>BE5*IF(BE5&gt;0,IF(ISNUMBER(FIND("[",AM5)),VLOOKUP(LEFT(AM5,FIND("[",AM5)-1),Resources!$B$3:$F$100,5,FALSE),VLOOKUP(AM5,Resources!$B$3:$F$100,5,FALSE)),0)</f>
        <v>0</v>
      </c>
      <c r="CQ5" s="43">
        <f>BF5*IF(BF5&gt;0,IF(ISNUMBER(FIND("[",AN5)),VLOOKUP(LEFT(AN5,FIND("[",AN5)-1),Resources!$B$3:$F$100,5,FALSE),VLOOKUP(AN5,Resources!$B$3:$F$100,5,FALSE)),0)</f>
        <v>0</v>
      </c>
      <c r="CR5" s="43">
        <f>BG5*IF(BG5&gt;0,IF(ISNUMBER(FIND("[",AO5)),VLOOKUP(LEFT(AO5,FIND("[",AO5)-1),Resources!$B$3:$F$100,5,FALSE),VLOOKUP(AO5,Resources!$B$3:$F$100,5,FALSE)),0)</f>
        <v>0</v>
      </c>
      <c r="CS5" s="43">
        <f>BH5*IF(BH5&gt;0,IF(ISNUMBER(FIND("[",AP5)),VLOOKUP(LEFT(AP5,FIND("[",AP5)-1),Resources!$B$3:$F$100,5,FALSE),VLOOKUP(AP5,Resources!$B$3:$F$100,5,FALSE)),0)</f>
        <v>0</v>
      </c>
      <c r="CT5" s="44">
        <f t="shared" ref="CT5:CT9" si="20">SUM(CB5:CS5)</f>
        <v>0</v>
      </c>
    </row>
    <row r="6" spans="1:98">
      <c r="A6" s="10" t="s">
        <v>30</v>
      </c>
      <c r="B6" s="4" t="s">
        <v>31</v>
      </c>
      <c r="C6" s="23" t="s">
        <v>32</v>
      </c>
      <c r="D6" s="4" t="s">
        <v>33</v>
      </c>
      <c r="E6" s="4" t="s">
        <v>34</v>
      </c>
      <c r="F6" s="12">
        <v>38908.333333333299</v>
      </c>
      <c r="G6" s="13"/>
      <c r="H6" s="4" t="s">
        <v>35</v>
      </c>
      <c r="I6" s="9"/>
      <c r="J6" s="13"/>
      <c r="K6" s="14">
        <v>210000</v>
      </c>
      <c r="L6" s="13"/>
      <c r="M6" s="14">
        <v>0</v>
      </c>
      <c r="N6" s="13"/>
      <c r="P6" s="40"/>
      <c r="Q6" s="39" t="s">
        <v>36</v>
      </c>
      <c r="R6" s="32"/>
      <c r="X6" s="43">
        <f>M6/(IF(ISNUMBER(FIND("d",H6)),LEFT(H6,FIND("d",H6)-1),0)*COUNTIF(Agenda!$B$2:$B$25,"Yes")+IF(ISNUMBER(FIND(" ",H6)),LEFT(RIGHT(H6,LEN(H6)-FIND(" ",H6)),FIND("h",RIGHT(H6,LEN(H6)-FIND(" ",H6)))-1),IF(ISNUMBER(FIND("h",H6)),LEFT(H6,FIND("h",H6)-1),0)))</f>
        <v>0</v>
      </c>
      <c r="Y6" s="35">
        <f t="shared" si="0"/>
        <v>0</v>
      </c>
      <c r="Z6" s="35">
        <f t="shared" si="1"/>
        <v>0</v>
      </c>
      <c r="AA6" s="36">
        <f t="shared" ref="AA6:AA61" si="21">IF(ISNUMBER(FIND(";",Z6)),LEFT(Z6,FIND(";",Z6)-1),0)</f>
        <v>0</v>
      </c>
      <c r="AB6" s="36">
        <f t="shared" ref="AB6:AB61" si="22">IF(ISNUMBER(FIND(";",Z6)),RIGHT(Z6,LEN(Z6)-FIND(";",Z6)),0)</f>
        <v>0</v>
      </c>
      <c r="AC6" s="36">
        <f t="shared" ref="AC6:AC61" si="23">IF(ISNUMBER(FIND(";",AB6)),LEFT(AB6,FIND(";",AB6)-1),0)</f>
        <v>0</v>
      </c>
      <c r="AD6" s="36">
        <f t="shared" ref="AD6:AD61" si="24">IF(ISNUMBER(FIND(";",AB6)),RIGHT(AB6,LEN(AB6)-FIND(";",AB6)),0)</f>
        <v>0</v>
      </c>
      <c r="AE6" s="36">
        <f t="shared" ref="AE6:AE61" si="25">IF(ISNUMBER(FIND(";",AD6)),LEFT(AD6,FIND(";",AD6)-1),0)</f>
        <v>0</v>
      </c>
      <c r="AF6" s="36">
        <f t="shared" ref="AF6:AF61" si="26">IF(ISNUMBER(FIND(";",AD6)),RIGHT(AD6,LEN(AD6)-FIND(";",AD6)),0)</f>
        <v>0</v>
      </c>
      <c r="AG6" s="36">
        <f t="shared" ref="AG6:AG61" si="27">IF(ISNUMBER(FIND(";",AF6)),LEFT(AF6,FIND(";",AF6)-1),0)</f>
        <v>0</v>
      </c>
      <c r="AH6" s="36">
        <f t="shared" ref="AH6:AH61" si="28">IF(ISNUMBER(FIND(";",AF6)),RIGHT(AF6,LEN(AF6)-FIND(";",AF6)),0)</f>
        <v>0</v>
      </c>
      <c r="AI6" s="36">
        <f t="shared" ref="AI6:AI61" si="29">IF(ISNUMBER(FIND(";",AH6)),LEFT(AH6,FIND(";",AH6)-1),0)</f>
        <v>0</v>
      </c>
      <c r="AJ6" s="36">
        <f t="shared" ref="AJ6:AJ61" si="30">IF(ISNUMBER(FIND(";",AH6)),RIGHT(AH6,LEN(AH6)-FIND(";",AH6)),0)</f>
        <v>0</v>
      </c>
      <c r="AK6" s="36">
        <f t="shared" ref="AK6:AK61" si="31">IF(ISNUMBER(FIND(";",AJ6)),LEFT(AJ6,FIND(";",AJ6)-1),0)</f>
        <v>0</v>
      </c>
      <c r="AL6" s="36">
        <f t="shared" ref="AL6:AL61" si="32">IF(ISNUMBER(FIND(";",AJ6)),RIGHT(AJ6,LEN(AJ6)-FIND(";",AJ6)),0)</f>
        <v>0</v>
      </c>
      <c r="AM6" s="36">
        <f t="shared" ref="AM6:AM61" si="33">IF(ISNUMBER(FIND(";",AL6)),LEFT(AL6,FIND(";",AL6)-1),0)</f>
        <v>0</v>
      </c>
      <c r="AN6" s="36">
        <f t="shared" ref="AN6:AN61" si="34">IF(ISNUMBER(FIND(";",AL6)),RIGHT(AL6,LEN(AL6)-FIND(";",AL6)),0)</f>
        <v>0</v>
      </c>
      <c r="AO6" s="36">
        <f t="shared" ref="AO6:AO61" si="35">IF(ISNUMBER(FIND(";",AN6)),LEFT(AN6,FIND(";",AN6)-1),0)</f>
        <v>0</v>
      </c>
      <c r="AP6" s="36">
        <f t="shared" ref="AP6:AP61" si="36">IF(ISNUMBER(FIND(";",AN6)),RIGHT(AN6,LEN(AN6)-FIND(";",AN6)),0)</f>
        <v>0</v>
      </c>
      <c r="AQ6" s="37">
        <f t="shared" si="18"/>
        <v>0</v>
      </c>
      <c r="AR6" s="37">
        <f t="shared" si="18"/>
        <v>0</v>
      </c>
      <c r="AS6" s="37">
        <f t="shared" si="18"/>
        <v>0</v>
      </c>
      <c r="AT6" s="37">
        <f t="shared" si="18"/>
        <v>0</v>
      </c>
      <c r="AU6" s="37">
        <f t="shared" si="18"/>
        <v>0</v>
      </c>
      <c r="AV6" s="37">
        <f t="shared" si="18"/>
        <v>0</v>
      </c>
      <c r="AW6" s="37">
        <f t="shared" si="18"/>
        <v>0</v>
      </c>
      <c r="AX6" s="37">
        <f t="shared" si="18"/>
        <v>0</v>
      </c>
      <c r="AY6" s="37">
        <f t="shared" si="18"/>
        <v>0</v>
      </c>
      <c r="AZ6" s="37">
        <f t="shared" si="18"/>
        <v>0</v>
      </c>
      <c r="BA6" s="37">
        <f t="shared" si="18"/>
        <v>0</v>
      </c>
      <c r="BB6" s="37">
        <f t="shared" si="18"/>
        <v>0</v>
      </c>
      <c r="BC6" s="37">
        <f t="shared" si="18"/>
        <v>0</v>
      </c>
      <c r="BD6" s="37">
        <f t="shared" si="18"/>
        <v>0</v>
      </c>
      <c r="BE6" s="37">
        <f t="shared" si="18"/>
        <v>0</v>
      </c>
      <c r="BF6" s="37">
        <f t="shared" si="18"/>
        <v>0</v>
      </c>
      <c r="BG6" s="37">
        <f t="shared" si="18"/>
        <v>0</v>
      </c>
      <c r="BH6" s="37">
        <f t="shared" si="18"/>
        <v>0</v>
      </c>
      <c r="BI6" s="43">
        <f>AQ6*IF(AQ6&gt;0,IF(ISNUMBER(FIND("[",Y6)),VLOOKUP(LEFT(Y6,FIND("[",Y6)-1),Resources!$B$3:$F$100,4,FALSE),VLOOKUP(Y6,Resources!$B$3:$F$100,4,FALSE)),0)</f>
        <v>0</v>
      </c>
      <c r="BJ6" s="43">
        <f>AR6*IF(AR6&gt;0,IF(ISNUMBER(FIND("[",Z6)),VLOOKUP(LEFT(Z6,FIND("[",Z6)-1),Resources!$B$3:$F$100,4,FALSE),VLOOKUP(Z6,Resources!$B$3:$F$100,4,FALSE)),0)</f>
        <v>0</v>
      </c>
      <c r="BK6" s="43">
        <f>AS6*IF(AS6&gt;0,IF(ISNUMBER(FIND("[",AA6)),VLOOKUP(LEFT(AA6,FIND("[",AA6)-1),Resources!$B$3:$F$100,4,FALSE),VLOOKUP(AA6,Resources!$B$3:$F$100,4,FALSE)),0)</f>
        <v>0</v>
      </c>
      <c r="BL6" s="43">
        <f>AT6*IF(AT6&gt;0,IF(ISNUMBER(FIND("[",AB6)),VLOOKUP(LEFT(AB6,FIND("[",AB6)-1),Resources!$B$3:$F$100,4,FALSE),VLOOKUP(AB6,Resources!$B$3:$F$100,4,FALSE)),0)</f>
        <v>0</v>
      </c>
      <c r="BM6" s="43">
        <f>AU6*IF(AU6&gt;0,IF(ISNUMBER(FIND("[",AC6)),VLOOKUP(LEFT(AC6,FIND("[",AC6)-1),Resources!$B$3:$F$100,4,FALSE),VLOOKUP(AC6,Resources!$B$3:$F$100,4,FALSE)),0)</f>
        <v>0</v>
      </c>
      <c r="BN6" s="43">
        <f>AV6*IF(AV6&gt;0,IF(ISNUMBER(FIND("[",AD6)),VLOOKUP(LEFT(AD6,FIND("[",AD6)-1),Resources!$B$3:$F$100,4,FALSE),VLOOKUP(AD6,Resources!$B$3:$F$100,4,FALSE)),0)</f>
        <v>0</v>
      </c>
      <c r="BO6" s="43">
        <f>AW6*IF(AW6&gt;0,IF(ISNUMBER(FIND("[",AE6)),VLOOKUP(LEFT(AE6,FIND("[",AE6)-1),Resources!$B$3:$F$100,4,FALSE),VLOOKUP(AE6,Resources!$B$3:$F$100,4,FALSE)),0)</f>
        <v>0</v>
      </c>
      <c r="BP6" s="43">
        <f>AX6*IF(AX6&gt;0,IF(ISNUMBER(FIND("[",AF6)),VLOOKUP(LEFT(AF6,FIND("[",AF6)-1),Resources!$B$3:$F$100,4,FALSE),VLOOKUP(AF6,Resources!$B$3:$F$100,4,FALSE)),0)</f>
        <v>0</v>
      </c>
      <c r="BQ6" s="43">
        <f>AY6*IF(AY6&gt;0,IF(ISNUMBER(FIND("[",AG6)),VLOOKUP(LEFT(AG6,FIND("[",AG6)-1),Resources!$B$3:$F$100,4,FALSE),VLOOKUP(AG6,Resources!$B$3:$F$100,4,FALSE)),0)</f>
        <v>0</v>
      </c>
      <c r="BR6" s="43">
        <f>AZ6*IF(AZ6&gt;0,IF(ISNUMBER(FIND("[",AH6)),VLOOKUP(LEFT(AH6,FIND("[",AH6)-1),Resources!$B$3:$F$100,4,FALSE),VLOOKUP(AH6,Resources!$B$3:$F$100,4,FALSE)),0)</f>
        <v>0</v>
      </c>
      <c r="BS6" s="43">
        <f>BA6*IF(BA6&gt;0,IF(ISNUMBER(FIND("[",AI6)),VLOOKUP(LEFT(AI6,FIND("[",AI6)-1),Resources!$B$3:$F$100,4,FALSE),VLOOKUP(AI6,Resources!$B$3:$F$100,4,FALSE)),0)</f>
        <v>0</v>
      </c>
      <c r="BT6" s="43">
        <f>BB6*IF(BB6&gt;0,IF(ISNUMBER(FIND("[",AJ6)),VLOOKUP(LEFT(AJ6,FIND("[",AJ6)-1),Resources!$B$3:$F$100,4,FALSE),VLOOKUP(AJ6,Resources!$B$3:$F$100,4,FALSE)),0)</f>
        <v>0</v>
      </c>
      <c r="BU6" s="43">
        <f>BC6*IF(BC6&gt;0,IF(ISNUMBER(FIND("[",AK6)),VLOOKUP(LEFT(AK6,FIND("[",AK6)-1),Resources!$B$3:$F$100,4,FALSE),VLOOKUP(AK6,Resources!$B$3:$F$100,4,FALSE)),0)</f>
        <v>0</v>
      </c>
      <c r="BV6" s="43">
        <f>BD6*IF(BD6&gt;0,IF(ISNUMBER(FIND("[",AL6)),VLOOKUP(LEFT(AL6,FIND("[",AL6)-1),Resources!$B$3:$F$100,4,FALSE),VLOOKUP(AL6,Resources!$B$3:$F$100,4,FALSE)),0)</f>
        <v>0</v>
      </c>
      <c r="BW6" s="43">
        <f>BE6*IF(BE6&gt;0,IF(ISNUMBER(FIND("[",AM6)),VLOOKUP(LEFT(AM6,FIND("[",AM6)-1),Resources!$B$3:$F$100,4,FALSE),VLOOKUP(AM6,Resources!$B$3:$F$100,4,FALSE)),0)</f>
        <v>0</v>
      </c>
      <c r="BX6" s="43">
        <f>BF6*IF(BF6&gt;0,IF(ISNUMBER(FIND("[",AN6)),VLOOKUP(LEFT(AN6,FIND("[",AN6)-1),Resources!$B$3:$F$100,4,FALSE),VLOOKUP(AN6,Resources!$B$3:$F$100,4,FALSE)),0)</f>
        <v>0</v>
      </c>
      <c r="BY6" s="43">
        <f>BG6*IF(BG6&gt;0,IF(ISNUMBER(FIND("[",AO6)),VLOOKUP(LEFT(AO6,FIND("[",AO6)-1),Resources!$B$3:$F$100,4,FALSE),VLOOKUP(AO6,Resources!$B$3:$F$100,4,FALSE)),0)</f>
        <v>0</v>
      </c>
      <c r="BZ6" s="43">
        <f>BH6*IF(BH6&gt;0,IF(ISNUMBER(FIND("[",AP6)),VLOOKUP(LEFT(AP6,FIND("[",AP6)-1),Resources!$B$3:$F$100,4,FALSE),VLOOKUP(AP6,Resources!$B$3:$F$100,4,FALSE)),0)</f>
        <v>0</v>
      </c>
      <c r="CA6" s="44">
        <f t="shared" si="19"/>
        <v>0</v>
      </c>
      <c r="CB6" s="43">
        <f>AQ6*IF(AQ6&gt;0,IF(ISNUMBER(FIND("[",Y6)),VLOOKUP(LEFT(Y6,FIND("[",Y6)-1),Resources!$B$3:$F$100,5,FALSE),VLOOKUP(Y6,Resources!$B$3:$F$100,5,FALSE)),0)</f>
        <v>0</v>
      </c>
      <c r="CC6" s="43">
        <f>AR6*IF(AR6&gt;0,IF(ISNUMBER(FIND("[",Z6)),VLOOKUP(LEFT(Z6,FIND("[",Z6)-1),Resources!$B$3:$F$100,5,FALSE),VLOOKUP(Z6,Resources!$B$3:$F$100,5,FALSE)),0)</f>
        <v>0</v>
      </c>
      <c r="CD6" s="43">
        <f>AS6*IF(AS6&gt;0,IF(ISNUMBER(FIND("[",AA6)),VLOOKUP(LEFT(AA6,FIND("[",AA6)-1),Resources!$B$3:$F$100,5,FALSE),VLOOKUP(AA6,Resources!$B$3:$F$100,5,FALSE)),0)</f>
        <v>0</v>
      </c>
      <c r="CE6" s="43">
        <f>AT6*IF(AT6&gt;0,IF(ISNUMBER(FIND("[",AB6)),VLOOKUP(LEFT(AB6,FIND("[",AB6)-1),Resources!$B$3:$F$100,5,FALSE),VLOOKUP(AB6,Resources!$B$3:$F$100,5,FALSE)),0)</f>
        <v>0</v>
      </c>
      <c r="CF6" s="43">
        <f>AU6*IF(AU6&gt;0,IF(ISNUMBER(FIND("[",AC6)),VLOOKUP(LEFT(AC6,FIND("[",AC6)-1),Resources!$B$3:$F$100,5,FALSE),VLOOKUP(AC6,Resources!$B$3:$F$100,5,FALSE)),0)</f>
        <v>0</v>
      </c>
      <c r="CG6" s="43">
        <f>AV6*IF(AV6&gt;0,IF(ISNUMBER(FIND("[",AD6)),VLOOKUP(LEFT(AD6,FIND("[",AD6)-1),Resources!$B$3:$F$100,5,FALSE),VLOOKUP(AD6,Resources!$B$3:$F$100,5,FALSE)),0)</f>
        <v>0</v>
      </c>
      <c r="CH6" s="43">
        <f>AW6*IF(AW6&gt;0,IF(ISNUMBER(FIND("[",AE6)),VLOOKUP(LEFT(AE6,FIND("[",AE6)-1),Resources!$B$3:$F$100,5,FALSE),VLOOKUP(AE6,Resources!$B$3:$F$100,5,FALSE)),0)</f>
        <v>0</v>
      </c>
      <c r="CI6" s="43">
        <f>AX6*IF(AX6&gt;0,IF(ISNUMBER(FIND("[",AF6)),VLOOKUP(LEFT(AF6,FIND("[",AF6)-1),Resources!$B$3:$F$100,5,FALSE),VLOOKUP(AF6,Resources!$B$3:$F$100,5,FALSE)),0)</f>
        <v>0</v>
      </c>
      <c r="CJ6" s="43">
        <f>AY6*IF(AY6&gt;0,IF(ISNUMBER(FIND("[",AG6)),VLOOKUP(LEFT(AG6,FIND("[",AG6)-1),Resources!$B$3:$F$100,5,FALSE),VLOOKUP(AG6,Resources!$B$3:$F$100,5,FALSE)),0)</f>
        <v>0</v>
      </c>
      <c r="CK6" s="43">
        <f>AZ6*IF(AZ6&gt;0,IF(ISNUMBER(FIND("[",AH6)),VLOOKUP(LEFT(AH6,FIND("[",AH6)-1),Resources!$B$3:$F$100,5,FALSE),VLOOKUP(AH6,Resources!$B$3:$F$100,5,FALSE)),0)</f>
        <v>0</v>
      </c>
      <c r="CL6" s="43">
        <f>BA6*IF(BA6&gt;0,IF(ISNUMBER(FIND("[",AI6)),VLOOKUP(LEFT(AI6,FIND("[",AI6)-1),Resources!$B$3:$F$100,5,FALSE),VLOOKUP(AI6,Resources!$B$3:$F$100,5,FALSE)),0)</f>
        <v>0</v>
      </c>
      <c r="CM6" s="43">
        <f>BB6*IF(BB6&gt;0,IF(ISNUMBER(FIND("[",AJ6)),VLOOKUP(LEFT(AJ6,FIND("[",AJ6)-1),Resources!$B$3:$F$100,5,FALSE),VLOOKUP(AJ6,Resources!$B$3:$F$100,5,FALSE)),0)</f>
        <v>0</v>
      </c>
      <c r="CN6" s="43">
        <f>BC6*IF(BC6&gt;0,IF(ISNUMBER(FIND("[",AK6)),VLOOKUP(LEFT(AK6,FIND("[",AK6)-1),Resources!$B$3:$F$100,5,FALSE),VLOOKUP(AK6,Resources!$B$3:$F$100,5,FALSE)),0)</f>
        <v>0</v>
      </c>
      <c r="CO6" s="43">
        <f>BD6*IF(BD6&gt;0,IF(ISNUMBER(FIND("[",AL6)),VLOOKUP(LEFT(AL6,FIND("[",AL6)-1),Resources!$B$3:$F$100,5,FALSE),VLOOKUP(AL6,Resources!$B$3:$F$100,5,FALSE)),0)</f>
        <v>0</v>
      </c>
      <c r="CP6" s="43">
        <f>BE6*IF(BE6&gt;0,IF(ISNUMBER(FIND("[",AM6)),VLOOKUP(LEFT(AM6,FIND("[",AM6)-1),Resources!$B$3:$F$100,5,FALSE),VLOOKUP(AM6,Resources!$B$3:$F$100,5,FALSE)),0)</f>
        <v>0</v>
      </c>
      <c r="CQ6" s="43">
        <f>BF6*IF(BF6&gt;0,IF(ISNUMBER(FIND("[",AN6)),VLOOKUP(LEFT(AN6,FIND("[",AN6)-1),Resources!$B$3:$F$100,5,FALSE),VLOOKUP(AN6,Resources!$B$3:$F$100,5,FALSE)),0)</f>
        <v>0</v>
      </c>
      <c r="CR6" s="43">
        <f>BG6*IF(BG6&gt;0,IF(ISNUMBER(FIND("[",AO6)),VLOOKUP(LEFT(AO6,FIND("[",AO6)-1),Resources!$B$3:$F$100,5,FALSE),VLOOKUP(AO6,Resources!$B$3:$F$100,5,FALSE)),0)</f>
        <v>0</v>
      </c>
      <c r="CS6" s="43">
        <f>BH6*IF(BH6&gt;0,IF(ISNUMBER(FIND("[",AP6)),VLOOKUP(LEFT(AP6,FIND("[",AP6)-1),Resources!$B$3:$F$100,5,FALSE),VLOOKUP(AP6,Resources!$B$3:$F$100,5,FALSE)),0)</f>
        <v>0</v>
      </c>
      <c r="CT6" s="44">
        <f t="shared" si="20"/>
        <v>0</v>
      </c>
    </row>
    <row r="7" spans="1:98">
      <c r="A7" s="10" t="s">
        <v>37</v>
      </c>
      <c r="B7" s="4" t="s">
        <v>38</v>
      </c>
      <c r="C7" s="23" t="s">
        <v>39</v>
      </c>
      <c r="D7" s="4"/>
      <c r="E7" s="4"/>
      <c r="F7" s="12">
        <v>38824.333333333299</v>
      </c>
      <c r="G7" s="13"/>
      <c r="H7" s="4" t="s">
        <v>35</v>
      </c>
      <c r="I7" s="9"/>
      <c r="J7" s="13"/>
      <c r="K7" s="14">
        <v>3765.3101000000001</v>
      </c>
      <c r="L7" s="13"/>
      <c r="M7" s="14">
        <v>0</v>
      </c>
      <c r="N7" s="13"/>
      <c r="P7" s="41"/>
      <c r="Q7" s="39" t="s">
        <v>43</v>
      </c>
      <c r="R7" s="32"/>
      <c r="X7" s="43">
        <f>M7/(IF(ISNUMBER(FIND("d",H7)),LEFT(H7,FIND("d",H7)-1),0)*COUNTIF(Agenda!$B$2:$B$25,"Yes")+IF(ISNUMBER(FIND(" ",H7)),LEFT(RIGHT(H7,LEN(H7)-FIND(" ",H7)),FIND("h",RIGHT(H7,LEN(H7)-FIND(" ",H7)))-1),IF(ISNUMBER(FIND("h",H7)),LEFT(H7,FIND("h",H7)-1),0)))</f>
        <v>0</v>
      </c>
      <c r="Y7" s="35">
        <f t="shared" si="0"/>
        <v>0</v>
      </c>
      <c r="Z7" s="35">
        <f t="shared" si="1"/>
        <v>0</v>
      </c>
      <c r="AA7" s="36">
        <f t="shared" si="21"/>
        <v>0</v>
      </c>
      <c r="AB7" s="36">
        <f t="shared" si="22"/>
        <v>0</v>
      </c>
      <c r="AC7" s="36">
        <f t="shared" si="23"/>
        <v>0</v>
      </c>
      <c r="AD7" s="36">
        <f t="shared" si="24"/>
        <v>0</v>
      </c>
      <c r="AE7" s="36">
        <f t="shared" si="25"/>
        <v>0</v>
      </c>
      <c r="AF7" s="36">
        <f t="shared" si="26"/>
        <v>0</v>
      </c>
      <c r="AG7" s="36">
        <f t="shared" si="27"/>
        <v>0</v>
      </c>
      <c r="AH7" s="36">
        <f t="shared" si="28"/>
        <v>0</v>
      </c>
      <c r="AI7" s="36">
        <f t="shared" si="29"/>
        <v>0</v>
      </c>
      <c r="AJ7" s="36">
        <f t="shared" si="30"/>
        <v>0</v>
      </c>
      <c r="AK7" s="36">
        <f t="shared" si="31"/>
        <v>0</v>
      </c>
      <c r="AL7" s="36">
        <f t="shared" si="32"/>
        <v>0</v>
      </c>
      <c r="AM7" s="36">
        <f t="shared" si="33"/>
        <v>0</v>
      </c>
      <c r="AN7" s="36">
        <f t="shared" si="34"/>
        <v>0</v>
      </c>
      <c r="AO7" s="36">
        <f t="shared" si="35"/>
        <v>0</v>
      </c>
      <c r="AP7" s="36">
        <f t="shared" si="36"/>
        <v>0</v>
      </c>
      <c r="AQ7" s="37">
        <f t="shared" si="18"/>
        <v>0</v>
      </c>
      <c r="AR7" s="37">
        <f t="shared" si="18"/>
        <v>0</v>
      </c>
      <c r="AS7" s="37">
        <f t="shared" si="18"/>
        <v>0</v>
      </c>
      <c r="AT7" s="37">
        <f t="shared" si="18"/>
        <v>0</v>
      </c>
      <c r="AU7" s="37">
        <f t="shared" si="18"/>
        <v>0</v>
      </c>
      <c r="AV7" s="37">
        <f t="shared" si="18"/>
        <v>0</v>
      </c>
      <c r="AW7" s="37">
        <f t="shared" si="18"/>
        <v>0</v>
      </c>
      <c r="AX7" s="37">
        <f t="shared" si="18"/>
        <v>0</v>
      </c>
      <c r="AY7" s="37">
        <f t="shared" si="18"/>
        <v>0</v>
      </c>
      <c r="AZ7" s="37">
        <f t="shared" si="18"/>
        <v>0</v>
      </c>
      <c r="BA7" s="37">
        <f t="shared" si="18"/>
        <v>0</v>
      </c>
      <c r="BB7" s="37">
        <f t="shared" si="18"/>
        <v>0</v>
      </c>
      <c r="BC7" s="37">
        <f t="shared" si="18"/>
        <v>0</v>
      </c>
      <c r="BD7" s="37">
        <f t="shared" si="18"/>
        <v>0</v>
      </c>
      <c r="BE7" s="37">
        <f t="shared" si="18"/>
        <v>0</v>
      </c>
      <c r="BF7" s="37">
        <f t="shared" si="18"/>
        <v>0</v>
      </c>
      <c r="BG7" s="37">
        <f t="shared" si="18"/>
        <v>0</v>
      </c>
      <c r="BH7" s="37">
        <f t="shared" si="18"/>
        <v>0</v>
      </c>
      <c r="BI7" s="43">
        <f>AQ7*IF(AQ7&gt;0,IF(ISNUMBER(FIND("[",Y7)),VLOOKUP(LEFT(Y7,FIND("[",Y7)-1),Resources!$B$3:$F$100,4,FALSE),VLOOKUP(Y7,Resources!$B$3:$F$100,4,FALSE)),0)</f>
        <v>0</v>
      </c>
      <c r="BJ7" s="43">
        <f>AR7*IF(AR7&gt;0,IF(ISNUMBER(FIND("[",Z7)),VLOOKUP(LEFT(Z7,FIND("[",Z7)-1),Resources!$B$3:$F$100,4,FALSE),VLOOKUP(Z7,Resources!$B$3:$F$100,4,FALSE)),0)</f>
        <v>0</v>
      </c>
      <c r="BK7" s="43">
        <f>AS7*IF(AS7&gt;0,IF(ISNUMBER(FIND("[",AA7)),VLOOKUP(LEFT(AA7,FIND("[",AA7)-1),Resources!$B$3:$F$100,4,FALSE),VLOOKUP(AA7,Resources!$B$3:$F$100,4,FALSE)),0)</f>
        <v>0</v>
      </c>
      <c r="BL7" s="43">
        <f>AT7*IF(AT7&gt;0,IF(ISNUMBER(FIND("[",AB7)),VLOOKUP(LEFT(AB7,FIND("[",AB7)-1),Resources!$B$3:$F$100,4,FALSE),VLOOKUP(AB7,Resources!$B$3:$F$100,4,FALSE)),0)</f>
        <v>0</v>
      </c>
      <c r="BM7" s="43">
        <f>AU7*IF(AU7&gt;0,IF(ISNUMBER(FIND("[",AC7)),VLOOKUP(LEFT(AC7,FIND("[",AC7)-1),Resources!$B$3:$F$100,4,FALSE),VLOOKUP(AC7,Resources!$B$3:$F$100,4,FALSE)),0)</f>
        <v>0</v>
      </c>
      <c r="BN7" s="43">
        <f>AV7*IF(AV7&gt;0,IF(ISNUMBER(FIND("[",AD7)),VLOOKUP(LEFT(AD7,FIND("[",AD7)-1),Resources!$B$3:$F$100,4,FALSE),VLOOKUP(AD7,Resources!$B$3:$F$100,4,FALSE)),0)</f>
        <v>0</v>
      </c>
      <c r="BO7" s="43">
        <f>AW7*IF(AW7&gt;0,IF(ISNUMBER(FIND("[",AE7)),VLOOKUP(LEFT(AE7,FIND("[",AE7)-1),Resources!$B$3:$F$100,4,FALSE),VLOOKUP(AE7,Resources!$B$3:$F$100,4,FALSE)),0)</f>
        <v>0</v>
      </c>
      <c r="BP7" s="43">
        <f>AX7*IF(AX7&gt;0,IF(ISNUMBER(FIND("[",AF7)),VLOOKUP(LEFT(AF7,FIND("[",AF7)-1),Resources!$B$3:$F$100,4,FALSE),VLOOKUP(AF7,Resources!$B$3:$F$100,4,FALSE)),0)</f>
        <v>0</v>
      </c>
      <c r="BQ7" s="43">
        <f>AY7*IF(AY7&gt;0,IF(ISNUMBER(FIND("[",AG7)),VLOOKUP(LEFT(AG7,FIND("[",AG7)-1),Resources!$B$3:$F$100,4,FALSE),VLOOKUP(AG7,Resources!$B$3:$F$100,4,FALSE)),0)</f>
        <v>0</v>
      </c>
      <c r="BR7" s="43">
        <f>AZ7*IF(AZ7&gt;0,IF(ISNUMBER(FIND("[",AH7)),VLOOKUP(LEFT(AH7,FIND("[",AH7)-1),Resources!$B$3:$F$100,4,FALSE),VLOOKUP(AH7,Resources!$B$3:$F$100,4,FALSE)),0)</f>
        <v>0</v>
      </c>
      <c r="BS7" s="43">
        <f>BA7*IF(BA7&gt;0,IF(ISNUMBER(FIND("[",AI7)),VLOOKUP(LEFT(AI7,FIND("[",AI7)-1),Resources!$B$3:$F$100,4,FALSE),VLOOKUP(AI7,Resources!$B$3:$F$100,4,FALSE)),0)</f>
        <v>0</v>
      </c>
      <c r="BT7" s="43">
        <f>BB7*IF(BB7&gt;0,IF(ISNUMBER(FIND("[",AJ7)),VLOOKUP(LEFT(AJ7,FIND("[",AJ7)-1),Resources!$B$3:$F$100,4,FALSE),VLOOKUP(AJ7,Resources!$B$3:$F$100,4,FALSE)),0)</f>
        <v>0</v>
      </c>
      <c r="BU7" s="43">
        <f>BC7*IF(BC7&gt;0,IF(ISNUMBER(FIND("[",AK7)),VLOOKUP(LEFT(AK7,FIND("[",AK7)-1),Resources!$B$3:$F$100,4,FALSE),VLOOKUP(AK7,Resources!$B$3:$F$100,4,FALSE)),0)</f>
        <v>0</v>
      </c>
      <c r="BV7" s="43">
        <f>BD7*IF(BD7&gt;0,IF(ISNUMBER(FIND("[",AL7)),VLOOKUP(LEFT(AL7,FIND("[",AL7)-1),Resources!$B$3:$F$100,4,FALSE),VLOOKUP(AL7,Resources!$B$3:$F$100,4,FALSE)),0)</f>
        <v>0</v>
      </c>
      <c r="BW7" s="43">
        <f>BE7*IF(BE7&gt;0,IF(ISNUMBER(FIND("[",AM7)),VLOOKUP(LEFT(AM7,FIND("[",AM7)-1),Resources!$B$3:$F$100,4,FALSE),VLOOKUP(AM7,Resources!$B$3:$F$100,4,FALSE)),0)</f>
        <v>0</v>
      </c>
      <c r="BX7" s="43">
        <f>BF7*IF(BF7&gt;0,IF(ISNUMBER(FIND("[",AN7)),VLOOKUP(LEFT(AN7,FIND("[",AN7)-1),Resources!$B$3:$F$100,4,FALSE),VLOOKUP(AN7,Resources!$B$3:$F$100,4,FALSE)),0)</f>
        <v>0</v>
      </c>
      <c r="BY7" s="43">
        <f>BG7*IF(BG7&gt;0,IF(ISNUMBER(FIND("[",AO7)),VLOOKUP(LEFT(AO7,FIND("[",AO7)-1),Resources!$B$3:$F$100,4,FALSE),VLOOKUP(AO7,Resources!$B$3:$F$100,4,FALSE)),0)</f>
        <v>0</v>
      </c>
      <c r="BZ7" s="43">
        <f>BH7*IF(BH7&gt;0,IF(ISNUMBER(FIND("[",AP7)),VLOOKUP(LEFT(AP7,FIND("[",AP7)-1),Resources!$B$3:$F$100,4,FALSE),VLOOKUP(AP7,Resources!$B$3:$F$100,4,FALSE)),0)</f>
        <v>0</v>
      </c>
      <c r="CA7" s="44">
        <f t="shared" si="19"/>
        <v>0</v>
      </c>
      <c r="CB7" s="43">
        <f>AQ7*IF(AQ7&gt;0,IF(ISNUMBER(FIND("[",Y7)),VLOOKUP(LEFT(Y7,FIND("[",Y7)-1),Resources!$B$3:$F$100,5,FALSE),VLOOKUP(Y7,Resources!$B$3:$F$100,5,FALSE)),0)</f>
        <v>0</v>
      </c>
      <c r="CC7" s="43">
        <f>AR7*IF(AR7&gt;0,IF(ISNUMBER(FIND("[",Z7)),VLOOKUP(LEFT(Z7,FIND("[",Z7)-1),Resources!$B$3:$F$100,5,FALSE),VLOOKUP(Z7,Resources!$B$3:$F$100,5,FALSE)),0)</f>
        <v>0</v>
      </c>
      <c r="CD7" s="43">
        <f>AS7*IF(AS7&gt;0,IF(ISNUMBER(FIND("[",AA7)),VLOOKUP(LEFT(AA7,FIND("[",AA7)-1),Resources!$B$3:$F$100,5,FALSE),VLOOKUP(AA7,Resources!$B$3:$F$100,5,FALSE)),0)</f>
        <v>0</v>
      </c>
      <c r="CE7" s="43">
        <f>AT7*IF(AT7&gt;0,IF(ISNUMBER(FIND("[",AB7)),VLOOKUP(LEFT(AB7,FIND("[",AB7)-1),Resources!$B$3:$F$100,5,FALSE),VLOOKUP(AB7,Resources!$B$3:$F$100,5,FALSE)),0)</f>
        <v>0</v>
      </c>
      <c r="CF7" s="43">
        <f>AU7*IF(AU7&gt;0,IF(ISNUMBER(FIND("[",AC7)),VLOOKUP(LEFT(AC7,FIND("[",AC7)-1),Resources!$B$3:$F$100,5,FALSE),VLOOKUP(AC7,Resources!$B$3:$F$100,5,FALSE)),0)</f>
        <v>0</v>
      </c>
      <c r="CG7" s="43">
        <f>AV7*IF(AV7&gt;0,IF(ISNUMBER(FIND("[",AD7)),VLOOKUP(LEFT(AD7,FIND("[",AD7)-1),Resources!$B$3:$F$100,5,FALSE),VLOOKUP(AD7,Resources!$B$3:$F$100,5,FALSE)),0)</f>
        <v>0</v>
      </c>
      <c r="CH7" s="43">
        <f>AW7*IF(AW7&gt;0,IF(ISNUMBER(FIND("[",AE7)),VLOOKUP(LEFT(AE7,FIND("[",AE7)-1),Resources!$B$3:$F$100,5,FALSE),VLOOKUP(AE7,Resources!$B$3:$F$100,5,FALSE)),0)</f>
        <v>0</v>
      </c>
      <c r="CI7" s="43">
        <f>AX7*IF(AX7&gt;0,IF(ISNUMBER(FIND("[",AF7)),VLOOKUP(LEFT(AF7,FIND("[",AF7)-1),Resources!$B$3:$F$100,5,FALSE),VLOOKUP(AF7,Resources!$B$3:$F$100,5,FALSE)),0)</f>
        <v>0</v>
      </c>
      <c r="CJ7" s="43">
        <f>AY7*IF(AY7&gt;0,IF(ISNUMBER(FIND("[",AG7)),VLOOKUP(LEFT(AG7,FIND("[",AG7)-1),Resources!$B$3:$F$100,5,FALSE),VLOOKUP(AG7,Resources!$B$3:$F$100,5,FALSE)),0)</f>
        <v>0</v>
      </c>
      <c r="CK7" s="43">
        <f>AZ7*IF(AZ7&gt;0,IF(ISNUMBER(FIND("[",AH7)),VLOOKUP(LEFT(AH7,FIND("[",AH7)-1),Resources!$B$3:$F$100,5,FALSE),VLOOKUP(AH7,Resources!$B$3:$F$100,5,FALSE)),0)</f>
        <v>0</v>
      </c>
      <c r="CL7" s="43">
        <f>BA7*IF(BA7&gt;0,IF(ISNUMBER(FIND("[",AI7)),VLOOKUP(LEFT(AI7,FIND("[",AI7)-1),Resources!$B$3:$F$100,5,FALSE),VLOOKUP(AI7,Resources!$B$3:$F$100,5,FALSE)),0)</f>
        <v>0</v>
      </c>
      <c r="CM7" s="43">
        <f>BB7*IF(BB7&gt;0,IF(ISNUMBER(FIND("[",AJ7)),VLOOKUP(LEFT(AJ7,FIND("[",AJ7)-1),Resources!$B$3:$F$100,5,FALSE),VLOOKUP(AJ7,Resources!$B$3:$F$100,5,FALSE)),0)</f>
        <v>0</v>
      </c>
      <c r="CN7" s="43">
        <f>BC7*IF(BC7&gt;0,IF(ISNUMBER(FIND("[",AK7)),VLOOKUP(LEFT(AK7,FIND("[",AK7)-1),Resources!$B$3:$F$100,5,FALSE),VLOOKUP(AK7,Resources!$B$3:$F$100,5,FALSE)),0)</f>
        <v>0</v>
      </c>
      <c r="CO7" s="43">
        <f>BD7*IF(BD7&gt;0,IF(ISNUMBER(FIND("[",AL7)),VLOOKUP(LEFT(AL7,FIND("[",AL7)-1),Resources!$B$3:$F$100,5,FALSE),VLOOKUP(AL7,Resources!$B$3:$F$100,5,FALSE)),0)</f>
        <v>0</v>
      </c>
      <c r="CP7" s="43">
        <f>BE7*IF(BE7&gt;0,IF(ISNUMBER(FIND("[",AM7)),VLOOKUP(LEFT(AM7,FIND("[",AM7)-1),Resources!$B$3:$F$100,5,FALSE),VLOOKUP(AM7,Resources!$B$3:$F$100,5,FALSE)),0)</f>
        <v>0</v>
      </c>
      <c r="CQ7" s="43">
        <f>BF7*IF(BF7&gt;0,IF(ISNUMBER(FIND("[",AN7)),VLOOKUP(LEFT(AN7,FIND("[",AN7)-1),Resources!$B$3:$F$100,5,FALSE),VLOOKUP(AN7,Resources!$B$3:$F$100,5,FALSE)),0)</f>
        <v>0</v>
      </c>
      <c r="CR7" s="43">
        <f>BG7*IF(BG7&gt;0,IF(ISNUMBER(FIND("[",AO7)),VLOOKUP(LEFT(AO7,FIND("[",AO7)-1),Resources!$B$3:$F$100,5,FALSE),VLOOKUP(AO7,Resources!$B$3:$F$100,5,FALSE)),0)</f>
        <v>0</v>
      </c>
      <c r="CS7" s="43">
        <f>BH7*IF(BH7&gt;0,IF(ISNUMBER(FIND("[",AP7)),VLOOKUP(LEFT(AP7,FIND("[",AP7)-1),Resources!$B$3:$F$100,5,FALSE),VLOOKUP(AP7,Resources!$B$3:$F$100,5,FALSE)),0)</f>
        <v>0</v>
      </c>
      <c r="CT7" s="44">
        <f t="shared" si="20"/>
        <v>0</v>
      </c>
    </row>
    <row r="8" spans="1:98">
      <c r="A8" s="10" t="s">
        <v>40</v>
      </c>
      <c r="B8" s="4" t="s">
        <v>41</v>
      </c>
      <c r="C8" s="23" t="s">
        <v>42</v>
      </c>
      <c r="D8" s="4"/>
      <c r="E8" s="4"/>
      <c r="F8" s="12">
        <v>38824.333333333299</v>
      </c>
      <c r="G8" s="13"/>
      <c r="H8" s="4" t="s">
        <v>28</v>
      </c>
      <c r="I8" s="9"/>
      <c r="J8" s="13"/>
      <c r="K8" s="14">
        <v>1876.54</v>
      </c>
      <c r="L8" s="13"/>
      <c r="M8" s="14">
        <v>0</v>
      </c>
      <c r="N8" s="13"/>
      <c r="P8" s="42"/>
      <c r="Q8" s="39" t="s">
        <v>374</v>
      </c>
      <c r="R8" s="32"/>
      <c r="X8" s="43">
        <f>M8/(IF(ISNUMBER(FIND("d",H8)),LEFT(H8,FIND("d",H8)-1),0)*COUNTIF(Agenda!$B$2:$B$25,"Yes")+IF(ISNUMBER(FIND(" ",H8)),LEFT(RIGHT(H8,LEN(H8)-FIND(" ",H8)),FIND("h",RIGHT(H8,LEN(H8)-FIND(" ",H8)))-1),IF(ISNUMBER(FIND("h",H8)),LEFT(H8,FIND("h",H8)-1),0)))</f>
        <v>0</v>
      </c>
      <c r="Y8" s="35">
        <f t="shared" si="0"/>
        <v>0</v>
      </c>
      <c r="Z8" s="35">
        <f t="shared" si="1"/>
        <v>0</v>
      </c>
      <c r="AA8" s="36">
        <f t="shared" si="21"/>
        <v>0</v>
      </c>
      <c r="AB8" s="36">
        <f t="shared" si="22"/>
        <v>0</v>
      </c>
      <c r="AC8" s="36">
        <f t="shared" si="23"/>
        <v>0</v>
      </c>
      <c r="AD8" s="36">
        <f t="shared" si="24"/>
        <v>0</v>
      </c>
      <c r="AE8" s="36">
        <f t="shared" si="25"/>
        <v>0</v>
      </c>
      <c r="AF8" s="36">
        <f t="shared" si="26"/>
        <v>0</v>
      </c>
      <c r="AG8" s="36">
        <f t="shared" si="27"/>
        <v>0</v>
      </c>
      <c r="AH8" s="36">
        <f t="shared" si="28"/>
        <v>0</v>
      </c>
      <c r="AI8" s="36">
        <f t="shared" si="29"/>
        <v>0</v>
      </c>
      <c r="AJ8" s="36">
        <f t="shared" si="30"/>
        <v>0</v>
      </c>
      <c r="AK8" s="36">
        <f t="shared" si="31"/>
        <v>0</v>
      </c>
      <c r="AL8" s="36">
        <f t="shared" si="32"/>
        <v>0</v>
      </c>
      <c r="AM8" s="36">
        <f t="shared" si="33"/>
        <v>0</v>
      </c>
      <c r="AN8" s="36">
        <f t="shared" si="34"/>
        <v>0</v>
      </c>
      <c r="AO8" s="36">
        <f t="shared" si="35"/>
        <v>0</v>
      </c>
      <c r="AP8" s="36">
        <f t="shared" si="36"/>
        <v>0</v>
      </c>
      <c r="AQ8" s="37">
        <f t="shared" si="18"/>
        <v>0</v>
      </c>
      <c r="AR8" s="37">
        <f t="shared" si="18"/>
        <v>0</v>
      </c>
      <c r="AS8" s="37">
        <f t="shared" si="18"/>
        <v>0</v>
      </c>
      <c r="AT8" s="37">
        <f t="shared" si="18"/>
        <v>0</v>
      </c>
      <c r="AU8" s="37">
        <f t="shared" si="18"/>
        <v>0</v>
      </c>
      <c r="AV8" s="37">
        <f t="shared" si="18"/>
        <v>0</v>
      </c>
      <c r="AW8" s="37">
        <f t="shared" si="18"/>
        <v>0</v>
      </c>
      <c r="AX8" s="37">
        <f t="shared" si="18"/>
        <v>0</v>
      </c>
      <c r="AY8" s="37">
        <f t="shared" si="18"/>
        <v>0</v>
      </c>
      <c r="AZ8" s="37">
        <f t="shared" si="18"/>
        <v>0</v>
      </c>
      <c r="BA8" s="37">
        <f t="shared" si="18"/>
        <v>0</v>
      </c>
      <c r="BB8" s="37">
        <f t="shared" si="18"/>
        <v>0</v>
      </c>
      <c r="BC8" s="37">
        <f t="shared" si="18"/>
        <v>0</v>
      </c>
      <c r="BD8" s="37">
        <f t="shared" si="18"/>
        <v>0</v>
      </c>
      <c r="BE8" s="37">
        <f t="shared" si="18"/>
        <v>0</v>
      </c>
      <c r="BF8" s="37">
        <f t="shared" si="18"/>
        <v>0</v>
      </c>
      <c r="BG8" s="37">
        <f t="shared" si="18"/>
        <v>0</v>
      </c>
      <c r="BH8" s="37">
        <f t="shared" si="18"/>
        <v>0</v>
      </c>
      <c r="BI8" s="43">
        <f>AQ8*IF(AQ8&gt;0,IF(ISNUMBER(FIND("[",Y8)),VLOOKUP(LEFT(Y8,FIND("[",Y8)-1),Resources!$B$3:$F$100,4,FALSE),VLOOKUP(Y8,Resources!$B$3:$F$100,4,FALSE)),0)</f>
        <v>0</v>
      </c>
      <c r="BJ8" s="43">
        <f>AR8*IF(AR8&gt;0,IF(ISNUMBER(FIND("[",Z8)),VLOOKUP(LEFT(Z8,FIND("[",Z8)-1),Resources!$B$3:$F$100,4,FALSE),VLOOKUP(Z8,Resources!$B$3:$F$100,4,FALSE)),0)</f>
        <v>0</v>
      </c>
      <c r="BK8" s="43">
        <f>AS8*IF(AS8&gt;0,IF(ISNUMBER(FIND("[",AA8)),VLOOKUP(LEFT(AA8,FIND("[",AA8)-1),Resources!$B$3:$F$100,4,FALSE),VLOOKUP(AA8,Resources!$B$3:$F$100,4,FALSE)),0)</f>
        <v>0</v>
      </c>
      <c r="BL8" s="43">
        <f>AT8*IF(AT8&gt;0,IF(ISNUMBER(FIND("[",AB8)),VLOOKUP(LEFT(AB8,FIND("[",AB8)-1),Resources!$B$3:$F$100,4,FALSE),VLOOKUP(AB8,Resources!$B$3:$F$100,4,FALSE)),0)</f>
        <v>0</v>
      </c>
      <c r="BM8" s="43">
        <f>AU8*IF(AU8&gt;0,IF(ISNUMBER(FIND("[",AC8)),VLOOKUP(LEFT(AC8,FIND("[",AC8)-1),Resources!$B$3:$F$100,4,FALSE),VLOOKUP(AC8,Resources!$B$3:$F$100,4,FALSE)),0)</f>
        <v>0</v>
      </c>
      <c r="BN8" s="43">
        <f>AV8*IF(AV8&gt;0,IF(ISNUMBER(FIND("[",AD8)),VLOOKUP(LEFT(AD8,FIND("[",AD8)-1),Resources!$B$3:$F$100,4,FALSE),VLOOKUP(AD8,Resources!$B$3:$F$100,4,FALSE)),0)</f>
        <v>0</v>
      </c>
      <c r="BO8" s="43">
        <f>AW8*IF(AW8&gt;0,IF(ISNUMBER(FIND("[",AE8)),VLOOKUP(LEFT(AE8,FIND("[",AE8)-1),Resources!$B$3:$F$100,4,FALSE),VLOOKUP(AE8,Resources!$B$3:$F$100,4,FALSE)),0)</f>
        <v>0</v>
      </c>
      <c r="BP8" s="43">
        <f>AX8*IF(AX8&gt;0,IF(ISNUMBER(FIND("[",AF8)),VLOOKUP(LEFT(AF8,FIND("[",AF8)-1),Resources!$B$3:$F$100,4,FALSE),VLOOKUP(AF8,Resources!$B$3:$F$100,4,FALSE)),0)</f>
        <v>0</v>
      </c>
      <c r="BQ8" s="43">
        <f>AY8*IF(AY8&gt;0,IF(ISNUMBER(FIND("[",AG8)),VLOOKUP(LEFT(AG8,FIND("[",AG8)-1),Resources!$B$3:$F$100,4,FALSE),VLOOKUP(AG8,Resources!$B$3:$F$100,4,FALSE)),0)</f>
        <v>0</v>
      </c>
      <c r="BR8" s="43">
        <f>AZ8*IF(AZ8&gt;0,IF(ISNUMBER(FIND("[",AH8)),VLOOKUP(LEFT(AH8,FIND("[",AH8)-1),Resources!$B$3:$F$100,4,FALSE),VLOOKUP(AH8,Resources!$B$3:$F$100,4,FALSE)),0)</f>
        <v>0</v>
      </c>
      <c r="BS8" s="43">
        <f>BA8*IF(BA8&gt;0,IF(ISNUMBER(FIND("[",AI8)),VLOOKUP(LEFT(AI8,FIND("[",AI8)-1),Resources!$B$3:$F$100,4,FALSE),VLOOKUP(AI8,Resources!$B$3:$F$100,4,FALSE)),0)</f>
        <v>0</v>
      </c>
      <c r="BT8" s="43">
        <f>BB8*IF(BB8&gt;0,IF(ISNUMBER(FIND("[",AJ8)),VLOOKUP(LEFT(AJ8,FIND("[",AJ8)-1),Resources!$B$3:$F$100,4,FALSE),VLOOKUP(AJ8,Resources!$B$3:$F$100,4,FALSE)),0)</f>
        <v>0</v>
      </c>
      <c r="BU8" s="43">
        <f>BC8*IF(BC8&gt;0,IF(ISNUMBER(FIND("[",AK8)),VLOOKUP(LEFT(AK8,FIND("[",AK8)-1),Resources!$B$3:$F$100,4,FALSE),VLOOKUP(AK8,Resources!$B$3:$F$100,4,FALSE)),0)</f>
        <v>0</v>
      </c>
      <c r="BV8" s="43">
        <f>BD8*IF(BD8&gt;0,IF(ISNUMBER(FIND("[",AL8)),VLOOKUP(LEFT(AL8,FIND("[",AL8)-1),Resources!$B$3:$F$100,4,FALSE),VLOOKUP(AL8,Resources!$B$3:$F$100,4,FALSE)),0)</f>
        <v>0</v>
      </c>
      <c r="BW8" s="43">
        <f>BE8*IF(BE8&gt;0,IF(ISNUMBER(FIND("[",AM8)),VLOOKUP(LEFT(AM8,FIND("[",AM8)-1),Resources!$B$3:$F$100,4,FALSE),VLOOKUP(AM8,Resources!$B$3:$F$100,4,FALSE)),0)</f>
        <v>0</v>
      </c>
      <c r="BX8" s="43">
        <f>BF8*IF(BF8&gt;0,IF(ISNUMBER(FIND("[",AN8)),VLOOKUP(LEFT(AN8,FIND("[",AN8)-1),Resources!$B$3:$F$100,4,FALSE),VLOOKUP(AN8,Resources!$B$3:$F$100,4,FALSE)),0)</f>
        <v>0</v>
      </c>
      <c r="BY8" s="43">
        <f>BG8*IF(BG8&gt;0,IF(ISNUMBER(FIND("[",AO8)),VLOOKUP(LEFT(AO8,FIND("[",AO8)-1),Resources!$B$3:$F$100,4,FALSE),VLOOKUP(AO8,Resources!$B$3:$F$100,4,FALSE)),0)</f>
        <v>0</v>
      </c>
      <c r="BZ8" s="43">
        <f>BH8*IF(BH8&gt;0,IF(ISNUMBER(FIND("[",AP8)),VLOOKUP(LEFT(AP8,FIND("[",AP8)-1),Resources!$B$3:$F$100,4,FALSE),VLOOKUP(AP8,Resources!$B$3:$F$100,4,FALSE)),0)</f>
        <v>0</v>
      </c>
      <c r="CA8" s="44">
        <f t="shared" si="19"/>
        <v>0</v>
      </c>
      <c r="CB8" s="43">
        <f>AQ8*IF(AQ8&gt;0,IF(ISNUMBER(FIND("[",Y8)),VLOOKUP(LEFT(Y8,FIND("[",Y8)-1),Resources!$B$3:$F$100,5,FALSE),VLOOKUP(Y8,Resources!$B$3:$F$100,5,FALSE)),0)</f>
        <v>0</v>
      </c>
      <c r="CC8" s="43">
        <f>AR8*IF(AR8&gt;0,IF(ISNUMBER(FIND("[",Z8)),VLOOKUP(LEFT(Z8,FIND("[",Z8)-1),Resources!$B$3:$F$100,5,FALSE),VLOOKUP(Z8,Resources!$B$3:$F$100,5,FALSE)),0)</f>
        <v>0</v>
      </c>
      <c r="CD8" s="43">
        <f>AS8*IF(AS8&gt;0,IF(ISNUMBER(FIND("[",AA8)),VLOOKUP(LEFT(AA8,FIND("[",AA8)-1),Resources!$B$3:$F$100,5,FALSE),VLOOKUP(AA8,Resources!$B$3:$F$100,5,FALSE)),0)</f>
        <v>0</v>
      </c>
      <c r="CE8" s="43">
        <f>AT8*IF(AT8&gt;0,IF(ISNUMBER(FIND("[",AB8)),VLOOKUP(LEFT(AB8,FIND("[",AB8)-1),Resources!$B$3:$F$100,5,FALSE),VLOOKUP(AB8,Resources!$B$3:$F$100,5,FALSE)),0)</f>
        <v>0</v>
      </c>
      <c r="CF8" s="43">
        <f>AU8*IF(AU8&gt;0,IF(ISNUMBER(FIND("[",AC8)),VLOOKUP(LEFT(AC8,FIND("[",AC8)-1),Resources!$B$3:$F$100,5,FALSE),VLOOKUP(AC8,Resources!$B$3:$F$100,5,FALSE)),0)</f>
        <v>0</v>
      </c>
      <c r="CG8" s="43">
        <f>AV8*IF(AV8&gt;0,IF(ISNUMBER(FIND("[",AD8)),VLOOKUP(LEFT(AD8,FIND("[",AD8)-1),Resources!$B$3:$F$100,5,FALSE),VLOOKUP(AD8,Resources!$B$3:$F$100,5,FALSE)),0)</f>
        <v>0</v>
      </c>
      <c r="CH8" s="43">
        <f>AW8*IF(AW8&gt;0,IF(ISNUMBER(FIND("[",AE8)),VLOOKUP(LEFT(AE8,FIND("[",AE8)-1),Resources!$B$3:$F$100,5,FALSE),VLOOKUP(AE8,Resources!$B$3:$F$100,5,FALSE)),0)</f>
        <v>0</v>
      </c>
      <c r="CI8" s="43">
        <f>AX8*IF(AX8&gt;0,IF(ISNUMBER(FIND("[",AF8)),VLOOKUP(LEFT(AF8,FIND("[",AF8)-1),Resources!$B$3:$F$100,5,FALSE),VLOOKUP(AF8,Resources!$B$3:$F$100,5,FALSE)),0)</f>
        <v>0</v>
      </c>
      <c r="CJ8" s="43">
        <f>AY8*IF(AY8&gt;0,IF(ISNUMBER(FIND("[",AG8)),VLOOKUP(LEFT(AG8,FIND("[",AG8)-1),Resources!$B$3:$F$100,5,FALSE),VLOOKUP(AG8,Resources!$B$3:$F$100,5,FALSE)),0)</f>
        <v>0</v>
      </c>
      <c r="CK8" s="43">
        <f>AZ8*IF(AZ8&gt;0,IF(ISNUMBER(FIND("[",AH8)),VLOOKUP(LEFT(AH8,FIND("[",AH8)-1),Resources!$B$3:$F$100,5,FALSE),VLOOKUP(AH8,Resources!$B$3:$F$100,5,FALSE)),0)</f>
        <v>0</v>
      </c>
      <c r="CL8" s="43">
        <f>BA8*IF(BA8&gt;0,IF(ISNUMBER(FIND("[",AI8)),VLOOKUP(LEFT(AI8,FIND("[",AI8)-1),Resources!$B$3:$F$100,5,FALSE),VLOOKUP(AI8,Resources!$B$3:$F$100,5,FALSE)),0)</f>
        <v>0</v>
      </c>
      <c r="CM8" s="43">
        <f>BB8*IF(BB8&gt;0,IF(ISNUMBER(FIND("[",AJ8)),VLOOKUP(LEFT(AJ8,FIND("[",AJ8)-1),Resources!$B$3:$F$100,5,FALSE),VLOOKUP(AJ8,Resources!$B$3:$F$100,5,FALSE)),0)</f>
        <v>0</v>
      </c>
      <c r="CN8" s="43">
        <f>BC8*IF(BC8&gt;0,IF(ISNUMBER(FIND("[",AK8)),VLOOKUP(LEFT(AK8,FIND("[",AK8)-1),Resources!$B$3:$F$100,5,FALSE),VLOOKUP(AK8,Resources!$B$3:$F$100,5,FALSE)),0)</f>
        <v>0</v>
      </c>
      <c r="CO8" s="43">
        <f>BD8*IF(BD8&gt;0,IF(ISNUMBER(FIND("[",AL8)),VLOOKUP(LEFT(AL8,FIND("[",AL8)-1),Resources!$B$3:$F$100,5,FALSE),VLOOKUP(AL8,Resources!$B$3:$F$100,5,FALSE)),0)</f>
        <v>0</v>
      </c>
      <c r="CP8" s="43">
        <f>BE8*IF(BE8&gt;0,IF(ISNUMBER(FIND("[",AM8)),VLOOKUP(LEFT(AM8,FIND("[",AM8)-1),Resources!$B$3:$F$100,5,FALSE),VLOOKUP(AM8,Resources!$B$3:$F$100,5,FALSE)),0)</f>
        <v>0</v>
      </c>
      <c r="CQ8" s="43">
        <f>BF8*IF(BF8&gt;0,IF(ISNUMBER(FIND("[",AN8)),VLOOKUP(LEFT(AN8,FIND("[",AN8)-1),Resources!$B$3:$F$100,5,FALSE),VLOOKUP(AN8,Resources!$B$3:$F$100,5,FALSE)),0)</f>
        <v>0</v>
      </c>
      <c r="CR8" s="43">
        <f>BG8*IF(BG8&gt;0,IF(ISNUMBER(FIND("[",AO8)),VLOOKUP(LEFT(AO8,FIND("[",AO8)-1),Resources!$B$3:$F$100,5,FALSE),VLOOKUP(AO8,Resources!$B$3:$F$100,5,FALSE)),0)</f>
        <v>0</v>
      </c>
      <c r="CS8" s="43">
        <f>BH8*IF(BH8&gt;0,IF(ISNUMBER(FIND("[",AP8)),VLOOKUP(LEFT(AP8,FIND("[",AP8)-1),Resources!$B$3:$F$100,5,FALSE),VLOOKUP(AP8,Resources!$B$3:$F$100,5,FALSE)),0)</f>
        <v>0</v>
      </c>
      <c r="CT8" s="44">
        <f t="shared" si="20"/>
        <v>0</v>
      </c>
    </row>
    <row r="9" spans="1:98">
      <c r="A9" s="10" t="s">
        <v>44</v>
      </c>
      <c r="B9" s="4" t="s">
        <v>45</v>
      </c>
      <c r="C9" s="23" t="s">
        <v>46</v>
      </c>
      <c r="D9" s="4" t="s">
        <v>47</v>
      </c>
      <c r="E9" s="4" t="s">
        <v>48</v>
      </c>
      <c r="F9" s="12">
        <v>38936.333333333299</v>
      </c>
      <c r="G9" s="13"/>
      <c r="H9" s="4" t="s">
        <v>28</v>
      </c>
      <c r="I9" s="9"/>
      <c r="J9" s="13"/>
      <c r="K9" s="14">
        <v>0.01</v>
      </c>
      <c r="L9" s="13"/>
      <c r="M9" s="14">
        <v>0</v>
      </c>
      <c r="N9" s="13"/>
      <c r="P9" s="39"/>
      <c r="Q9" s="39"/>
      <c r="R9" s="32"/>
      <c r="X9" s="43">
        <f>M9/(IF(ISNUMBER(FIND("d",H9)),LEFT(H9,FIND("d",H9)-1),0)*COUNTIF(Agenda!$B$2:$B$25,"Yes")+IF(ISNUMBER(FIND(" ",H9)),LEFT(RIGHT(H9,LEN(H9)-FIND(" ",H9)),FIND("h",RIGHT(H9,LEN(H9)-FIND(" ",H9)))-1),IF(ISNUMBER(FIND("h",H9)),LEFT(H9,FIND("h",H9)-1),0)))</f>
        <v>0</v>
      </c>
      <c r="Y9" s="35">
        <f t="shared" si="0"/>
        <v>0</v>
      </c>
      <c r="Z9" s="35">
        <f t="shared" si="1"/>
        <v>0</v>
      </c>
      <c r="AA9" s="36">
        <f t="shared" si="21"/>
        <v>0</v>
      </c>
      <c r="AB9" s="36">
        <f t="shared" si="22"/>
        <v>0</v>
      </c>
      <c r="AC9" s="36">
        <f t="shared" si="23"/>
        <v>0</v>
      </c>
      <c r="AD9" s="36">
        <f t="shared" si="24"/>
        <v>0</v>
      </c>
      <c r="AE9" s="36">
        <f t="shared" si="25"/>
        <v>0</v>
      </c>
      <c r="AF9" s="36">
        <f t="shared" si="26"/>
        <v>0</v>
      </c>
      <c r="AG9" s="36">
        <f t="shared" si="27"/>
        <v>0</v>
      </c>
      <c r="AH9" s="36">
        <f t="shared" si="28"/>
        <v>0</v>
      </c>
      <c r="AI9" s="36">
        <f t="shared" si="29"/>
        <v>0</v>
      </c>
      <c r="AJ9" s="36">
        <f t="shared" si="30"/>
        <v>0</v>
      </c>
      <c r="AK9" s="36">
        <f t="shared" si="31"/>
        <v>0</v>
      </c>
      <c r="AL9" s="36">
        <f t="shared" si="32"/>
        <v>0</v>
      </c>
      <c r="AM9" s="36">
        <f t="shared" si="33"/>
        <v>0</v>
      </c>
      <c r="AN9" s="36">
        <f t="shared" si="34"/>
        <v>0</v>
      </c>
      <c r="AO9" s="36">
        <f t="shared" si="35"/>
        <v>0</v>
      </c>
      <c r="AP9" s="36">
        <f t="shared" si="36"/>
        <v>0</v>
      </c>
      <c r="AQ9" s="37">
        <f t="shared" si="18"/>
        <v>0</v>
      </c>
      <c r="AR9" s="37">
        <f t="shared" si="18"/>
        <v>0</v>
      </c>
      <c r="AS9" s="37">
        <f t="shared" si="18"/>
        <v>0</v>
      </c>
      <c r="AT9" s="37">
        <f t="shared" si="18"/>
        <v>0</v>
      </c>
      <c r="AU9" s="37">
        <f t="shared" si="18"/>
        <v>0</v>
      </c>
      <c r="AV9" s="37">
        <f t="shared" si="18"/>
        <v>0</v>
      </c>
      <c r="AW9" s="37">
        <f t="shared" si="18"/>
        <v>0</v>
      </c>
      <c r="AX9" s="37">
        <f t="shared" si="18"/>
        <v>0</v>
      </c>
      <c r="AY9" s="37">
        <f t="shared" si="18"/>
        <v>0</v>
      </c>
      <c r="AZ9" s="37">
        <f t="shared" si="18"/>
        <v>0</v>
      </c>
      <c r="BA9" s="37">
        <f t="shared" si="18"/>
        <v>0</v>
      </c>
      <c r="BB9" s="37">
        <f t="shared" si="18"/>
        <v>0</v>
      </c>
      <c r="BC9" s="37">
        <f t="shared" si="18"/>
        <v>0</v>
      </c>
      <c r="BD9" s="37">
        <f t="shared" si="18"/>
        <v>0</v>
      </c>
      <c r="BE9" s="37">
        <f t="shared" si="18"/>
        <v>0</v>
      </c>
      <c r="BF9" s="37">
        <f t="shared" si="18"/>
        <v>0</v>
      </c>
      <c r="BG9" s="37">
        <f t="shared" si="18"/>
        <v>0</v>
      </c>
      <c r="BH9" s="37">
        <f t="shared" si="18"/>
        <v>0</v>
      </c>
      <c r="BI9" s="43">
        <f>AQ9*IF(AQ9&gt;0,IF(ISNUMBER(FIND("[",Y9)),VLOOKUP(LEFT(Y9,FIND("[",Y9)-1),Resources!$B$3:$F$100,4,FALSE),VLOOKUP(Y9,Resources!$B$3:$F$100,4,FALSE)),0)</f>
        <v>0</v>
      </c>
      <c r="BJ9" s="43">
        <f>AR9*IF(AR9&gt;0,IF(ISNUMBER(FIND("[",Z9)),VLOOKUP(LEFT(Z9,FIND("[",Z9)-1),Resources!$B$3:$F$100,4,FALSE),VLOOKUP(Z9,Resources!$B$3:$F$100,4,FALSE)),0)</f>
        <v>0</v>
      </c>
      <c r="BK9" s="43">
        <f>AS9*IF(AS9&gt;0,IF(ISNUMBER(FIND("[",AA9)),VLOOKUP(LEFT(AA9,FIND("[",AA9)-1),Resources!$B$3:$F$100,4,FALSE),VLOOKUP(AA9,Resources!$B$3:$F$100,4,FALSE)),0)</f>
        <v>0</v>
      </c>
      <c r="BL9" s="43">
        <f>AT9*IF(AT9&gt;0,IF(ISNUMBER(FIND("[",AB9)),VLOOKUP(LEFT(AB9,FIND("[",AB9)-1),Resources!$B$3:$F$100,4,FALSE),VLOOKUP(AB9,Resources!$B$3:$F$100,4,FALSE)),0)</f>
        <v>0</v>
      </c>
      <c r="BM9" s="43">
        <f>AU9*IF(AU9&gt;0,IF(ISNUMBER(FIND("[",AC9)),VLOOKUP(LEFT(AC9,FIND("[",AC9)-1),Resources!$B$3:$F$100,4,FALSE),VLOOKUP(AC9,Resources!$B$3:$F$100,4,FALSE)),0)</f>
        <v>0</v>
      </c>
      <c r="BN9" s="43">
        <f>AV9*IF(AV9&gt;0,IF(ISNUMBER(FIND("[",AD9)),VLOOKUP(LEFT(AD9,FIND("[",AD9)-1),Resources!$B$3:$F$100,4,FALSE),VLOOKUP(AD9,Resources!$B$3:$F$100,4,FALSE)),0)</f>
        <v>0</v>
      </c>
      <c r="BO9" s="43">
        <f>AW9*IF(AW9&gt;0,IF(ISNUMBER(FIND("[",AE9)),VLOOKUP(LEFT(AE9,FIND("[",AE9)-1),Resources!$B$3:$F$100,4,FALSE),VLOOKUP(AE9,Resources!$B$3:$F$100,4,FALSE)),0)</f>
        <v>0</v>
      </c>
      <c r="BP9" s="43">
        <f>AX9*IF(AX9&gt;0,IF(ISNUMBER(FIND("[",AF9)),VLOOKUP(LEFT(AF9,FIND("[",AF9)-1),Resources!$B$3:$F$100,4,FALSE),VLOOKUP(AF9,Resources!$B$3:$F$100,4,FALSE)),0)</f>
        <v>0</v>
      </c>
      <c r="BQ9" s="43">
        <f>AY9*IF(AY9&gt;0,IF(ISNUMBER(FIND("[",AG9)),VLOOKUP(LEFT(AG9,FIND("[",AG9)-1),Resources!$B$3:$F$100,4,FALSE),VLOOKUP(AG9,Resources!$B$3:$F$100,4,FALSE)),0)</f>
        <v>0</v>
      </c>
      <c r="BR9" s="43">
        <f>AZ9*IF(AZ9&gt;0,IF(ISNUMBER(FIND("[",AH9)),VLOOKUP(LEFT(AH9,FIND("[",AH9)-1),Resources!$B$3:$F$100,4,FALSE),VLOOKUP(AH9,Resources!$B$3:$F$100,4,FALSE)),0)</f>
        <v>0</v>
      </c>
      <c r="BS9" s="43">
        <f>BA9*IF(BA9&gt;0,IF(ISNUMBER(FIND("[",AI9)),VLOOKUP(LEFT(AI9,FIND("[",AI9)-1),Resources!$B$3:$F$100,4,FALSE),VLOOKUP(AI9,Resources!$B$3:$F$100,4,FALSE)),0)</f>
        <v>0</v>
      </c>
      <c r="BT9" s="43">
        <f>BB9*IF(BB9&gt;0,IF(ISNUMBER(FIND("[",AJ9)),VLOOKUP(LEFT(AJ9,FIND("[",AJ9)-1),Resources!$B$3:$F$100,4,FALSE),VLOOKUP(AJ9,Resources!$B$3:$F$100,4,FALSE)),0)</f>
        <v>0</v>
      </c>
      <c r="BU9" s="43">
        <f>BC9*IF(BC9&gt;0,IF(ISNUMBER(FIND("[",AK9)),VLOOKUP(LEFT(AK9,FIND("[",AK9)-1),Resources!$B$3:$F$100,4,FALSE),VLOOKUP(AK9,Resources!$B$3:$F$100,4,FALSE)),0)</f>
        <v>0</v>
      </c>
      <c r="BV9" s="43">
        <f>BD9*IF(BD9&gt;0,IF(ISNUMBER(FIND("[",AL9)),VLOOKUP(LEFT(AL9,FIND("[",AL9)-1),Resources!$B$3:$F$100,4,FALSE),VLOOKUP(AL9,Resources!$B$3:$F$100,4,FALSE)),0)</f>
        <v>0</v>
      </c>
      <c r="BW9" s="43">
        <f>BE9*IF(BE9&gt;0,IF(ISNUMBER(FIND("[",AM9)),VLOOKUP(LEFT(AM9,FIND("[",AM9)-1),Resources!$B$3:$F$100,4,FALSE),VLOOKUP(AM9,Resources!$B$3:$F$100,4,FALSE)),0)</f>
        <v>0</v>
      </c>
      <c r="BX9" s="43">
        <f>BF9*IF(BF9&gt;0,IF(ISNUMBER(FIND("[",AN9)),VLOOKUP(LEFT(AN9,FIND("[",AN9)-1),Resources!$B$3:$F$100,4,FALSE),VLOOKUP(AN9,Resources!$B$3:$F$100,4,FALSE)),0)</f>
        <v>0</v>
      </c>
      <c r="BY9" s="43">
        <f>BG9*IF(BG9&gt;0,IF(ISNUMBER(FIND("[",AO9)),VLOOKUP(LEFT(AO9,FIND("[",AO9)-1),Resources!$B$3:$F$100,4,FALSE),VLOOKUP(AO9,Resources!$B$3:$F$100,4,FALSE)),0)</f>
        <v>0</v>
      </c>
      <c r="BZ9" s="43">
        <f>BH9*IF(BH9&gt;0,IF(ISNUMBER(FIND("[",AP9)),VLOOKUP(LEFT(AP9,FIND("[",AP9)-1),Resources!$B$3:$F$100,4,FALSE),VLOOKUP(AP9,Resources!$B$3:$F$100,4,FALSE)),0)</f>
        <v>0</v>
      </c>
      <c r="CA9" s="44">
        <f t="shared" si="19"/>
        <v>0</v>
      </c>
      <c r="CB9" s="43">
        <f>AQ9*IF(AQ9&gt;0,IF(ISNUMBER(FIND("[",Y9)),VLOOKUP(LEFT(Y9,FIND("[",Y9)-1),Resources!$B$3:$F$100,5,FALSE),VLOOKUP(Y9,Resources!$B$3:$F$100,5,FALSE)),0)</f>
        <v>0</v>
      </c>
      <c r="CC9" s="43">
        <f>AR9*IF(AR9&gt;0,IF(ISNUMBER(FIND("[",Z9)),VLOOKUP(LEFT(Z9,FIND("[",Z9)-1),Resources!$B$3:$F$100,5,FALSE),VLOOKUP(Z9,Resources!$B$3:$F$100,5,FALSE)),0)</f>
        <v>0</v>
      </c>
      <c r="CD9" s="43">
        <f>AS9*IF(AS9&gt;0,IF(ISNUMBER(FIND("[",AA9)),VLOOKUP(LEFT(AA9,FIND("[",AA9)-1),Resources!$B$3:$F$100,5,FALSE),VLOOKUP(AA9,Resources!$B$3:$F$100,5,FALSE)),0)</f>
        <v>0</v>
      </c>
      <c r="CE9" s="43">
        <f>AT9*IF(AT9&gt;0,IF(ISNUMBER(FIND("[",AB9)),VLOOKUP(LEFT(AB9,FIND("[",AB9)-1),Resources!$B$3:$F$100,5,FALSE),VLOOKUP(AB9,Resources!$B$3:$F$100,5,FALSE)),0)</f>
        <v>0</v>
      </c>
      <c r="CF9" s="43">
        <f>AU9*IF(AU9&gt;0,IF(ISNUMBER(FIND("[",AC9)),VLOOKUP(LEFT(AC9,FIND("[",AC9)-1),Resources!$B$3:$F$100,5,FALSE),VLOOKUP(AC9,Resources!$B$3:$F$100,5,FALSE)),0)</f>
        <v>0</v>
      </c>
      <c r="CG9" s="43">
        <f>AV9*IF(AV9&gt;0,IF(ISNUMBER(FIND("[",AD9)),VLOOKUP(LEFT(AD9,FIND("[",AD9)-1),Resources!$B$3:$F$100,5,FALSE),VLOOKUP(AD9,Resources!$B$3:$F$100,5,FALSE)),0)</f>
        <v>0</v>
      </c>
      <c r="CH9" s="43">
        <f>AW9*IF(AW9&gt;0,IF(ISNUMBER(FIND("[",AE9)),VLOOKUP(LEFT(AE9,FIND("[",AE9)-1),Resources!$B$3:$F$100,5,FALSE),VLOOKUP(AE9,Resources!$B$3:$F$100,5,FALSE)),0)</f>
        <v>0</v>
      </c>
      <c r="CI9" s="43">
        <f>AX9*IF(AX9&gt;0,IF(ISNUMBER(FIND("[",AF9)),VLOOKUP(LEFT(AF9,FIND("[",AF9)-1),Resources!$B$3:$F$100,5,FALSE),VLOOKUP(AF9,Resources!$B$3:$F$100,5,FALSE)),0)</f>
        <v>0</v>
      </c>
      <c r="CJ9" s="43">
        <f>AY9*IF(AY9&gt;0,IF(ISNUMBER(FIND("[",AG9)),VLOOKUP(LEFT(AG9,FIND("[",AG9)-1),Resources!$B$3:$F$100,5,FALSE),VLOOKUP(AG9,Resources!$B$3:$F$100,5,FALSE)),0)</f>
        <v>0</v>
      </c>
      <c r="CK9" s="43">
        <f>AZ9*IF(AZ9&gt;0,IF(ISNUMBER(FIND("[",AH9)),VLOOKUP(LEFT(AH9,FIND("[",AH9)-1),Resources!$B$3:$F$100,5,FALSE),VLOOKUP(AH9,Resources!$B$3:$F$100,5,FALSE)),0)</f>
        <v>0</v>
      </c>
      <c r="CL9" s="43">
        <f>BA9*IF(BA9&gt;0,IF(ISNUMBER(FIND("[",AI9)),VLOOKUP(LEFT(AI9,FIND("[",AI9)-1),Resources!$B$3:$F$100,5,FALSE),VLOOKUP(AI9,Resources!$B$3:$F$100,5,FALSE)),0)</f>
        <v>0</v>
      </c>
      <c r="CM9" s="43">
        <f>BB9*IF(BB9&gt;0,IF(ISNUMBER(FIND("[",AJ9)),VLOOKUP(LEFT(AJ9,FIND("[",AJ9)-1),Resources!$B$3:$F$100,5,FALSE),VLOOKUP(AJ9,Resources!$B$3:$F$100,5,FALSE)),0)</f>
        <v>0</v>
      </c>
      <c r="CN9" s="43">
        <f>BC9*IF(BC9&gt;0,IF(ISNUMBER(FIND("[",AK9)),VLOOKUP(LEFT(AK9,FIND("[",AK9)-1),Resources!$B$3:$F$100,5,FALSE),VLOOKUP(AK9,Resources!$B$3:$F$100,5,FALSE)),0)</f>
        <v>0</v>
      </c>
      <c r="CO9" s="43">
        <f>BD9*IF(BD9&gt;0,IF(ISNUMBER(FIND("[",AL9)),VLOOKUP(LEFT(AL9,FIND("[",AL9)-1),Resources!$B$3:$F$100,5,FALSE),VLOOKUP(AL9,Resources!$B$3:$F$100,5,FALSE)),0)</f>
        <v>0</v>
      </c>
      <c r="CP9" s="43">
        <f>BE9*IF(BE9&gt;0,IF(ISNUMBER(FIND("[",AM9)),VLOOKUP(LEFT(AM9,FIND("[",AM9)-1),Resources!$B$3:$F$100,5,FALSE),VLOOKUP(AM9,Resources!$B$3:$F$100,5,FALSE)),0)</f>
        <v>0</v>
      </c>
      <c r="CQ9" s="43">
        <f>BF9*IF(BF9&gt;0,IF(ISNUMBER(FIND("[",AN9)),VLOOKUP(LEFT(AN9,FIND("[",AN9)-1),Resources!$B$3:$F$100,5,FALSE),VLOOKUP(AN9,Resources!$B$3:$F$100,5,FALSE)),0)</f>
        <v>0</v>
      </c>
      <c r="CR9" s="43">
        <f>BG9*IF(BG9&gt;0,IF(ISNUMBER(FIND("[",AO9)),VLOOKUP(LEFT(AO9,FIND("[",AO9)-1),Resources!$B$3:$F$100,5,FALSE),VLOOKUP(AO9,Resources!$B$3:$F$100,5,FALSE)),0)</f>
        <v>0</v>
      </c>
      <c r="CS9" s="43">
        <f>BH9*IF(BH9&gt;0,IF(ISNUMBER(FIND("[",AP9)),VLOOKUP(LEFT(AP9,FIND("[",AP9)-1),Resources!$B$3:$F$100,5,FALSE),VLOOKUP(AP9,Resources!$B$3:$F$100,5,FALSE)),0)</f>
        <v>0</v>
      </c>
      <c r="CT9" s="44">
        <f t="shared" si="20"/>
        <v>0</v>
      </c>
    </row>
    <row r="10" spans="1:98">
      <c r="A10" s="10" t="s">
        <v>49</v>
      </c>
      <c r="B10" s="4" t="s">
        <v>50</v>
      </c>
      <c r="C10" s="23" t="s">
        <v>51</v>
      </c>
      <c r="D10" s="4" t="s">
        <v>52</v>
      </c>
      <c r="E10" s="4" t="s">
        <v>53</v>
      </c>
      <c r="F10" s="12">
        <v>39020.333333333299</v>
      </c>
      <c r="G10" s="13"/>
      <c r="H10" s="4" t="s">
        <v>54</v>
      </c>
      <c r="I10" s="9" t="s">
        <v>55</v>
      </c>
      <c r="J10" s="13"/>
      <c r="K10" s="14">
        <v>1070.1099999999999</v>
      </c>
      <c r="L10" s="13"/>
      <c r="M10" s="14">
        <v>0</v>
      </c>
      <c r="N10" s="13"/>
      <c r="P10" s="39" t="s">
        <v>375</v>
      </c>
      <c r="Q10" s="39"/>
      <c r="R10" s="32"/>
      <c r="X10" s="43">
        <f>M10/(IF(ISNUMBER(FIND("d",H10)),LEFT(H10,FIND("d",H10)-1),0)*COUNTIF(Agenda!$B$2:$B$25,"Yes")+IF(ISNUMBER(FIND(" ",H10)),LEFT(RIGHT(H10,LEN(H10)-FIND(" ",H10)),FIND("h",RIGHT(H10,LEN(H10)-FIND(" ",H10)))-1),IF(ISNUMBER(FIND("h",H10)),LEFT(H10,FIND("h",H10)-1),0)))</f>
        <v>0</v>
      </c>
      <c r="Y10" s="35" t="str">
        <f t="shared" si="0"/>
        <v>team subcontractor[4,00 #8]</v>
      </c>
      <c r="Z10" s="35">
        <f t="shared" si="1"/>
        <v>0</v>
      </c>
      <c r="AA10" s="36">
        <f t="shared" si="21"/>
        <v>0</v>
      </c>
      <c r="AB10" s="36">
        <f t="shared" si="22"/>
        <v>0</v>
      </c>
      <c r="AC10" s="36">
        <f t="shared" si="23"/>
        <v>0</v>
      </c>
      <c r="AD10" s="36">
        <f t="shared" si="24"/>
        <v>0</v>
      </c>
      <c r="AE10" s="36">
        <f t="shared" si="25"/>
        <v>0</v>
      </c>
      <c r="AF10" s="36">
        <f t="shared" si="26"/>
        <v>0</v>
      </c>
      <c r="AG10" s="36">
        <f t="shared" si="27"/>
        <v>0</v>
      </c>
      <c r="AH10" s="36">
        <f t="shared" si="28"/>
        <v>0</v>
      </c>
      <c r="AI10" s="36">
        <f t="shared" si="29"/>
        <v>0</v>
      </c>
      <c r="AJ10" s="36">
        <f t="shared" si="30"/>
        <v>0</v>
      </c>
      <c r="AK10" s="36">
        <f t="shared" si="31"/>
        <v>0</v>
      </c>
      <c r="AL10" s="36">
        <f t="shared" si="32"/>
        <v>0</v>
      </c>
      <c r="AM10" s="36">
        <f t="shared" si="33"/>
        <v>0</v>
      </c>
      <c r="AN10" s="36">
        <f t="shared" si="34"/>
        <v>0</v>
      </c>
      <c r="AO10" s="36">
        <f t="shared" si="35"/>
        <v>0</v>
      </c>
      <c r="AP10" s="36">
        <f t="shared" si="36"/>
        <v>0</v>
      </c>
      <c r="AQ10" s="37" t="str">
        <f t="shared" si="18"/>
        <v>4,00</v>
      </c>
      <c r="AR10" s="37">
        <f t="shared" si="18"/>
        <v>0</v>
      </c>
      <c r="AS10" s="37">
        <f t="shared" si="18"/>
        <v>0</v>
      </c>
      <c r="AT10" s="37">
        <f t="shared" si="18"/>
        <v>0</v>
      </c>
      <c r="AU10" s="37">
        <f t="shared" si="18"/>
        <v>0</v>
      </c>
      <c r="AV10" s="37">
        <f t="shared" si="18"/>
        <v>0</v>
      </c>
      <c r="AW10" s="37">
        <f t="shared" si="18"/>
        <v>0</v>
      </c>
      <c r="AX10" s="37">
        <f t="shared" si="18"/>
        <v>0</v>
      </c>
      <c r="AY10" s="37">
        <f t="shared" si="18"/>
        <v>0</v>
      </c>
      <c r="AZ10" s="37">
        <f t="shared" si="18"/>
        <v>0</v>
      </c>
      <c r="BA10" s="37">
        <f t="shared" si="18"/>
        <v>0</v>
      </c>
      <c r="BB10" s="37">
        <f t="shared" si="18"/>
        <v>0</v>
      </c>
      <c r="BC10" s="37">
        <f t="shared" si="18"/>
        <v>0</v>
      </c>
      <c r="BD10" s="37">
        <f t="shared" si="18"/>
        <v>0</v>
      </c>
      <c r="BE10" s="37">
        <f t="shared" si="18"/>
        <v>0</v>
      </c>
      <c r="BF10" s="37">
        <f t="shared" si="18"/>
        <v>0</v>
      </c>
      <c r="BG10" s="37">
        <f t="shared" si="18"/>
        <v>0</v>
      </c>
      <c r="BH10" s="37">
        <f t="shared" si="18"/>
        <v>0</v>
      </c>
      <c r="BI10" s="43">
        <f>AQ10*IF(AQ10&gt;0,IF(ISNUMBER(FIND("[",Y10)),VLOOKUP(LEFT(Y10,FIND("[",Y10)-1),Resources!$B$3:$F$100,4,FALSE),VLOOKUP(Y10,Resources!$B$3:$F$100,4,FALSE)),0)</f>
        <v>0</v>
      </c>
      <c r="BJ10" s="43">
        <f>AR10*IF(AR10&gt;0,IF(ISNUMBER(FIND("[",Z10)),VLOOKUP(LEFT(Z10,FIND("[",Z10)-1),Resources!$B$3:$F$100,4,FALSE),VLOOKUP(Z10,Resources!$B$3:$F$100,4,FALSE)),0)</f>
        <v>0</v>
      </c>
      <c r="BK10" s="43">
        <f>AS10*IF(AS10&gt;0,IF(ISNUMBER(FIND("[",AA10)),VLOOKUP(LEFT(AA10,FIND("[",AA10)-1),Resources!$B$3:$F$100,4,FALSE),VLOOKUP(AA10,Resources!$B$3:$F$100,4,FALSE)),0)</f>
        <v>0</v>
      </c>
      <c r="BL10" s="43">
        <f>AT10*IF(AT10&gt;0,IF(ISNUMBER(FIND("[",AB10)),VLOOKUP(LEFT(AB10,FIND("[",AB10)-1),Resources!$B$3:$F$100,4,FALSE),VLOOKUP(AB10,Resources!$B$3:$F$100,4,FALSE)),0)</f>
        <v>0</v>
      </c>
      <c r="BM10" s="43">
        <f>AU10*IF(AU10&gt;0,IF(ISNUMBER(FIND("[",AC10)),VLOOKUP(LEFT(AC10,FIND("[",AC10)-1),Resources!$B$3:$F$100,4,FALSE),VLOOKUP(AC10,Resources!$B$3:$F$100,4,FALSE)),0)</f>
        <v>0</v>
      </c>
      <c r="BN10" s="43">
        <f>AV10*IF(AV10&gt;0,IF(ISNUMBER(FIND("[",AD10)),VLOOKUP(LEFT(AD10,FIND("[",AD10)-1),Resources!$B$3:$F$100,4,FALSE),VLOOKUP(AD10,Resources!$B$3:$F$100,4,FALSE)),0)</f>
        <v>0</v>
      </c>
      <c r="BO10" s="43">
        <f>AW10*IF(AW10&gt;0,IF(ISNUMBER(FIND("[",AE10)),VLOOKUP(LEFT(AE10,FIND("[",AE10)-1),Resources!$B$3:$F$100,4,FALSE),VLOOKUP(AE10,Resources!$B$3:$F$100,4,FALSE)),0)</f>
        <v>0</v>
      </c>
      <c r="BP10" s="43">
        <f>AX10*IF(AX10&gt;0,IF(ISNUMBER(FIND("[",AF10)),VLOOKUP(LEFT(AF10,FIND("[",AF10)-1),Resources!$B$3:$F$100,4,FALSE),VLOOKUP(AF10,Resources!$B$3:$F$100,4,FALSE)),0)</f>
        <v>0</v>
      </c>
      <c r="BQ10" s="43">
        <f>AY10*IF(AY10&gt;0,IF(ISNUMBER(FIND("[",AG10)),VLOOKUP(LEFT(AG10,FIND("[",AG10)-1),Resources!$B$3:$F$100,4,FALSE),VLOOKUP(AG10,Resources!$B$3:$F$100,4,FALSE)),0)</f>
        <v>0</v>
      </c>
      <c r="BR10" s="43">
        <f>AZ10*IF(AZ10&gt;0,IF(ISNUMBER(FIND("[",AH10)),VLOOKUP(LEFT(AH10,FIND("[",AH10)-1),Resources!$B$3:$F$100,4,FALSE),VLOOKUP(AH10,Resources!$B$3:$F$100,4,FALSE)),0)</f>
        <v>0</v>
      </c>
      <c r="BS10" s="43">
        <f>BA10*IF(BA10&gt;0,IF(ISNUMBER(FIND("[",AI10)),VLOOKUP(LEFT(AI10,FIND("[",AI10)-1),Resources!$B$3:$F$100,4,FALSE),VLOOKUP(AI10,Resources!$B$3:$F$100,4,FALSE)),0)</f>
        <v>0</v>
      </c>
      <c r="BT10" s="43">
        <f>BB10*IF(BB10&gt;0,IF(ISNUMBER(FIND("[",AJ10)),VLOOKUP(LEFT(AJ10,FIND("[",AJ10)-1),Resources!$B$3:$F$100,4,FALSE),VLOOKUP(AJ10,Resources!$B$3:$F$100,4,FALSE)),0)</f>
        <v>0</v>
      </c>
      <c r="BU10" s="43">
        <f>BC10*IF(BC10&gt;0,IF(ISNUMBER(FIND("[",AK10)),VLOOKUP(LEFT(AK10,FIND("[",AK10)-1),Resources!$B$3:$F$100,4,FALSE),VLOOKUP(AK10,Resources!$B$3:$F$100,4,FALSE)),0)</f>
        <v>0</v>
      </c>
      <c r="BV10" s="43">
        <f>BD10*IF(BD10&gt;0,IF(ISNUMBER(FIND("[",AL10)),VLOOKUP(LEFT(AL10,FIND("[",AL10)-1),Resources!$B$3:$F$100,4,FALSE),VLOOKUP(AL10,Resources!$B$3:$F$100,4,FALSE)),0)</f>
        <v>0</v>
      </c>
      <c r="BW10" s="43">
        <f>BE10*IF(BE10&gt;0,IF(ISNUMBER(FIND("[",AM10)),VLOOKUP(LEFT(AM10,FIND("[",AM10)-1),Resources!$B$3:$F$100,4,FALSE),VLOOKUP(AM10,Resources!$B$3:$F$100,4,FALSE)),0)</f>
        <v>0</v>
      </c>
      <c r="BX10" s="43">
        <f>BF10*IF(BF10&gt;0,IF(ISNUMBER(FIND("[",AN10)),VLOOKUP(LEFT(AN10,FIND("[",AN10)-1),Resources!$B$3:$F$100,4,FALSE),VLOOKUP(AN10,Resources!$B$3:$F$100,4,FALSE)),0)</f>
        <v>0</v>
      </c>
      <c r="BY10" s="43">
        <f>BG10*IF(BG10&gt;0,IF(ISNUMBER(FIND("[",AO10)),VLOOKUP(LEFT(AO10,FIND("[",AO10)-1),Resources!$B$3:$F$100,4,FALSE),VLOOKUP(AO10,Resources!$B$3:$F$100,4,FALSE)),0)</f>
        <v>0</v>
      </c>
      <c r="BZ10" s="43">
        <f>BH10*IF(BH10&gt;0,IF(ISNUMBER(FIND("[",AP10)),VLOOKUP(LEFT(AP10,FIND("[",AP10)-1),Resources!$B$3:$F$100,4,FALSE),VLOOKUP(AP10,Resources!$B$3:$F$100,4,FALSE)),0)</f>
        <v>0</v>
      </c>
      <c r="CA10" s="44">
        <f>SUM(BI10:BZ10)</f>
        <v>0</v>
      </c>
      <c r="CB10" s="43">
        <f>AQ10*IF(AQ10&gt;0,IF(ISNUMBER(FIND("[",Y10)),VLOOKUP(LEFT(Y10,FIND("[",Y10)-1),Resources!$B$3:$F$100,5,FALSE),VLOOKUP(Y10,Resources!$B$3:$F$100,5,FALSE)),0)</f>
        <v>154.24</v>
      </c>
      <c r="CC10" s="43">
        <f>AR10*IF(AR10&gt;0,IF(ISNUMBER(FIND("[",Z10)),VLOOKUP(LEFT(Z10,FIND("[",Z10)-1),Resources!$B$3:$F$100,5,FALSE),VLOOKUP(Z10,Resources!$B$3:$F$100,5,FALSE)),0)</f>
        <v>0</v>
      </c>
      <c r="CD10" s="43">
        <f>AS10*IF(AS10&gt;0,IF(ISNUMBER(FIND("[",AA10)),VLOOKUP(LEFT(AA10,FIND("[",AA10)-1),Resources!$B$3:$F$100,5,FALSE),VLOOKUP(AA10,Resources!$B$3:$F$100,5,FALSE)),0)</f>
        <v>0</v>
      </c>
      <c r="CE10" s="43">
        <f>AT10*IF(AT10&gt;0,IF(ISNUMBER(FIND("[",AB10)),VLOOKUP(LEFT(AB10,FIND("[",AB10)-1),Resources!$B$3:$F$100,5,FALSE),VLOOKUP(AB10,Resources!$B$3:$F$100,5,FALSE)),0)</f>
        <v>0</v>
      </c>
      <c r="CF10" s="43">
        <f>AU10*IF(AU10&gt;0,IF(ISNUMBER(FIND("[",AC10)),VLOOKUP(LEFT(AC10,FIND("[",AC10)-1),Resources!$B$3:$F$100,5,FALSE),VLOOKUP(AC10,Resources!$B$3:$F$100,5,FALSE)),0)</f>
        <v>0</v>
      </c>
      <c r="CG10" s="43">
        <f>AV10*IF(AV10&gt;0,IF(ISNUMBER(FIND("[",AD10)),VLOOKUP(LEFT(AD10,FIND("[",AD10)-1),Resources!$B$3:$F$100,5,FALSE),VLOOKUP(AD10,Resources!$B$3:$F$100,5,FALSE)),0)</f>
        <v>0</v>
      </c>
      <c r="CH10" s="43">
        <f>AW10*IF(AW10&gt;0,IF(ISNUMBER(FIND("[",AE10)),VLOOKUP(LEFT(AE10,FIND("[",AE10)-1),Resources!$B$3:$F$100,5,FALSE),VLOOKUP(AE10,Resources!$B$3:$F$100,5,FALSE)),0)</f>
        <v>0</v>
      </c>
      <c r="CI10" s="43">
        <f>AX10*IF(AX10&gt;0,IF(ISNUMBER(FIND("[",AF10)),VLOOKUP(LEFT(AF10,FIND("[",AF10)-1),Resources!$B$3:$F$100,5,FALSE),VLOOKUP(AF10,Resources!$B$3:$F$100,5,FALSE)),0)</f>
        <v>0</v>
      </c>
      <c r="CJ10" s="43">
        <f>AY10*IF(AY10&gt;0,IF(ISNUMBER(FIND("[",AG10)),VLOOKUP(LEFT(AG10,FIND("[",AG10)-1),Resources!$B$3:$F$100,5,FALSE),VLOOKUP(AG10,Resources!$B$3:$F$100,5,FALSE)),0)</f>
        <v>0</v>
      </c>
      <c r="CK10" s="43">
        <f>AZ10*IF(AZ10&gt;0,IF(ISNUMBER(FIND("[",AH10)),VLOOKUP(LEFT(AH10,FIND("[",AH10)-1),Resources!$B$3:$F$100,5,FALSE),VLOOKUP(AH10,Resources!$B$3:$F$100,5,FALSE)),0)</f>
        <v>0</v>
      </c>
      <c r="CL10" s="43">
        <f>BA10*IF(BA10&gt;0,IF(ISNUMBER(FIND("[",AI10)),VLOOKUP(LEFT(AI10,FIND("[",AI10)-1),Resources!$B$3:$F$100,5,FALSE),VLOOKUP(AI10,Resources!$B$3:$F$100,5,FALSE)),0)</f>
        <v>0</v>
      </c>
      <c r="CM10" s="43">
        <f>BB10*IF(BB10&gt;0,IF(ISNUMBER(FIND("[",AJ10)),VLOOKUP(LEFT(AJ10,FIND("[",AJ10)-1),Resources!$B$3:$F$100,5,FALSE),VLOOKUP(AJ10,Resources!$B$3:$F$100,5,FALSE)),0)</f>
        <v>0</v>
      </c>
      <c r="CN10" s="43">
        <f>BC10*IF(BC10&gt;0,IF(ISNUMBER(FIND("[",AK10)),VLOOKUP(LEFT(AK10,FIND("[",AK10)-1),Resources!$B$3:$F$100,5,FALSE),VLOOKUP(AK10,Resources!$B$3:$F$100,5,FALSE)),0)</f>
        <v>0</v>
      </c>
      <c r="CO10" s="43">
        <f>BD10*IF(BD10&gt;0,IF(ISNUMBER(FIND("[",AL10)),VLOOKUP(LEFT(AL10,FIND("[",AL10)-1),Resources!$B$3:$F$100,5,FALSE),VLOOKUP(AL10,Resources!$B$3:$F$100,5,FALSE)),0)</f>
        <v>0</v>
      </c>
      <c r="CP10" s="43">
        <f>BE10*IF(BE10&gt;0,IF(ISNUMBER(FIND("[",AM10)),VLOOKUP(LEFT(AM10,FIND("[",AM10)-1),Resources!$B$3:$F$100,5,FALSE),VLOOKUP(AM10,Resources!$B$3:$F$100,5,FALSE)),0)</f>
        <v>0</v>
      </c>
      <c r="CQ10" s="43">
        <f>BF10*IF(BF10&gt;0,IF(ISNUMBER(FIND("[",AN10)),VLOOKUP(LEFT(AN10,FIND("[",AN10)-1),Resources!$B$3:$F$100,5,FALSE),VLOOKUP(AN10,Resources!$B$3:$F$100,5,FALSE)),0)</f>
        <v>0</v>
      </c>
      <c r="CR10" s="43">
        <f>BG10*IF(BG10&gt;0,IF(ISNUMBER(FIND("[",AO10)),VLOOKUP(LEFT(AO10,FIND("[",AO10)-1),Resources!$B$3:$F$100,5,FALSE),VLOOKUP(AO10,Resources!$B$3:$F$100,5,FALSE)),0)</f>
        <v>0</v>
      </c>
      <c r="CS10" s="43">
        <f>BH10*IF(BH10&gt;0,IF(ISNUMBER(FIND("[",AP10)),VLOOKUP(LEFT(AP10,FIND("[",AP10)-1),Resources!$B$3:$F$100,5,FALSE),VLOOKUP(AP10,Resources!$B$3:$F$100,5,FALSE)),0)</f>
        <v>0</v>
      </c>
      <c r="CT10" s="44">
        <f>SUM(CB10:CS10)</f>
        <v>154.24</v>
      </c>
    </row>
    <row r="11" spans="1:98">
      <c r="A11" s="8" t="s">
        <v>56</v>
      </c>
      <c r="B11" s="9" t="s">
        <v>57</v>
      </c>
      <c r="C11" s="22" t="s">
        <v>58</v>
      </c>
      <c r="D11" s="5"/>
      <c r="E11" s="5"/>
      <c r="F11" s="6"/>
      <c r="G11" s="5"/>
      <c r="H11" s="5"/>
      <c r="I11" s="5"/>
      <c r="J11" s="5"/>
      <c r="K11" s="7"/>
      <c r="L11" s="5"/>
      <c r="M11" s="5"/>
      <c r="N11" s="7"/>
      <c r="P11" s="55"/>
      <c r="Q11" s="39"/>
      <c r="X11" s="43"/>
      <c r="Y11" s="35"/>
      <c r="Z11" s="35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4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4"/>
    </row>
    <row r="12" spans="1:98">
      <c r="A12" s="10" t="s">
        <v>59</v>
      </c>
      <c r="B12" s="4" t="s">
        <v>60</v>
      </c>
      <c r="C12" s="23" t="s">
        <v>61</v>
      </c>
      <c r="D12" s="4" t="s">
        <v>62</v>
      </c>
      <c r="E12" s="4" t="s">
        <v>63</v>
      </c>
      <c r="F12" s="12">
        <v>39062.333333333299</v>
      </c>
      <c r="G12" s="13"/>
      <c r="H12" s="4" t="s">
        <v>64</v>
      </c>
      <c r="I12" s="9" t="s">
        <v>65</v>
      </c>
      <c r="J12" s="13"/>
      <c r="K12" s="14">
        <v>26000</v>
      </c>
      <c r="L12" s="13"/>
      <c r="M12" s="14">
        <v>0</v>
      </c>
      <c r="N12" s="13"/>
      <c r="X12" s="43">
        <f>M12/(IF(ISNUMBER(FIND("d",H12)),LEFT(H12,FIND("d",H12)-1),0)*COUNTIF(Agenda!$B$2:$B$25,"Yes")+IF(ISNUMBER(FIND(" ",H12)),LEFT(RIGHT(H12,LEN(H12)-FIND(" ",H12)),FIND("h",RIGHT(H12,LEN(H12)-FIND(" ",H12)))-1),IF(ISNUMBER(FIND("h",H12)),LEFT(H12,FIND("h",H12)-1),0)))</f>
        <v>0</v>
      </c>
      <c r="Y12" s="35" t="str">
        <f>IF(ISNUMBER(FIND(";",I12)),LEFT(I12,FIND(";",I12)-1),I12)</f>
        <v>team subcontractor</v>
      </c>
      <c r="Z12" s="35">
        <f>IF(ISNUMBER(FIND(";",I12)),RIGHT(I12,LEN(I12)-FIND(";",I12)),0)</f>
        <v>0</v>
      </c>
      <c r="AA12" s="36">
        <f t="shared" si="21"/>
        <v>0</v>
      </c>
      <c r="AB12" s="36">
        <f t="shared" si="22"/>
        <v>0</v>
      </c>
      <c r="AC12" s="36">
        <f t="shared" si="23"/>
        <v>0</v>
      </c>
      <c r="AD12" s="36">
        <f t="shared" si="24"/>
        <v>0</v>
      </c>
      <c r="AE12" s="36">
        <f t="shared" si="25"/>
        <v>0</v>
      </c>
      <c r="AF12" s="36">
        <f t="shared" si="26"/>
        <v>0</v>
      </c>
      <c r="AG12" s="36">
        <f t="shared" si="27"/>
        <v>0</v>
      </c>
      <c r="AH12" s="36">
        <f t="shared" si="28"/>
        <v>0</v>
      </c>
      <c r="AI12" s="36">
        <f t="shared" si="29"/>
        <v>0</v>
      </c>
      <c r="AJ12" s="36">
        <f t="shared" si="30"/>
        <v>0</v>
      </c>
      <c r="AK12" s="36">
        <f t="shared" si="31"/>
        <v>0</v>
      </c>
      <c r="AL12" s="36">
        <f t="shared" si="32"/>
        <v>0</v>
      </c>
      <c r="AM12" s="36">
        <f t="shared" si="33"/>
        <v>0</v>
      </c>
      <c r="AN12" s="36">
        <f t="shared" si="34"/>
        <v>0</v>
      </c>
      <c r="AO12" s="36">
        <f t="shared" si="35"/>
        <v>0</v>
      </c>
      <c r="AP12" s="36">
        <f t="shared" si="36"/>
        <v>0</v>
      </c>
      <c r="AQ12" s="37">
        <f t="shared" ref="AQ12:BF30" si="37">IF(Y12=0,0,IF(ISNUMBER(FIND(";",Y12)),0,IF(ISNUMBER(FIND("[",Y12)),LEFT(RIGHT(Y12,LEN(Y12)-FIND("[",Y12)),FIND(" ",RIGHT(Y12,LEN(Y12)-FIND("[",Y12)))-1),1)))</f>
        <v>1</v>
      </c>
      <c r="AR12" s="37">
        <f t="shared" si="37"/>
        <v>0</v>
      </c>
      <c r="AS12" s="37">
        <f t="shared" si="37"/>
        <v>0</v>
      </c>
      <c r="AT12" s="37">
        <f t="shared" si="37"/>
        <v>0</v>
      </c>
      <c r="AU12" s="37">
        <f t="shared" si="37"/>
        <v>0</v>
      </c>
      <c r="AV12" s="37">
        <f t="shared" si="37"/>
        <v>0</v>
      </c>
      <c r="AW12" s="37">
        <f t="shared" si="37"/>
        <v>0</v>
      </c>
      <c r="AX12" s="37">
        <f t="shared" si="37"/>
        <v>0</v>
      </c>
      <c r="AY12" s="37">
        <f t="shared" si="37"/>
        <v>0</v>
      </c>
      <c r="AZ12" s="37">
        <f t="shared" si="37"/>
        <v>0</v>
      </c>
      <c r="BA12" s="37">
        <f t="shared" si="37"/>
        <v>0</v>
      </c>
      <c r="BB12" s="37">
        <f t="shared" si="37"/>
        <v>0</v>
      </c>
      <c r="BC12" s="37">
        <f t="shared" si="37"/>
        <v>0</v>
      </c>
      <c r="BD12" s="37">
        <f t="shared" si="37"/>
        <v>0</v>
      </c>
      <c r="BE12" s="37">
        <f t="shared" si="37"/>
        <v>0</v>
      </c>
      <c r="BF12" s="37">
        <f t="shared" si="37"/>
        <v>0</v>
      </c>
      <c r="BG12" s="37">
        <f t="shared" ref="BG12:BH61" si="38">IF(AO12=0,0,IF(ISNUMBER(FIND(";",AO12)),0,IF(ISNUMBER(FIND("[",AO12)),LEFT(RIGHT(AO12,LEN(AO12)-FIND("[",AO12)),FIND(" ",RIGHT(AO12,LEN(AO12)-FIND("[",AO12)))-1),1)))</f>
        <v>0</v>
      </c>
      <c r="BH12" s="37">
        <f t="shared" si="38"/>
        <v>0</v>
      </c>
      <c r="BI12" s="43">
        <f>AQ12*IF(AQ12&gt;0,IF(ISNUMBER(FIND("[",Y12)),VLOOKUP(LEFT(Y12,FIND("[",Y12)-1),Resources!$B$3:$F$100,4,FALSE),VLOOKUP(Y12,Resources!$B$3:$F$100,4,FALSE)),0)</f>
        <v>0</v>
      </c>
      <c r="BJ12" s="43">
        <f>AR12*IF(AR12&gt;0,IF(ISNUMBER(FIND("[",Z12)),VLOOKUP(LEFT(Z12,FIND("[",Z12)-1),Resources!$B$3:$F$100,4,FALSE),VLOOKUP(Z12,Resources!$B$3:$F$100,4,FALSE)),0)</f>
        <v>0</v>
      </c>
      <c r="BK12" s="43">
        <f>AS12*IF(AS12&gt;0,IF(ISNUMBER(FIND("[",AA12)),VLOOKUP(LEFT(AA12,FIND("[",AA12)-1),Resources!$B$3:$F$100,4,FALSE),VLOOKUP(AA12,Resources!$B$3:$F$100,4,FALSE)),0)</f>
        <v>0</v>
      </c>
      <c r="BL12" s="43">
        <f>AT12*IF(AT12&gt;0,IF(ISNUMBER(FIND("[",AB12)),VLOOKUP(LEFT(AB12,FIND("[",AB12)-1),Resources!$B$3:$F$100,4,FALSE),VLOOKUP(AB12,Resources!$B$3:$F$100,4,FALSE)),0)</f>
        <v>0</v>
      </c>
      <c r="BM12" s="43">
        <f>AU12*IF(AU12&gt;0,IF(ISNUMBER(FIND("[",AC12)),VLOOKUP(LEFT(AC12,FIND("[",AC12)-1),Resources!$B$3:$F$100,4,FALSE),VLOOKUP(AC12,Resources!$B$3:$F$100,4,FALSE)),0)</f>
        <v>0</v>
      </c>
      <c r="BN12" s="43">
        <f>AV12*IF(AV12&gt;0,IF(ISNUMBER(FIND("[",AD12)),VLOOKUP(LEFT(AD12,FIND("[",AD12)-1),Resources!$B$3:$F$100,4,FALSE),VLOOKUP(AD12,Resources!$B$3:$F$100,4,FALSE)),0)</f>
        <v>0</v>
      </c>
      <c r="BO12" s="43">
        <f>AW12*IF(AW12&gt;0,IF(ISNUMBER(FIND("[",AE12)),VLOOKUP(LEFT(AE12,FIND("[",AE12)-1),Resources!$B$3:$F$100,4,FALSE),VLOOKUP(AE12,Resources!$B$3:$F$100,4,FALSE)),0)</f>
        <v>0</v>
      </c>
      <c r="BP12" s="43">
        <f>AX12*IF(AX12&gt;0,IF(ISNUMBER(FIND("[",AF12)),VLOOKUP(LEFT(AF12,FIND("[",AF12)-1),Resources!$B$3:$F$100,4,FALSE),VLOOKUP(AF12,Resources!$B$3:$F$100,4,FALSE)),0)</f>
        <v>0</v>
      </c>
      <c r="BQ12" s="43">
        <f>AY12*IF(AY12&gt;0,IF(ISNUMBER(FIND("[",AG12)),VLOOKUP(LEFT(AG12,FIND("[",AG12)-1),Resources!$B$3:$F$100,4,FALSE),VLOOKUP(AG12,Resources!$B$3:$F$100,4,FALSE)),0)</f>
        <v>0</v>
      </c>
      <c r="BR12" s="43">
        <f>AZ12*IF(AZ12&gt;0,IF(ISNUMBER(FIND("[",AH12)),VLOOKUP(LEFT(AH12,FIND("[",AH12)-1),Resources!$B$3:$F$100,4,FALSE),VLOOKUP(AH12,Resources!$B$3:$F$100,4,FALSE)),0)</f>
        <v>0</v>
      </c>
      <c r="BS12" s="43">
        <f>BA12*IF(BA12&gt;0,IF(ISNUMBER(FIND("[",AI12)),VLOOKUP(LEFT(AI12,FIND("[",AI12)-1),Resources!$B$3:$F$100,4,FALSE),VLOOKUP(AI12,Resources!$B$3:$F$100,4,FALSE)),0)</f>
        <v>0</v>
      </c>
      <c r="BT12" s="43">
        <f>BB12*IF(BB12&gt;0,IF(ISNUMBER(FIND("[",AJ12)),VLOOKUP(LEFT(AJ12,FIND("[",AJ12)-1),Resources!$B$3:$F$100,4,FALSE),VLOOKUP(AJ12,Resources!$B$3:$F$100,4,FALSE)),0)</f>
        <v>0</v>
      </c>
      <c r="BU12" s="43">
        <f>BC12*IF(BC12&gt;0,IF(ISNUMBER(FIND("[",AK12)),VLOOKUP(LEFT(AK12,FIND("[",AK12)-1),Resources!$B$3:$F$100,4,FALSE),VLOOKUP(AK12,Resources!$B$3:$F$100,4,FALSE)),0)</f>
        <v>0</v>
      </c>
      <c r="BV12" s="43">
        <f>BD12*IF(BD12&gt;0,IF(ISNUMBER(FIND("[",AL12)),VLOOKUP(LEFT(AL12,FIND("[",AL12)-1),Resources!$B$3:$F$100,4,FALSE),VLOOKUP(AL12,Resources!$B$3:$F$100,4,FALSE)),0)</f>
        <v>0</v>
      </c>
      <c r="BW12" s="43">
        <f>BE12*IF(BE12&gt;0,IF(ISNUMBER(FIND("[",AM12)),VLOOKUP(LEFT(AM12,FIND("[",AM12)-1),Resources!$B$3:$F$100,4,FALSE),VLOOKUP(AM12,Resources!$B$3:$F$100,4,FALSE)),0)</f>
        <v>0</v>
      </c>
      <c r="BX12" s="43">
        <f>BF12*IF(BF12&gt;0,IF(ISNUMBER(FIND("[",AN12)),VLOOKUP(LEFT(AN12,FIND("[",AN12)-1),Resources!$B$3:$F$100,4,FALSE),VLOOKUP(AN12,Resources!$B$3:$F$100,4,FALSE)),0)</f>
        <v>0</v>
      </c>
      <c r="BY12" s="43">
        <f>BG12*IF(BG12&gt;0,IF(ISNUMBER(FIND("[",AO12)),VLOOKUP(LEFT(AO12,FIND("[",AO12)-1),Resources!$B$3:$F$100,4,FALSE),VLOOKUP(AO12,Resources!$B$3:$F$100,4,FALSE)),0)</f>
        <v>0</v>
      </c>
      <c r="BZ12" s="43">
        <f>BH12*IF(BH12&gt;0,IF(ISNUMBER(FIND("[",AP12)),VLOOKUP(LEFT(AP12,FIND("[",AP12)-1),Resources!$B$3:$F$100,4,FALSE),VLOOKUP(AP12,Resources!$B$3:$F$100,4,FALSE)),0)</f>
        <v>0</v>
      </c>
      <c r="CA12" s="44">
        <f t="shared" ref="CA12:CA61" si="39">SUM(BI12:BZ12)</f>
        <v>0</v>
      </c>
      <c r="CB12" s="43">
        <f>AQ12*IF(AQ12&gt;0,IF(ISNUMBER(FIND("[",Y12)),VLOOKUP(LEFT(Y12,FIND("[",Y12)-1),Resources!$B$3:$F$100,5,FALSE),VLOOKUP(Y12,Resources!$B$3:$F$100,5,FALSE)),0)</f>
        <v>38.56</v>
      </c>
      <c r="CC12" s="43">
        <f>AR12*IF(AR12&gt;0,IF(ISNUMBER(FIND("[",Z12)),VLOOKUP(LEFT(Z12,FIND("[",Z12)-1),Resources!$B$3:$F$100,5,FALSE),VLOOKUP(Z12,Resources!$B$3:$F$100,5,FALSE)),0)</f>
        <v>0</v>
      </c>
      <c r="CD12" s="43">
        <f>AS12*IF(AS12&gt;0,IF(ISNUMBER(FIND("[",AA12)),VLOOKUP(LEFT(AA12,FIND("[",AA12)-1),Resources!$B$3:$F$100,5,FALSE),VLOOKUP(AA12,Resources!$B$3:$F$100,5,FALSE)),0)</f>
        <v>0</v>
      </c>
      <c r="CE12" s="43">
        <f>AT12*IF(AT12&gt;0,IF(ISNUMBER(FIND("[",AB12)),VLOOKUP(LEFT(AB12,FIND("[",AB12)-1),Resources!$B$3:$F$100,5,FALSE),VLOOKUP(AB12,Resources!$B$3:$F$100,5,FALSE)),0)</f>
        <v>0</v>
      </c>
      <c r="CF12" s="43">
        <f>AU12*IF(AU12&gt;0,IF(ISNUMBER(FIND("[",AC12)),VLOOKUP(LEFT(AC12,FIND("[",AC12)-1),Resources!$B$3:$F$100,5,FALSE),VLOOKUP(AC12,Resources!$B$3:$F$100,5,FALSE)),0)</f>
        <v>0</v>
      </c>
      <c r="CG12" s="43">
        <f>AV12*IF(AV12&gt;0,IF(ISNUMBER(FIND("[",AD12)),VLOOKUP(LEFT(AD12,FIND("[",AD12)-1),Resources!$B$3:$F$100,5,FALSE),VLOOKUP(AD12,Resources!$B$3:$F$100,5,FALSE)),0)</f>
        <v>0</v>
      </c>
      <c r="CH12" s="43">
        <f>AW12*IF(AW12&gt;0,IF(ISNUMBER(FIND("[",AE12)),VLOOKUP(LEFT(AE12,FIND("[",AE12)-1),Resources!$B$3:$F$100,5,FALSE),VLOOKUP(AE12,Resources!$B$3:$F$100,5,FALSE)),0)</f>
        <v>0</v>
      </c>
      <c r="CI12" s="43">
        <f>AX12*IF(AX12&gt;0,IF(ISNUMBER(FIND("[",AF12)),VLOOKUP(LEFT(AF12,FIND("[",AF12)-1),Resources!$B$3:$F$100,5,FALSE),VLOOKUP(AF12,Resources!$B$3:$F$100,5,FALSE)),0)</f>
        <v>0</v>
      </c>
      <c r="CJ12" s="43">
        <f>AY12*IF(AY12&gt;0,IF(ISNUMBER(FIND("[",AG12)),VLOOKUP(LEFT(AG12,FIND("[",AG12)-1),Resources!$B$3:$F$100,5,FALSE),VLOOKUP(AG12,Resources!$B$3:$F$100,5,FALSE)),0)</f>
        <v>0</v>
      </c>
      <c r="CK12" s="43">
        <f>AZ12*IF(AZ12&gt;0,IF(ISNUMBER(FIND("[",AH12)),VLOOKUP(LEFT(AH12,FIND("[",AH12)-1),Resources!$B$3:$F$100,5,FALSE),VLOOKUP(AH12,Resources!$B$3:$F$100,5,FALSE)),0)</f>
        <v>0</v>
      </c>
      <c r="CL12" s="43">
        <f>BA12*IF(BA12&gt;0,IF(ISNUMBER(FIND("[",AI12)),VLOOKUP(LEFT(AI12,FIND("[",AI12)-1),Resources!$B$3:$F$100,5,FALSE),VLOOKUP(AI12,Resources!$B$3:$F$100,5,FALSE)),0)</f>
        <v>0</v>
      </c>
      <c r="CM12" s="43">
        <f>BB12*IF(BB12&gt;0,IF(ISNUMBER(FIND("[",AJ12)),VLOOKUP(LEFT(AJ12,FIND("[",AJ12)-1),Resources!$B$3:$F$100,5,FALSE),VLOOKUP(AJ12,Resources!$B$3:$F$100,5,FALSE)),0)</f>
        <v>0</v>
      </c>
      <c r="CN12" s="43">
        <f>BC12*IF(BC12&gt;0,IF(ISNUMBER(FIND("[",AK12)),VLOOKUP(LEFT(AK12,FIND("[",AK12)-1),Resources!$B$3:$F$100,5,FALSE),VLOOKUP(AK12,Resources!$B$3:$F$100,5,FALSE)),0)</f>
        <v>0</v>
      </c>
      <c r="CO12" s="43">
        <f>BD12*IF(BD12&gt;0,IF(ISNUMBER(FIND("[",AL12)),VLOOKUP(LEFT(AL12,FIND("[",AL12)-1),Resources!$B$3:$F$100,5,FALSE),VLOOKUP(AL12,Resources!$B$3:$F$100,5,FALSE)),0)</f>
        <v>0</v>
      </c>
      <c r="CP12" s="43">
        <f>BE12*IF(BE12&gt;0,IF(ISNUMBER(FIND("[",AM12)),VLOOKUP(LEFT(AM12,FIND("[",AM12)-1),Resources!$B$3:$F$100,5,FALSE),VLOOKUP(AM12,Resources!$B$3:$F$100,5,FALSE)),0)</f>
        <v>0</v>
      </c>
      <c r="CQ12" s="43">
        <f>BF12*IF(BF12&gt;0,IF(ISNUMBER(FIND("[",AN12)),VLOOKUP(LEFT(AN12,FIND("[",AN12)-1),Resources!$B$3:$F$100,5,FALSE),VLOOKUP(AN12,Resources!$B$3:$F$100,5,FALSE)),0)</f>
        <v>0</v>
      </c>
      <c r="CR12" s="43">
        <f>BG12*IF(BG12&gt;0,IF(ISNUMBER(FIND("[",AO12)),VLOOKUP(LEFT(AO12,FIND("[",AO12)-1),Resources!$B$3:$F$100,5,FALSE),VLOOKUP(AO12,Resources!$B$3:$F$100,5,FALSE)),0)</f>
        <v>0</v>
      </c>
      <c r="CS12" s="43">
        <f>BH12*IF(BH12&gt;0,IF(ISNUMBER(FIND("[",AP12)),VLOOKUP(LEFT(AP12,FIND("[",AP12)-1),Resources!$B$3:$F$100,5,FALSE),VLOOKUP(AP12,Resources!$B$3:$F$100,5,FALSE)),0)</f>
        <v>0</v>
      </c>
      <c r="CT12" s="44">
        <f t="shared" ref="CT12:CT61" si="40">SUM(CB12:CS12)</f>
        <v>38.56</v>
      </c>
    </row>
    <row r="13" spans="1:98">
      <c r="A13" s="10" t="s">
        <v>66</v>
      </c>
      <c r="B13" s="4" t="s">
        <v>67</v>
      </c>
      <c r="C13" s="23" t="s">
        <v>68</v>
      </c>
      <c r="D13" s="4" t="s">
        <v>62</v>
      </c>
      <c r="E13" s="4" t="s">
        <v>69</v>
      </c>
      <c r="F13" s="12">
        <v>39062.333333333299</v>
      </c>
      <c r="G13" s="13"/>
      <c r="H13" s="4" t="s">
        <v>70</v>
      </c>
      <c r="I13" s="9" t="s">
        <v>65</v>
      </c>
      <c r="J13" s="13"/>
      <c r="K13" s="14">
        <v>2000</v>
      </c>
      <c r="L13" s="13"/>
      <c r="M13" s="14">
        <v>0</v>
      </c>
      <c r="N13" s="13"/>
      <c r="X13" s="43">
        <f>M13/(IF(ISNUMBER(FIND("d",H13)),LEFT(H13,FIND("d",H13)-1),0)*COUNTIF(Agenda!$B$2:$B$25,"Yes")+IF(ISNUMBER(FIND(" ",H13)),LEFT(RIGHT(H13,LEN(H13)-FIND(" ",H13)),FIND("h",RIGHT(H13,LEN(H13)-FIND(" ",H13)))-1),IF(ISNUMBER(FIND("h",H13)),LEFT(H13,FIND("h",H13)-1),0)))</f>
        <v>0</v>
      </c>
      <c r="Y13" s="35" t="str">
        <f>IF(ISNUMBER(FIND(";",I13)),LEFT(I13,FIND(";",I13)-1),I13)</f>
        <v>team subcontractor</v>
      </c>
      <c r="Z13" s="35">
        <f>IF(ISNUMBER(FIND(";",I13)),RIGHT(I13,LEN(I13)-FIND(";",I13)),0)</f>
        <v>0</v>
      </c>
      <c r="AA13" s="36">
        <f t="shared" si="21"/>
        <v>0</v>
      </c>
      <c r="AB13" s="36">
        <f t="shared" si="22"/>
        <v>0</v>
      </c>
      <c r="AC13" s="36">
        <f t="shared" si="23"/>
        <v>0</v>
      </c>
      <c r="AD13" s="36">
        <f t="shared" si="24"/>
        <v>0</v>
      </c>
      <c r="AE13" s="36">
        <f t="shared" si="25"/>
        <v>0</v>
      </c>
      <c r="AF13" s="36">
        <f t="shared" si="26"/>
        <v>0</v>
      </c>
      <c r="AG13" s="36">
        <f t="shared" si="27"/>
        <v>0</v>
      </c>
      <c r="AH13" s="36">
        <f t="shared" si="28"/>
        <v>0</v>
      </c>
      <c r="AI13" s="36">
        <f t="shared" si="29"/>
        <v>0</v>
      </c>
      <c r="AJ13" s="36">
        <f t="shared" si="30"/>
        <v>0</v>
      </c>
      <c r="AK13" s="36">
        <f t="shared" si="31"/>
        <v>0</v>
      </c>
      <c r="AL13" s="36">
        <f t="shared" si="32"/>
        <v>0</v>
      </c>
      <c r="AM13" s="36">
        <f t="shared" si="33"/>
        <v>0</v>
      </c>
      <c r="AN13" s="36">
        <f t="shared" si="34"/>
        <v>0</v>
      </c>
      <c r="AO13" s="36">
        <f t="shared" si="35"/>
        <v>0</v>
      </c>
      <c r="AP13" s="36">
        <f t="shared" si="36"/>
        <v>0</v>
      </c>
      <c r="AQ13" s="37">
        <f t="shared" si="37"/>
        <v>1</v>
      </c>
      <c r="AR13" s="37">
        <f t="shared" si="37"/>
        <v>0</v>
      </c>
      <c r="AS13" s="37">
        <f t="shared" si="37"/>
        <v>0</v>
      </c>
      <c r="AT13" s="37">
        <f t="shared" si="37"/>
        <v>0</v>
      </c>
      <c r="AU13" s="37">
        <f t="shared" si="37"/>
        <v>0</v>
      </c>
      <c r="AV13" s="37">
        <f t="shared" si="37"/>
        <v>0</v>
      </c>
      <c r="AW13" s="37">
        <f t="shared" si="37"/>
        <v>0</v>
      </c>
      <c r="AX13" s="37">
        <f t="shared" si="37"/>
        <v>0</v>
      </c>
      <c r="AY13" s="37">
        <f t="shared" si="37"/>
        <v>0</v>
      </c>
      <c r="AZ13" s="37">
        <f t="shared" si="37"/>
        <v>0</v>
      </c>
      <c r="BA13" s="37">
        <f t="shared" si="37"/>
        <v>0</v>
      </c>
      <c r="BB13" s="37">
        <f t="shared" si="37"/>
        <v>0</v>
      </c>
      <c r="BC13" s="37">
        <f t="shared" si="37"/>
        <v>0</v>
      </c>
      <c r="BD13" s="37">
        <f t="shared" si="37"/>
        <v>0</v>
      </c>
      <c r="BE13" s="37">
        <f t="shared" si="37"/>
        <v>0</v>
      </c>
      <c r="BF13" s="37">
        <f t="shared" si="37"/>
        <v>0</v>
      </c>
      <c r="BG13" s="37">
        <f t="shared" si="38"/>
        <v>0</v>
      </c>
      <c r="BH13" s="37">
        <f t="shared" si="38"/>
        <v>0</v>
      </c>
      <c r="BI13" s="43">
        <f>AQ13*IF(AQ13&gt;0,IF(ISNUMBER(FIND("[",Y13)),VLOOKUP(LEFT(Y13,FIND("[",Y13)-1),Resources!$B$3:$F$100,4,FALSE),VLOOKUP(Y13,Resources!$B$3:$F$100,4,FALSE)),0)</f>
        <v>0</v>
      </c>
      <c r="BJ13" s="43">
        <f>AR13*IF(AR13&gt;0,IF(ISNUMBER(FIND("[",Z13)),VLOOKUP(LEFT(Z13,FIND("[",Z13)-1),Resources!$B$3:$F$100,4,FALSE),VLOOKUP(Z13,Resources!$B$3:$F$100,4,FALSE)),0)</f>
        <v>0</v>
      </c>
      <c r="BK13" s="43">
        <f>AS13*IF(AS13&gt;0,IF(ISNUMBER(FIND("[",AA13)),VLOOKUP(LEFT(AA13,FIND("[",AA13)-1),Resources!$B$3:$F$100,4,FALSE),VLOOKUP(AA13,Resources!$B$3:$F$100,4,FALSE)),0)</f>
        <v>0</v>
      </c>
      <c r="BL13" s="43">
        <f>AT13*IF(AT13&gt;0,IF(ISNUMBER(FIND("[",AB13)),VLOOKUP(LEFT(AB13,FIND("[",AB13)-1),Resources!$B$3:$F$100,4,FALSE),VLOOKUP(AB13,Resources!$B$3:$F$100,4,FALSE)),0)</f>
        <v>0</v>
      </c>
      <c r="BM13" s="43">
        <f>AU13*IF(AU13&gt;0,IF(ISNUMBER(FIND("[",AC13)),VLOOKUP(LEFT(AC13,FIND("[",AC13)-1),Resources!$B$3:$F$100,4,FALSE),VLOOKUP(AC13,Resources!$B$3:$F$100,4,FALSE)),0)</f>
        <v>0</v>
      </c>
      <c r="BN13" s="43">
        <f>AV13*IF(AV13&gt;0,IF(ISNUMBER(FIND("[",AD13)),VLOOKUP(LEFT(AD13,FIND("[",AD13)-1),Resources!$B$3:$F$100,4,FALSE),VLOOKUP(AD13,Resources!$B$3:$F$100,4,FALSE)),0)</f>
        <v>0</v>
      </c>
      <c r="BO13" s="43">
        <f>AW13*IF(AW13&gt;0,IF(ISNUMBER(FIND("[",AE13)),VLOOKUP(LEFT(AE13,FIND("[",AE13)-1),Resources!$B$3:$F$100,4,FALSE),VLOOKUP(AE13,Resources!$B$3:$F$100,4,FALSE)),0)</f>
        <v>0</v>
      </c>
      <c r="BP13" s="43">
        <f>AX13*IF(AX13&gt;0,IF(ISNUMBER(FIND("[",AF13)),VLOOKUP(LEFT(AF13,FIND("[",AF13)-1),Resources!$B$3:$F$100,4,FALSE),VLOOKUP(AF13,Resources!$B$3:$F$100,4,FALSE)),0)</f>
        <v>0</v>
      </c>
      <c r="BQ13" s="43">
        <f>AY13*IF(AY13&gt;0,IF(ISNUMBER(FIND("[",AG13)),VLOOKUP(LEFT(AG13,FIND("[",AG13)-1),Resources!$B$3:$F$100,4,FALSE),VLOOKUP(AG13,Resources!$B$3:$F$100,4,FALSE)),0)</f>
        <v>0</v>
      </c>
      <c r="BR13" s="43">
        <f>AZ13*IF(AZ13&gt;0,IF(ISNUMBER(FIND("[",AH13)),VLOOKUP(LEFT(AH13,FIND("[",AH13)-1),Resources!$B$3:$F$100,4,FALSE),VLOOKUP(AH13,Resources!$B$3:$F$100,4,FALSE)),0)</f>
        <v>0</v>
      </c>
      <c r="BS13" s="43">
        <f>BA13*IF(BA13&gt;0,IF(ISNUMBER(FIND("[",AI13)),VLOOKUP(LEFT(AI13,FIND("[",AI13)-1),Resources!$B$3:$F$100,4,FALSE),VLOOKUP(AI13,Resources!$B$3:$F$100,4,FALSE)),0)</f>
        <v>0</v>
      </c>
      <c r="BT13" s="43">
        <f>BB13*IF(BB13&gt;0,IF(ISNUMBER(FIND("[",AJ13)),VLOOKUP(LEFT(AJ13,FIND("[",AJ13)-1),Resources!$B$3:$F$100,4,FALSE),VLOOKUP(AJ13,Resources!$B$3:$F$100,4,FALSE)),0)</f>
        <v>0</v>
      </c>
      <c r="BU13" s="43">
        <f>BC13*IF(BC13&gt;0,IF(ISNUMBER(FIND("[",AK13)),VLOOKUP(LEFT(AK13,FIND("[",AK13)-1),Resources!$B$3:$F$100,4,FALSE),VLOOKUP(AK13,Resources!$B$3:$F$100,4,FALSE)),0)</f>
        <v>0</v>
      </c>
      <c r="BV13" s="43">
        <f>BD13*IF(BD13&gt;0,IF(ISNUMBER(FIND("[",AL13)),VLOOKUP(LEFT(AL13,FIND("[",AL13)-1),Resources!$B$3:$F$100,4,FALSE),VLOOKUP(AL13,Resources!$B$3:$F$100,4,FALSE)),0)</f>
        <v>0</v>
      </c>
      <c r="BW13" s="43">
        <f>BE13*IF(BE13&gt;0,IF(ISNUMBER(FIND("[",AM13)),VLOOKUP(LEFT(AM13,FIND("[",AM13)-1),Resources!$B$3:$F$100,4,FALSE),VLOOKUP(AM13,Resources!$B$3:$F$100,4,FALSE)),0)</f>
        <v>0</v>
      </c>
      <c r="BX13" s="43">
        <f>BF13*IF(BF13&gt;0,IF(ISNUMBER(FIND("[",AN13)),VLOOKUP(LEFT(AN13,FIND("[",AN13)-1),Resources!$B$3:$F$100,4,FALSE),VLOOKUP(AN13,Resources!$B$3:$F$100,4,FALSE)),0)</f>
        <v>0</v>
      </c>
      <c r="BY13" s="43">
        <f>BG13*IF(BG13&gt;0,IF(ISNUMBER(FIND("[",AO13)),VLOOKUP(LEFT(AO13,FIND("[",AO13)-1),Resources!$B$3:$F$100,4,FALSE),VLOOKUP(AO13,Resources!$B$3:$F$100,4,FALSE)),0)</f>
        <v>0</v>
      </c>
      <c r="BZ13" s="43">
        <f>BH13*IF(BH13&gt;0,IF(ISNUMBER(FIND("[",AP13)),VLOOKUP(LEFT(AP13,FIND("[",AP13)-1),Resources!$B$3:$F$100,4,FALSE),VLOOKUP(AP13,Resources!$B$3:$F$100,4,FALSE)),0)</f>
        <v>0</v>
      </c>
      <c r="CA13" s="44">
        <f t="shared" si="39"/>
        <v>0</v>
      </c>
      <c r="CB13" s="43">
        <f>AQ13*IF(AQ13&gt;0,IF(ISNUMBER(FIND("[",Y13)),VLOOKUP(LEFT(Y13,FIND("[",Y13)-1),Resources!$B$3:$F$100,5,FALSE),VLOOKUP(Y13,Resources!$B$3:$F$100,5,FALSE)),0)</f>
        <v>38.56</v>
      </c>
      <c r="CC13" s="43">
        <f>AR13*IF(AR13&gt;0,IF(ISNUMBER(FIND("[",Z13)),VLOOKUP(LEFT(Z13,FIND("[",Z13)-1),Resources!$B$3:$F$100,5,FALSE),VLOOKUP(Z13,Resources!$B$3:$F$100,5,FALSE)),0)</f>
        <v>0</v>
      </c>
      <c r="CD13" s="43">
        <f>AS13*IF(AS13&gt;0,IF(ISNUMBER(FIND("[",AA13)),VLOOKUP(LEFT(AA13,FIND("[",AA13)-1),Resources!$B$3:$F$100,5,FALSE),VLOOKUP(AA13,Resources!$B$3:$F$100,5,FALSE)),0)</f>
        <v>0</v>
      </c>
      <c r="CE13" s="43">
        <f>AT13*IF(AT13&gt;0,IF(ISNUMBER(FIND("[",AB13)),VLOOKUP(LEFT(AB13,FIND("[",AB13)-1),Resources!$B$3:$F$100,5,FALSE),VLOOKUP(AB13,Resources!$B$3:$F$100,5,FALSE)),0)</f>
        <v>0</v>
      </c>
      <c r="CF13" s="43">
        <f>AU13*IF(AU13&gt;0,IF(ISNUMBER(FIND("[",AC13)),VLOOKUP(LEFT(AC13,FIND("[",AC13)-1),Resources!$B$3:$F$100,5,FALSE),VLOOKUP(AC13,Resources!$B$3:$F$100,5,FALSE)),0)</f>
        <v>0</v>
      </c>
      <c r="CG13" s="43">
        <f>AV13*IF(AV13&gt;0,IF(ISNUMBER(FIND("[",AD13)),VLOOKUP(LEFT(AD13,FIND("[",AD13)-1),Resources!$B$3:$F$100,5,FALSE),VLOOKUP(AD13,Resources!$B$3:$F$100,5,FALSE)),0)</f>
        <v>0</v>
      </c>
      <c r="CH13" s="43">
        <f>AW13*IF(AW13&gt;0,IF(ISNUMBER(FIND("[",AE13)),VLOOKUP(LEFT(AE13,FIND("[",AE13)-1),Resources!$B$3:$F$100,5,FALSE),VLOOKUP(AE13,Resources!$B$3:$F$100,5,FALSE)),0)</f>
        <v>0</v>
      </c>
      <c r="CI13" s="43">
        <f>AX13*IF(AX13&gt;0,IF(ISNUMBER(FIND("[",AF13)),VLOOKUP(LEFT(AF13,FIND("[",AF13)-1),Resources!$B$3:$F$100,5,FALSE),VLOOKUP(AF13,Resources!$B$3:$F$100,5,FALSE)),0)</f>
        <v>0</v>
      </c>
      <c r="CJ13" s="43">
        <f>AY13*IF(AY13&gt;0,IF(ISNUMBER(FIND("[",AG13)),VLOOKUP(LEFT(AG13,FIND("[",AG13)-1),Resources!$B$3:$F$100,5,FALSE),VLOOKUP(AG13,Resources!$B$3:$F$100,5,FALSE)),0)</f>
        <v>0</v>
      </c>
      <c r="CK13" s="43">
        <f>AZ13*IF(AZ13&gt;0,IF(ISNUMBER(FIND("[",AH13)),VLOOKUP(LEFT(AH13,FIND("[",AH13)-1),Resources!$B$3:$F$100,5,FALSE),VLOOKUP(AH13,Resources!$B$3:$F$100,5,FALSE)),0)</f>
        <v>0</v>
      </c>
      <c r="CL13" s="43">
        <f>BA13*IF(BA13&gt;0,IF(ISNUMBER(FIND("[",AI13)),VLOOKUP(LEFT(AI13,FIND("[",AI13)-1),Resources!$B$3:$F$100,5,FALSE),VLOOKUP(AI13,Resources!$B$3:$F$100,5,FALSE)),0)</f>
        <v>0</v>
      </c>
      <c r="CM13" s="43">
        <f>BB13*IF(BB13&gt;0,IF(ISNUMBER(FIND("[",AJ13)),VLOOKUP(LEFT(AJ13,FIND("[",AJ13)-1),Resources!$B$3:$F$100,5,FALSE),VLOOKUP(AJ13,Resources!$B$3:$F$100,5,FALSE)),0)</f>
        <v>0</v>
      </c>
      <c r="CN13" s="43">
        <f>BC13*IF(BC13&gt;0,IF(ISNUMBER(FIND("[",AK13)),VLOOKUP(LEFT(AK13,FIND("[",AK13)-1),Resources!$B$3:$F$100,5,FALSE),VLOOKUP(AK13,Resources!$B$3:$F$100,5,FALSE)),0)</f>
        <v>0</v>
      </c>
      <c r="CO13" s="43">
        <f>BD13*IF(BD13&gt;0,IF(ISNUMBER(FIND("[",AL13)),VLOOKUP(LEFT(AL13,FIND("[",AL13)-1),Resources!$B$3:$F$100,5,FALSE),VLOOKUP(AL13,Resources!$B$3:$F$100,5,FALSE)),0)</f>
        <v>0</v>
      </c>
      <c r="CP13" s="43">
        <f>BE13*IF(BE13&gt;0,IF(ISNUMBER(FIND("[",AM13)),VLOOKUP(LEFT(AM13,FIND("[",AM13)-1),Resources!$B$3:$F$100,5,FALSE),VLOOKUP(AM13,Resources!$B$3:$F$100,5,FALSE)),0)</f>
        <v>0</v>
      </c>
      <c r="CQ13" s="43">
        <f>BF13*IF(BF13&gt;0,IF(ISNUMBER(FIND("[",AN13)),VLOOKUP(LEFT(AN13,FIND("[",AN13)-1),Resources!$B$3:$F$100,5,FALSE),VLOOKUP(AN13,Resources!$B$3:$F$100,5,FALSE)),0)</f>
        <v>0</v>
      </c>
      <c r="CR13" s="43">
        <f>BG13*IF(BG13&gt;0,IF(ISNUMBER(FIND("[",AO13)),VLOOKUP(LEFT(AO13,FIND("[",AO13)-1),Resources!$B$3:$F$100,5,FALSE),VLOOKUP(AO13,Resources!$B$3:$F$100,5,FALSE)),0)</f>
        <v>0</v>
      </c>
      <c r="CS13" s="43">
        <f>BH13*IF(BH13&gt;0,IF(ISNUMBER(FIND("[",AP13)),VLOOKUP(LEFT(AP13,FIND("[",AP13)-1),Resources!$B$3:$F$100,5,FALSE),VLOOKUP(AP13,Resources!$B$3:$F$100,5,FALSE)),0)</f>
        <v>0</v>
      </c>
      <c r="CT13" s="44">
        <f t="shared" si="40"/>
        <v>38.56</v>
      </c>
    </row>
    <row r="14" spans="1:98">
      <c r="A14" s="10" t="s">
        <v>71</v>
      </c>
      <c r="B14" s="4" t="s">
        <v>72</v>
      </c>
      <c r="C14" s="23" t="s">
        <v>73</v>
      </c>
      <c r="D14" s="4" t="s">
        <v>74</v>
      </c>
      <c r="E14" s="4" t="s">
        <v>75</v>
      </c>
      <c r="F14" s="12">
        <v>39080.333333333299</v>
      </c>
      <c r="G14" s="13"/>
      <c r="H14" s="4" t="s">
        <v>76</v>
      </c>
      <c r="I14" s="9" t="s">
        <v>77</v>
      </c>
      <c r="J14" s="13"/>
      <c r="K14" s="14">
        <v>98523.726599999995</v>
      </c>
      <c r="L14" s="13"/>
      <c r="M14" s="14">
        <v>0</v>
      </c>
      <c r="N14" s="13"/>
      <c r="X14" s="43">
        <f>M14/(IF(ISNUMBER(FIND("d",H14)),LEFT(H14,FIND("d",H14)-1),0)*COUNTIF(Agenda!$B$2:$B$25,"Yes")+IF(ISNUMBER(FIND(" ",H14)),LEFT(RIGHT(H14,LEN(H14)-FIND(" ",H14)),FIND("h",RIGHT(H14,LEN(H14)-FIND(" ",H14)))-1),IF(ISNUMBER(FIND("h",H14)),LEFT(H14,FIND("h",H14)-1),0)))</f>
        <v>0</v>
      </c>
      <c r="Y14" s="35" t="str">
        <f>IF(ISNUMBER(FIND(";",I14)),LEFT(I14,FIND(";",I14)-1),I14)</f>
        <v>team subcontractor[3,00 #8]</v>
      </c>
      <c r="Z14" s="35">
        <f>IF(ISNUMBER(FIND(";",I14)),RIGHT(I14,LEN(I14)-FIND(";",I14)),0)</f>
        <v>0</v>
      </c>
      <c r="AA14" s="36">
        <f t="shared" si="21"/>
        <v>0</v>
      </c>
      <c r="AB14" s="36">
        <f t="shared" si="22"/>
        <v>0</v>
      </c>
      <c r="AC14" s="36">
        <f t="shared" si="23"/>
        <v>0</v>
      </c>
      <c r="AD14" s="36">
        <f t="shared" si="24"/>
        <v>0</v>
      </c>
      <c r="AE14" s="36">
        <f t="shared" si="25"/>
        <v>0</v>
      </c>
      <c r="AF14" s="36">
        <f t="shared" si="26"/>
        <v>0</v>
      </c>
      <c r="AG14" s="36">
        <f t="shared" si="27"/>
        <v>0</v>
      </c>
      <c r="AH14" s="36">
        <f t="shared" si="28"/>
        <v>0</v>
      </c>
      <c r="AI14" s="36">
        <f t="shared" si="29"/>
        <v>0</v>
      </c>
      <c r="AJ14" s="36">
        <f t="shared" si="30"/>
        <v>0</v>
      </c>
      <c r="AK14" s="36">
        <f t="shared" si="31"/>
        <v>0</v>
      </c>
      <c r="AL14" s="36">
        <f t="shared" si="32"/>
        <v>0</v>
      </c>
      <c r="AM14" s="36">
        <f t="shared" si="33"/>
        <v>0</v>
      </c>
      <c r="AN14" s="36">
        <f t="shared" si="34"/>
        <v>0</v>
      </c>
      <c r="AO14" s="36">
        <f t="shared" si="35"/>
        <v>0</v>
      </c>
      <c r="AP14" s="36">
        <f t="shared" si="36"/>
        <v>0</v>
      </c>
      <c r="AQ14" s="37" t="str">
        <f t="shared" si="37"/>
        <v>3,00</v>
      </c>
      <c r="AR14" s="37">
        <f t="shared" si="37"/>
        <v>0</v>
      </c>
      <c r="AS14" s="37">
        <f t="shared" si="37"/>
        <v>0</v>
      </c>
      <c r="AT14" s="37">
        <f t="shared" si="37"/>
        <v>0</v>
      </c>
      <c r="AU14" s="37">
        <f t="shared" si="37"/>
        <v>0</v>
      </c>
      <c r="AV14" s="37">
        <f t="shared" si="37"/>
        <v>0</v>
      </c>
      <c r="AW14" s="37">
        <f t="shared" si="37"/>
        <v>0</v>
      </c>
      <c r="AX14" s="37">
        <f t="shared" si="37"/>
        <v>0</v>
      </c>
      <c r="AY14" s="37">
        <f t="shared" si="37"/>
        <v>0</v>
      </c>
      <c r="AZ14" s="37">
        <f t="shared" si="37"/>
        <v>0</v>
      </c>
      <c r="BA14" s="37">
        <f t="shared" si="37"/>
        <v>0</v>
      </c>
      <c r="BB14" s="37">
        <f t="shared" si="37"/>
        <v>0</v>
      </c>
      <c r="BC14" s="37">
        <f t="shared" si="37"/>
        <v>0</v>
      </c>
      <c r="BD14" s="37">
        <f t="shared" si="37"/>
        <v>0</v>
      </c>
      <c r="BE14" s="37">
        <f t="shared" si="37"/>
        <v>0</v>
      </c>
      <c r="BF14" s="37">
        <f t="shared" si="37"/>
        <v>0</v>
      </c>
      <c r="BG14" s="37">
        <f t="shared" si="38"/>
        <v>0</v>
      </c>
      <c r="BH14" s="37">
        <f t="shared" si="38"/>
        <v>0</v>
      </c>
      <c r="BI14" s="43">
        <f>AQ14*IF(AQ14&gt;0,IF(ISNUMBER(FIND("[",Y14)),VLOOKUP(LEFT(Y14,FIND("[",Y14)-1),Resources!$B$3:$F$100,4,FALSE),VLOOKUP(Y14,Resources!$B$3:$F$100,4,FALSE)),0)</f>
        <v>0</v>
      </c>
      <c r="BJ14" s="43">
        <f>AR14*IF(AR14&gt;0,IF(ISNUMBER(FIND("[",Z14)),VLOOKUP(LEFT(Z14,FIND("[",Z14)-1),Resources!$B$3:$F$100,4,FALSE),VLOOKUP(Z14,Resources!$B$3:$F$100,4,FALSE)),0)</f>
        <v>0</v>
      </c>
      <c r="BK14" s="43">
        <f>AS14*IF(AS14&gt;0,IF(ISNUMBER(FIND("[",AA14)),VLOOKUP(LEFT(AA14,FIND("[",AA14)-1),Resources!$B$3:$F$100,4,FALSE),VLOOKUP(AA14,Resources!$B$3:$F$100,4,FALSE)),0)</f>
        <v>0</v>
      </c>
      <c r="BL14" s="43">
        <f>AT14*IF(AT14&gt;0,IF(ISNUMBER(FIND("[",AB14)),VLOOKUP(LEFT(AB14,FIND("[",AB14)-1),Resources!$B$3:$F$100,4,FALSE),VLOOKUP(AB14,Resources!$B$3:$F$100,4,FALSE)),0)</f>
        <v>0</v>
      </c>
      <c r="BM14" s="43">
        <f>AU14*IF(AU14&gt;0,IF(ISNUMBER(FIND("[",AC14)),VLOOKUP(LEFT(AC14,FIND("[",AC14)-1),Resources!$B$3:$F$100,4,FALSE),VLOOKUP(AC14,Resources!$B$3:$F$100,4,FALSE)),0)</f>
        <v>0</v>
      </c>
      <c r="BN14" s="43">
        <f>AV14*IF(AV14&gt;0,IF(ISNUMBER(FIND("[",AD14)),VLOOKUP(LEFT(AD14,FIND("[",AD14)-1),Resources!$B$3:$F$100,4,FALSE),VLOOKUP(AD14,Resources!$B$3:$F$100,4,FALSE)),0)</f>
        <v>0</v>
      </c>
      <c r="BO14" s="43">
        <f>AW14*IF(AW14&gt;0,IF(ISNUMBER(FIND("[",AE14)),VLOOKUP(LEFT(AE14,FIND("[",AE14)-1),Resources!$B$3:$F$100,4,FALSE),VLOOKUP(AE14,Resources!$B$3:$F$100,4,FALSE)),0)</f>
        <v>0</v>
      </c>
      <c r="BP14" s="43">
        <f>AX14*IF(AX14&gt;0,IF(ISNUMBER(FIND("[",AF14)),VLOOKUP(LEFT(AF14,FIND("[",AF14)-1),Resources!$B$3:$F$100,4,FALSE),VLOOKUP(AF14,Resources!$B$3:$F$100,4,FALSE)),0)</f>
        <v>0</v>
      </c>
      <c r="BQ14" s="43">
        <f>AY14*IF(AY14&gt;0,IF(ISNUMBER(FIND("[",AG14)),VLOOKUP(LEFT(AG14,FIND("[",AG14)-1),Resources!$B$3:$F$100,4,FALSE),VLOOKUP(AG14,Resources!$B$3:$F$100,4,FALSE)),0)</f>
        <v>0</v>
      </c>
      <c r="BR14" s="43">
        <f>AZ14*IF(AZ14&gt;0,IF(ISNUMBER(FIND("[",AH14)),VLOOKUP(LEFT(AH14,FIND("[",AH14)-1),Resources!$B$3:$F$100,4,FALSE),VLOOKUP(AH14,Resources!$B$3:$F$100,4,FALSE)),0)</f>
        <v>0</v>
      </c>
      <c r="BS14" s="43">
        <f>BA14*IF(BA14&gt;0,IF(ISNUMBER(FIND("[",AI14)),VLOOKUP(LEFT(AI14,FIND("[",AI14)-1),Resources!$B$3:$F$100,4,FALSE),VLOOKUP(AI14,Resources!$B$3:$F$100,4,FALSE)),0)</f>
        <v>0</v>
      </c>
      <c r="BT14" s="43">
        <f>BB14*IF(BB14&gt;0,IF(ISNUMBER(FIND("[",AJ14)),VLOOKUP(LEFT(AJ14,FIND("[",AJ14)-1),Resources!$B$3:$F$100,4,FALSE),VLOOKUP(AJ14,Resources!$B$3:$F$100,4,FALSE)),0)</f>
        <v>0</v>
      </c>
      <c r="BU14" s="43">
        <f>BC14*IF(BC14&gt;0,IF(ISNUMBER(FIND("[",AK14)),VLOOKUP(LEFT(AK14,FIND("[",AK14)-1),Resources!$B$3:$F$100,4,FALSE),VLOOKUP(AK14,Resources!$B$3:$F$100,4,FALSE)),0)</f>
        <v>0</v>
      </c>
      <c r="BV14" s="43">
        <f>BD14*IF(BD14&gt;0,IF(ISNUMBER(FIND("[",AL14)),VLOOKUP(LEFT(AL14,FIND("[",AL14)-1),Resources!$B$3:$F$100,4,FALSE),VLOOKUP(AL14,Resources!$B$3:$F$100,4,FALSE)),0)</f>
        <v>0</v>
      </c>
      <c r="BW14" s="43">
        <f>BE14*IF(BE14&gt;0,IF(ISNUMBER(FIND("[",AM14)),VLOOKUP(LEFT(AM14,FIND("[",AM14)-1),Resources!$B$3:$F$100,4,FALSE),VLOOKUP(AM14,Resources!$B$3:$F$100,4,FALSE)),0)</f>
        <v>0</v>
      </c>
      <c r="BX14" s="43">
        <f>BF14*IF(BF14&gt;0,IF(ISNUMBER(FIND("[",AN14)),VLOOKUP(LEFT(AN14,FIND("[",AN14)-1),Resources!$B$3:$F$100,4,FALSE),VLOOKUP(AN14,Resources!$B$3:$F$100,4,FALSE)),0)</f>
        <v>0</v>
      </c>
      <c r="BY14" s="43">
        <f>BG14*IF(BG14&gt;0,IF(ISNUMBER(FIND("[",AO14)),VLOOKUP(LEFT(AO14,FIND("[",AO14)-1),Resources!$B$3:$F$100,4,FALSE),VLOOKUP(AO14,Resources!$B$3:$F$100,4,FALSE)),0)</f>
        <v>0</v>
      </c>
      <c r="BZ14" s="43">
        <f>BH14*IF(BH14&gt;0,IF(ISNUMBER(FIND("[",AP14)),VLOOKUP(LEFT(AP14,FIND("[",AP14)-1),Resources!$B$3:$F$100,4,FALSE),VLOOKUP(AP14,Resources!$B$3:$F$100,4,FALSE)),0)</f>
        <v>0</v>
      </c>
      <c r="CA14" s="44">
        <f t="shared" si="39"/>
        <v>0</v>
      </c>
      <c r="CB14" s="43">
        <f>AQ14*IF(AQ14&gt;0,IF(ISNUMBER(FIND("[",Y14)),VLOOKUP(LEFT(Y14,FIND("[",Y14)-1),Resources!$B$3:$F$100,5,FALSE),VLOOKUP(Y14,Resources!$B$3:$F$100,5,FALSE)),0)</f>
        <v>115.68</v>
      </c>
      <c r="CC14" s="43">
        <f>AR14*IF(AR14&gt;0,IF(ISNUMBER(FIND("[",Z14)),VLOOKUP(LEFT(Z14,FIND("[",Z14)-1),Resources!$B$3:$F$100,5,FALSE),VLOOKUP(Z14,Resources!$B$3:$F$100,5,FALSE)),0)</f>
        <v>0</v>
      </c>
      <c r="CD14" s="43">
        <f>AS14*IF(AS14&gt;0,IF(ISNUMBER(FIND("[",AA14)),VLOOKUP(LEFT(AA14,FIND("[",AA14)-1),Resources!$B$3:$F$100,5,FALSE),VLOOKUP(AA14,Resources!$B$3:$F$100,5,FALSE)),0)</f>
        <v>0</v>
      </c>
      <c r="CE14" s="43">
        <f>AT14*IF(AT14&gt;0,IF(ISNUMBER(FIND("[",AB14)),VLOOKUP(LEFT(AB14,FIND("[",AB14)-1),Resources!$B$3:$F$100,5,FALSE),VLOOKUP(AB14,Resources!$B$3:$F$100,5,FALSE)),0)</f>
        <v>0</v>
      </c>
      <c r="CF14" s="43">
        <f>AU14*IF(AU14&gt;0,IF(ISNUMBER(FIND("[",AC14)),VLOOKUP(LEFT(AC14,FIND("[",AC14)-1),Resources!$B$3:$F$100,5,FALSE),VLOOKUP(AC14,Resources!$B$3:$F$100,5,FALSE)),0)</f>
        <v>0</v>
      </c>
      <c r="CG14" s="43">
        <f>AV14*IF(AV14&gt;0,IF(ISNUMBER(FIND("[",AD14)),VLOOKUP(LEFT(AD14,FIND("[",AD14)-1),Resources!$B$3:$F$100,5,FALSE),VLOOKUP(AD14,Resources!$B$3:$F$100,5,FALSE)),0)</f>
        <v>0</v>
      </c>
      <c r="CH14" s="43">
        <f>AW14*IF(AW14&gt;0,IF(ISNUMBER(FIND("[",AE14)),VLOOKUP(LEFT(AE14,FIND("[",AE14)-1),Resources!$B$3:$F$100,5,FALSE),VLOOKUP(AE14,Resources!$B$3:$F$100,5,FALSE)),0)</f>
        <v>0</v>
      </c>
      <c r="CI14" s="43">
        <f>AX14*IF(AX14&gt;0,IF(ISNUMBER(FIND("[",AF14)),VLOOKUP(LEFT(AF14,FIND("[",AF14)-1),Resources!$B$3:$F$100,5,FALSE),VLOOKUP(AF14,Resources!$B$3:$F$100,5,FALSE)),0)</f>
        <v>0</v>
      </c>
      <c r="CJ14" s="43">
        <f>AY14*IF(AY14&gt;0,IF(ISNUMBER(FIND("[",AG14)),VLOOKUP(LEFT(AG14,FIND("[",AG14)-1),Resources!$B$3:$F$100,5,FALSE),VLOOKUP(AG14,Resources!$B$3:$F$100,5,FALSE)),0)</f>
        <v>0</v>
      </c>
      <c r="CK14" s="43">
        <f>AZ14*IF(AZ14&gt;0,IF(ISNUMBER(FIND("[",AH14)),VLOOKUP(LEFT(AH14,FIND("[",AH14)-1),Resources!$B$3:$F$100,5,FALSE),VLOOKUP(AH14,Resources!$B$3:$F$100,5,FALSE)),0)</f>
        <v>0</v>
      </c>
      <c r="CL14" s="43">
        <f>BA14*IF(BA14&gt;0,IF(ISNUMBER(FIND("[",AI14)),VLOOKUP(LEFT(AI14,FIND("[",AI14)-1),Resources!$B$3:$F$100,5,FALSE),VLOOKUP(AI14,Resources!$B$3:$F$100,5,FALSE)),0)</f>
        <v>0</v>
      </c>
      <c r="CM14" s="43">
        <f>BB14*IF(BB14&gt;0,IF(ISNUMBER(FIND("[",AJ14)),VLOOKUP(LEFT(AJ14,FIND("[",AJ14)-1),Resources!$B$3:$F$100,5,FALSE),VLOOKUP(AJ14,Resources!$B$3:$F$100,5,FALSE)),0)</f>
        <v>0</v>
      </c>
      <c r="CN14" s="43">
        <f>BC14*IF(BC14&gt;0,IF(ISNUMBER(FIND("[",AK14)),VLOOKUP(LEFT(AK14,FIND("[",AK14)-1),Resources!$B$3:$F$100,5,FALSE),VLOOKUP(AK14,Resources!$B$3:$F$100,5,FALSE)),0)</f>
        <v>0</v>
      </c>
      <c r="CO14" s="43">
        <f>BD14*IF(BD14&gt;0,IF(ISNUMBER(FIND("[",AL14)),VLOOKUP(LEFT(AL14,FIND("[",AL14)-1),Resources!$B$3:$F$100,5,FALSE),VLOOKUP(AL14,Resources!$B$3:$F$100,5,FALSE)),0)</f>
        <v>0</v>
      </c>
      <c r="CP14" s="43">
        <f>BE14*IF(BE14&gt;0,IF(ISNUMBER(FIND("[",AM14)),VLOOKUP(LEFT(AM14,FIND("[",AM14)-1),Resources!$B$3:$F$100,5,FALSE),VLOOKUP(AM14,Resources!$B$3:$F$100,5,FALSE)),0)</f>
        <v>0</v>
      </c>
      <c r="CQ14" s="43">
        <f>BF14*IF(BF14&gt;0,IF(ISNUMBER(FIND("[",AN14)),VLOOKUP(LEFT(AN14,FIND("[",AN14)-1),Resources!$B$3:$F$100,5,FALSE),VLOOKUP(AN14,Resources!$B$3:$F$100,5,FALSE)),0)</f>
        <v>0</v>
      </c>
      <c r="CR14" s="43">
        <f>BG14*IF(BG14&gt;0,IF(ISNUMBER(FIND("[",AO14)),VLOOKUP(LEFT(AO14,FIND("[",AO14)-1),Resources!$B$3:$F$100,5,FALSE),VLOOKUP(AO14,Resources!$B$3:$F$100,5,FALSE)),0)</f>
        <v>0</v>
      </c>
      <c r="CS14" s="43">
        <f>BH14*IF(BH14&gt;0,IF(ISNUMBER(FIND("[",AP14)),VLOOKUP(LEFT(AP14,FIND("[",AP14)-1),Resources!$B$3:$F$100,5,FALSE),VLOOKUP(AP14,Resources!$B$3:$F$100,5,FALSE)),0)</f>
        <v>0</v>
      </c>
      <c r="CT14" s="44">
        <f t="shared" si="40"/>
        <v>115.68</v>
      </c>
    </row>
    <row r="15" spans="1:98">
      <c r="A15" s="10" t="s">
        <v>78</v>
      </c>
      <c r="B15" s="4" t="s">
        <v>79</v>
      </c>
      <c r="C15" s="23" t="s">
        <v>80</v>
      </c>
      <c r="D15" s="4" t="s">
        <v>81</v>
      </c>
      <c r="E15" s="4" t="s">
        <v>82</v>
      </c>
      <c r="F15" s="12">
        <v>39080.333333333299</v>
      </c>
      <c r="G15" s="13"/>
      <c r="H15" s="4" t="s">
        <v>83</v>
      </c>
      <c r="I15" s="9" t="s">
        <v>77</v>
      </c>
      <c r="J15" s="13"/>
      <c r="K15" s="14">
        <v>1224.73</v>
      </c>
      <c r="L15" s="13"/>
      <c r="M15" s="14">
        <v>0</v>
      </c>
      <c r="N15" s="13"/>
      <c r="X15" s="43">
        <f>M15/(IF(ISNUMBER(FIND("d",H15)),LEFT(H15,FIND("d",H15)-1),0)*COUNTIF(Agenda!$B$2:$B$25,"Yes")+IF(ISNUMBER(FIND(" ",H15)),LEFT(RIGHT(H15,LEN(H15)-FIND(" ",H15)),FIND("h",RIGHT(H15,LEN(H15)-FIND(" ",H15)))-1),IF(ISNUMBER(FIND("h",H15)),LEFT(H15,FIND("h",H15)-1),0)))</f>
        <v>0</v>
      </c>
      <c r="Y15" s="35" t="str">
        <f>IF(ISNUMBER(FIND(";",I15)),LEFT(I15,FIND(";",I15)-1),I15)</f>
        <v>team subcontractor[3,00 #8]</v>
      </c>
      <c r="Z15" s="35">
        <f>IF(ISNUMBER(FIND(";",I15)),RIGHT(I15,LEN(I15)-FIND(";",I15)),0)</f>
        <v>0</v>
      </c>
      <c r="AA15" s="36">
        <f t="shared" si="21"/>
        <v>0</v>
      </c>
      <c r="AB15" s="36">
        <f t="shared" si="22"/>
        <v>0</v>
      </c>
      <c r="AC15" s="36">
        <f t="shared" si="23"/>
        <v>0</v>
      </c>
      <c r="AD15" s="36">
        <f t="shared" si="24"/>
        <v>0</v>
      </c>
      <c r="AE15" s="36">
        <f t="shared" si="25"/>
        <v>0</v>
      </c>
      <c r="AF15" s="36">
        <f t="shared" si="26"/>
        <v>0</v>
      </c>
      <c r="AG15" s="36">
        <f t="shared" si="27"/>
        <v>0</v>
      </c>
      <c r="AH15" s="36">
        <f t="shared" si="28"/>
        <v>0</v>
      </c>
      <c r="AI15" s="36">
        <f t="shared" si="29"/>
        <v>0</v>
      </c>
      <c r="AJ15" s="36">
        <f t="shared" si="30"/>
        <v>0</v>
      </c>
      <c r="AK15" s="36">
        <f t="shared" si="31"/>
        <v>0</v>
      </c>
      <c r="AL15" s="36">
        <f t="shared" si="32"/>
        <v>0</v>
      </c>
      <c r="AM15" s="36">
        <f t="shared" si="33"/>
        <v>0</v>
      </c>
      <c r="AN15" s="36">
        <f t="shared" si="34"/>
        <v>0</v>
      </c>
      <c r="AO15" s="36">
        <f t="shared" si="35"/>
        <v>0</v>
      </c>
      <c r="AP15" s="36">
        <f t="shared" si="36"/>
        <v>0</v>
      </c>
      <c r="AQ15" s="37" t="str">
        <f t="shared" si="37"/>
        <v>3,00</v>
      </c>
      <c r="AR15" s="37">
        <f t="shared" si="37"/>
        <v>0</v>
      </c>
      <c r="AS15" s="37">
        <f t="shared" si="37"/>
        <v>0</v>
      </c>
      <c r="AT15" s="37">
        <f t="shared" si="37"/>
        <v>0</v>
      </c>
      <c r="AU15" s="37">
        <f t="shared" si="37"/>
        <v>0</v>
      </c>
      <c r="AV15" s="37">
        <f t="shared" si="37"/>
        <v>0</v>
      </c>
      <c r="AW15" s="37">
        <f t="shared" si="37"/>
        <v>0</v>
      </c>
      <c r="AX15" s="37">
        <f t="shared" si="37"/>
        <v>0</v>
      </c>
      <c r="AY15" s="37">
        <f t="shared" si="37"/>
        <v>0</v>
      </c>
      <c r="AZ15" s="37">
        <f t="shared" si="37"/>
        <v>0</v>
      </c>
      <c r="BA15" s="37">
        <f t="shared" si="37"/>
        <v>0</v>
      </c>
      <c r="BB15" s="37">
        <f t="shared" si="37"/>
        <v>0</v>
      </c>
      <c r="BC15" s="37">
        <f t="shared" si="37"/>
        <v>0</v>
      </c>
      <c r="BD15" s="37">
        <f t="shared" si="37"/>
        <v>0</v>
      </c>
      <c r="BE15" s="37">
        <f t="shared" si="37"/>
        <v>0</v>
      </c>
      <c r="BF15" s="37">
        <f t="shared" si="37"/>
        <v>0</v>
      </c>
      <c r="BG15" s="37">
        <f t="shared" si="38"/>
        <v>0</v>
      </c>
      <c r="BH15" s="37">
        <f t="shared" si="38"/>
        <v>0</v>
      </c>
      <c r="BI15" s="43">
        <f>AQ15*IF(AQ15&gt;0,IF(ISNUMBER(FIND("[",Y15)),VLOOKUP(LEFT(Y15,FIND("[",Y15)-1),Resources!$B$3:$F$100,4,FALSE),VLOOKUP(Y15,Resources!$B$3:$F$100,4,FALSE)),0)</f>
        <v>0</v>
      </c>
      <c r="BJ15" s="43">
        <f>AR15*IF(AR15&gt;0,IF(ISNUMBER(FIND("[",Z15)),VLOOKUP(LEFT(Z15,FIND("[",Z15)-1),Resources!$B$3:$F$100,4,FALSE),VLOOKUP(Z15,Resources!$B$3:$F$100,4,FALSE)),0)</f>
        <v>0</v>
      </c>
      <c r="BK15" s="43">
        <f>AS15*IF(AS15&gt;0,IF(ISNUMBER(FIND("[",AA15)),VLOOKUP(LEFT(AA15,FIND("[",AA15)-1),Resources!$B$3:$F$100,4,FALSE),VLOOKUP(AA15,Resources!$B$3:$F$100,4,FALSE)),0)</f>
        <v>0</v>
      </c>
      <c r="BL15" s="43">
        <f>AT15*IF(AT15&gt;0,IF(ISNUMBER(FIND("[",AB15)),VLOOKUP(LEFT(AB15,FIND("[",AB15)-1),Resources!$B$3:$F$100,4,FALSE),VLOOKUP(AB15,Resources!$B$3:$F$100,4,FALSE)),0)</f>
        <v>0</v>
      </c>
      <c r="BM15" s="43">
        <f>AU15*IF(AU15&gt;0,IF(ISNUMBER(FIND("[",AC15)),VLOOKUP(LEFT(AC15,FIND("[",AC15)-1),Resources!$B$3:$F$100,4,FALSE),VLOOKUP(AC15,Resources!$B$3:$F$100,4,FALSE)),0)</f>
        <v>0</v>
      </c>
      <c r="BN15" s="43">
        <f>AV15*IF(AV15&gt;0,IF(ISNUMBER(FIND("[",AD15)),VLOOKUP(LEFT(AD15,FIND("[",AD15)-1),Resources!$B$3:$F$100,4,FALSE),VLOOKUP(AD15,Resources!$B$3:$F$100,4,FALSE)),0)</f>
        <v>0</v>
      </c>
      <c r="BO15" s="43">
        <f>AW15*IF(AW15&gt;0,IF(ISNUMBER(FIND("[",AE15)),VLOOKUP(LEFT(AE15,FIND("[",AE15)-1),Resources!$B$3:$F$100,4,FALSE),VLOOKUP(AE15,Resources!$B$3:$F$100,4,FALSE)),0)</f>
        <v>0</v>
      </c>
      <c r="BP15" s="43">
        <f>AX15*IF(AX15&gt;0,IF(ISNUMBER(FIND("[",AF15)),VLOOKUP(LEFT(AF15,FIND("[",AF15)-1),Resources!$B$3:$F$100,4,FALSE),VLOOKUP(AF15,Resources!$B$3:$F$100,4,FALSE)),0)</f>
        <v>0</v>
      </c>
      <c r="BQ15" s="43">
        <f>AY15*IF(AY15&gt;0,IF(ISNUMBER(FIND("[",AG15)),VLOOKUP(LEFT(AG15,FIND("[",AG15)-1),Resources!$B$3:$F$100,4,FALSE),VLOOKUP(AG15,Resources!$B$3:$F$100,4,FALSE)),0)</f>
        <v>0</v>
      </c>
      <c r="BR15" s="43">
        <f>AZ15*IF(AZ15&gt;0,IF(ISNUMBER(FIND("[",AH15)),VLOOKUP(LEFT(AH15,FIND("[",AH15)-1),Resources!$B$3:$F$100,4,FALSE),VLOOKUP(AH15,Resources!$B$3:$F$100,4,FALSE)),0)</f>
        <v>0</v>
      </c>
      <c r="BS15" s="43">
        <f>BA15*IF(BA15&gt;0,IF(ISNUMBER(FIND("[",AI15)),VLOOKUP(LEFT(AI15,FIND("[",AI15)-1),Resources!$B$3:$F$100,4,FALSE),VLOOKUP(AI15,Resources!$B$3:$F$100,4,FALSE)),0)</f>
        <v>0</v>
      </c>
      <c r="BT15" s="43">
        <f>BB15*IF(BB15&gt;0,IF(ISNUMBER(FIND("[",AJ15)),VLOOKUP(LEFT(AJ15,FIND("[",AJ15)-1),Resources!$B$3:$F$100,4,FALSE),VLOOKUP(AJ15,Resources!$B$3:$F$100,4,FALSE)),0)</f>
        <v>0</v>
      </c>
      <c r="BU15" s="43">
        <f>BC15*IF(BC15&gt;0,IF(ISNUMBER(FIND("[",AK15)),VLOOKUP(LEFT(AK15,FIND("[",AK15)-1),Resources!$B$3:$F$100,4,FALSE),VLOOKUP(AK15,Resources!$B$3:$F$100,4,FALSE)),0)</f>
        <v>0</v>
      </c>
      <c r="BV15" s="43">
        <f>BD15*IF(BD15&gt;0,IF(ISNUMBER(FIND("[",AL15)),VLOOKUP(LEFT(AL15,FIND("[",AL15)-1),Resources!$B$3:$F$100,4,FALSE),VLOOKUP(AL15,Resources!$B$3:$F$100,4,FALSE)),0)</f>
        <v>0</v>
      </c>
      <c r="BW15" s="43">
        <f>BE15*IF(BE15&gt;0,IF(ISNUMBER(FIND("[",AM15)),VLOOKUP(LEFT(AM15,FIND("[",AM15)-1),Resources!$B$3:$F$100,4,FALSE),VLOOKUP(AM15,Resources!$B$3:$F$100,4,FALSE)),0)</f>
        <v>0</v>
      </c>
      <c r="BX15" s="43">
        <f>BF15*IF(BF15&gt;0,IF(ISNUMBER(FIND("[",AN15)),VLOOKUP(LEFT(AN15,FIND("[",AN15)-1),Resources!$B$3:$F$100,4,FALSE),VLOOKUP(AN15,Resources!$B$3:$F$100,4,FALSE)),0)</f>
        <v>0</v>
      </c>
      <c r="BY15" s="43">
        <f>BG15*IF(BG15&gt;0,IF(ISNUMBER(FIND("[",AO15)),VLOOKUP(LEFT(AO15,FIND("[",AO15)-1),Resources!$B$3:$F$100,4,FALSE),VLOOKUP(AO15,Resources!$B$3:$F$100,4,FALSE)),0)</f>
        <v>0</v>
      </c>
      <c r="BZ15" s="43">
        <f>BH15*IF(BH15&gt;0,IF(ISNUMBER(FIND("[",AP15)),VLOOKUP(LEFT(AP15,FIND("[",AP15)-1),Resources!$B$3:$F$100,4,FALSE),VLOOKUP(AP15,Resources!$B$3:$F$100,4,FALSE)),0)</f>
        <v>0</v>
      </c>
      <c r="CA15" s="44">
        <f t="shared" si="39"/>
        <v>0</v>
      </c>
      <c r="CB15" s="43">
        <f>AQ15*IF(AQ15&gt;0,IF(ISNUMBER(FIND("[",Y15)),VLOOKUP(LEFT(Y15,FIND("[",Y15)-1),Resources!$B$3:$F$100,5,FALSE),VLOOKUP(Y15,Resources!$B$3:$F$100,5,FALSE)),0)</f>
        <v>115.68</v>
      </c>
      <c r="CC15" s="43">
        <f>AR15*IF(AR15&gt;0,IF(ISNUMBER(FIND("[",Z15)),VLOOKUP(LEFT(Z15,FIND("[",Z15)-1),Resources!$B$3:$F$100,5,FALSE),VLOOKUP(Z15,Resources!$B$3:$F$100,5,FALSE)),0)</f>
        <v>0</v>
      </c>
      <c r="CD15" s="43">
        <f>AS15*IF(AS15&gt;0,IF(ISNUMBER(FIND("[",AA15)),VLOOKUP(LEFT(AA15,FIND("[",AA15)-1),Resources!$B$3:$F$100,5,FALSE),VLOOKUP(AA15,Resources!$B$3:$F$100,5,FALSE)),0)</f>
        <v>0</v>
      </c>
      <c r="CE15" s="43">
        <f>AT15*IF(AT15&gt;0,IF(ISNUMBER(FIND("[",AB15)),VLOOKUP(LEFT(AB15,FIND("[",AB15)-1),Resources!$B$3:$F$100,5,FALSE),VLOOKUP(AB15,Resources!$B$3:$F$100,5,FALSE)),0)</f>
        <v>0</v>
      </c>
      <c r="CF15" s="43">
        <f>AU15*IF(AU15&gt;0,IF(ISNUMBER(FIND("[",AC15)),VLOOKUP(LEFT(AC15,FIND("[",AC15)-1),Resources!$B$3:$F$100,5,FALSE),VLOOKUP(AC15,Resources!$B$3:$F$100,5,FALSE)),0)</f>
        <v>0</v>
      </c>
      <c r="CG15" s="43">
        <f>AV15*IF(AV15&gt;0,IF(ISNUMBER(FIND("[",AD15)),VLOOKUP(LEFT(AD15,FIND("[",AD15)-1),Resources!$B$3:$F$100,5,FALSE),VLOOKUP(AD15,Resources!$B$3:$F$100,5,FALSE)),0)</f>
        <v>0</v>
      </c>
      <c r="CH15" s="43">
        <f>AW15*IF(AW15&gt;0,IF(ISNUMBER(FIND("[",AE15)),VLOOKUP(LEFT(AE15,FIND("[",AE15)-1),Resources!$B$3:$F$100,5,FALSE),VLOOKUP(AE15,Resources!$B$3:$F$100,5,FALSE)),0)</f>
        <v>0</v>
      </c>
      <c r="CI15" s="43">
        <f>AX15*IF(AX15&gt;0,IF(ISNUMBER(FIND("[",AF15)),VLOOKUP(LEFT(AF15,FIND("[",AF15)-1),Resources!$B$3:$F$100,5,FALSE),VLOOKUP(AF15,Resources!$B$3:$F$100,5,FALSE)),0)</f>
        <v>0</v>
      </c>
      <c r="CJ15" s="43">
        <f>AY15*IF(AY15&gt;0,IF(ISNUMBER(FIND("[",AG15)),VLOOKUP(LEFT(AG15,FIND("[",AG15)-1),Resources!$B$3:$F$100,5,FALSE),VLOOKUP(AG15,Resources!$B$3:$F$100,5,FALSE)),0)</f>
        <v>0</v>
      </c>
      <c r="CK15" s="43">
        <f>AZ15*IF(AZ15&gt;0,IF(ISNUMBER(FIND("[",AH15)),VLOOKUP(LEFT(AH15,FIND("[",AH15)-1),Resources!$B$3:$F$100,5,FALSE),VLOOKUP(AH15,Resources!$B$3:$F$100,5,FALSE)),0)</f>
        <v>0</v>
      </c>
      <c r="CL15" s="43">
        <f>BA15*IF(BA15&gt;0,IF(ISNUMBER(FIND("[",AI15)),VLOOKUP(LEFT(AI15,FIND("[",AI15)-1),Resources!$B$3:$F$100,5,FALSE),VLOOKUP(AI15,Resources!$B$3:$F$100,5,FALSE)),0)</f>
        <v>0</v>
      </c>
      <c r="CM15" s="43">
        <f>BB15*IF(BB15&gt;0,IF(ISNUMBER(FIND("[",AJ15)),VLOOKUP(LEFT(AJ15,FIND("[",AJ15)-1),Resources!$B$3:$F$100,5,FALSE),VLOOKUP(AJ15,Resources!$B$3:$F$100,5,FALSE)),0)</f>
        <v>0</v>
      </c>
      <c r="CN15" s="43">
        <f>BC15*IF(BC15&gt;0,IF(ISNUMBER(FIND("[",AK15)),VLOOKUP(LEFT(AK15,FIND("[",AK15)-1),Resources!$B$3:$F$100,5,FALSE),VLOOKUP(AK15,Resources!$B$3:$F$100,5,FALSE)),0)</f>
        <v>0</v>
      </c>
      <c r="CO15" s="43">
        <f>BD15*IF(BD15&gt;0,IF(ISNUMBER(FIND("[",AL15)),VLOOKUP(LEFT(AL15,FIND("[",AL15)-1),Resources!$B$3:$F$100,5,FALSE),VLOOKUP(AL15,Resources!$B$3:$F$100,5,FALSE)),0)</f>
        <v>0</v>
      </c>
      <c r="CP15" s="43">
        <f>BE15*IF(BE15&gt;0,IF(ISNUMBER(FIND("[",AM15)),VLOOKUP(LEFT(AM15,FIND("[",AM15)-1),Resources!$B$3:$F$100,5,FALSE),VLOOKUP(AM15,Resources!$B$3:$F$100,5,FALSE)),0)</f>
        <v>0</v>
      </c>
      <c r="CQ15" s="43">
        <f>BF15*IF(BF15&gt;0,IF(ISNUMBER(FIND("[",AN15)),VLOOKUP(LEFT(AN15,FIND("[",AN15)-1),Resources!$B$3:$F$100,5,FALSE),VLOOKUP(AN15,Resources!$B$3:$F$100,5,FALSE)),0)</f>
        <v>0</v>
      </c>
      <c r="CR15" s="43">
        <f>BG15*IF(BG15&gt;0,IF(ISNUMBER(FIND("[",AO15)),VLOOKUP(LEFT(AO15,FIND("[",AO15)-1),Resources!$B$3:$F$100,5,FALSE),VLOOKUP(AO15,Resources!$B$3:$F$100,5,FALSE)),0)</f>
        <v>0</v>
      </c>
      <c r="CS15" s="43">
        <f>BH15*IF(BH15&gt;0,IF(ISNUMBER(FIND("[",AP15)),VLOOKUP(LEFT(AP15,FIND("[",AP15)-1),Resources!$B$3:$F$100,5,FALSE),VLOOKUP(AP15,Resources!$B$3:$F$100,5,FALSE)),0)</f>
        <v>0</v>
      </c>
      <c r="CT15" s="44">
        <f t="shared" si="40"/>
        <v>115.68</v>
      </c>
    </row>
    <row r="16" spans="1:98">
      <c r="A16" s="10" t="s">
        <v>84</v>
      </c>
      <c r="B16" s="4" t="s">
        <v>85</v>
      </c>
      <c r="C16" s="23" t="s">
        <v>86</v>
      </c>
      <c r="D16" s="4" t="s">
        <v>87</v>
      </c>
      <c r="E16" s="4" t="s">
        <v>75</v>
      </c>
      <c r="F16" s="12">
        <v>39094.333333333299</v>
      </c>
      <c r="G16" s="13"/>
      <c r="H16" s="4" t="s">
        <v>88</v>
      </c>
      <c r="I16" s="9" t="s">
        <v>89</v>
      </c>
      <c r="J16" s="13"/>
      <c r="K16" s="14">
        <v>234819.4375</v>
      </c>
      <c r="L16" s="13"/>
      <c r="M16" s="14">
        <v>0</v>
      </c>
      <c r="N16" s="13"/>
      <c r="X16" s="43">
        <f>M16/(IF(ISNUMBER(FIND("d",H16)),LEFT(H16,FIND("d",H16)-1),0)*COUNTIF(Agenda!$B$2:$B$25,"Yes")+IF(ISNUMBER(FIND(" ",H16)),LEFT(RIGHT(H16,LEN(H16)-FIND(" ",H16)),FIND("h",RIGHT(H16,LEN(H16)-FIND(" ",H16)))-1),IF(ISNUMBER(FIND("h",H16)),LEFT(H16,FIND("h",H16)-1),0)))</f>
        <v>0</v>
      </c>
      <c r="Y16" s="35" t="str">
        <f>IF(ISNUMBER(FIND(";",I16)),LEFT(I16,FIND(";",I16)-1),I16)</f>
        <v>team subcontractor[5,00 #8]</v>
      </c>
      <c r="Z16" s="35">
        <f>IF(ISNUMBER(FIND(";",I16)),RIGHT(I16,LEN(I16)-FIND(";",I16)),0)</f>
        <v>0</v>
      </c>
      <c r="AA16" s="36">
        <f t="shared" si="21"/>
        <v>0</v>
      </c>
      <c r="AB16" s="36">
        <f t="shared" si="22"/>
        <v>0</v>
      </c>
      <c r="AC16" s="36">
        <f t="shared" si="23"/>
        <v>0</v>
      </c>
      <c r="AD16" s="36">
        <f t="shared" si="24"/>
        <v>0</v>
      </c>
      <c r="AE16" s="36">
        <f t="shared" si="25"/>
        <v>0</v>
      </c>
      <c r="AF16" s="36">
        <f t="shared" si="26"/>
        <v>0</v>
      </c>
      <c r="AG16" s="36">
        <f t="shared" si="27"/>
        <v>0</v>
      </c>
      <c r="AH16" s="36">
        <f t="shared" si="28"/>
        <v>0</v>
      </c>
      <c r="AI16" s="36">
        <f t="shared" si="29"/>
        <v>0</v>
      </c>
      <c r="AJ16" s="36">
        <f t="shared" si="30"/>
        <v>0</v>
      </c>
      <c r="AK16" s="36">
        <f t="shared" si="31"/>
        <v>0</v>
      </c>
      <c r="AL16" s="36">
        <f t="shared" si="32"/>
        <v>0</v>
      </c>
      <c r="AM16" s="36">
        <f t="shared" si="33"/>
        <v>0</v>
      </c>
      <c r="AN16" s="36">
        <f t="shared" si="34"/>
        <v>0</v>
      </c>
      <c r="AO16" s="36">
        <f t="shared" si="35"/>
        <v>0</v>
      </c>
      <c r="AP16" s="36">
        <f t="shared" si="36"/>
        <v>0</v>
      </c>
      <c r="AQ16" s="37" t="str">
        <f t="shared" si="37"/>
        <v>5,00</v>
      </c>
      <c r="AR16" s="37">
        <f t="shared" si="37"/>
        <v>0</v>
      </c>
      <c r="AS16" s="37">
        <f t="shared" si="37"/>
        <v>0</v>
      </c>
      <c r="AT16" s="37">
        <f t="shared" si="37"/>
        <v>0</v>
      </c>
      <c r="AU16" s="37">
        <f t="shared" si="37"/>
        <v>0</v>
      </c>
      <c r="AV16" s="37">
        <f t="shared" si="37"/>
        <v>0</v>
      </c>
      <c r="AW16" s="37">
        <f t="shared" si="37"/>
        <v>0</v>
      </c>
      <c r="AX16" s="37">
        <f t="shared" si="37"/>
        <v>0</v>
      </c>
      <c r="AY16" s="37">
        <f t="shared" si="37"/>
        <v>0</v>
      </c>
      <c r="AZ16" s="37">
        <f t="shared" si="37"/>
        <v>0</v>
      </c>
      <c r="BA16" s="37">
        <f t="shared" si="37"/>
        <v>0</v>
      </c>
      <c r="BB16" s="37">
        <f t="shared" si="37"/>
        <v>0</v>
      </c>
      <c r="BC16" s="37">
        <f t="shared" si="37"/>
        <v>0</v>
      </c>
      <c r="BD16" s="37">
        <f t="shared" si="37"/>
        <v>0</v>
      </c>
      <c r="BE16" s="37">
        <f t="shared" si="37"/>
        <v>0</v>
      </c>
      <c r="BF16" s="37">
        <f t="shared" si="37"/>
        <v>0</v>
      </c>
      <c r="BG16" s="37">
        <f t="shared" si="38"/>
        <v>0</v>
      </c>
      <c r="BH16" s="37">
        <f t="shared" si="38"/>
        <v>0</v>
      </c>
      <c r="BI16" s="43">
        <f>AQ16*IF(AQ16&gt;0,IF(ISNUMBER(FIND("[",Y16)),VLOOKUP(LEFT(Y16,FIND("[",Y16)-1),Resources!$B$3:$F$100,4,FALSE),VLOOKUP(Y16,Resources!$B$3:$F$100,4,FALSE)),0)</f>
        <v>0</v>
      </c>
      <c r="BJ16" s="43">
        <f>AR16*IF(AR16&gt;0,IF(ISNUMBER(FIND("[",Z16)),VLOOKUP(LEFT(Z16,FIND("[",Z16)-1),Resources!$B$3:$F$100,4,FALSE),VLOOKUP(Z16,Resources!$B$3:$F$100,4,FALSE)),0)</f>
        <v>0</v>
      </c>
      <c r="BK16" s="43">
        <f>AS16*IF(AS16&gt;0,IF(ISNUMBER(FIND("[",AA16)),VLOOKUP(LEFT(AA16,FIND("[",AA16)-1),Resources!$B$3:$F$100,4,FALSE),VLOOKUP(AA16,Resources!$B$3:$F$100,4,FALSE)),0)</f>
        <v>0</v>
      </c>
      <c r="BL16" s="43">
        <f>AT16*IF(AT16&gt;0,IF(ISNUMBER(FIND("[",AB16)),VLOOKUP(LEFT(AB16,FIND("[",AB16)-1),Resources!$B$3:$F$100,4,FALSE),VLOOKUP(AB16,Resources!$B$3:$F$100,4,FALSE)),0)</f>
        <v>0</v>
      </c>
      <c r="BM16" s="43">
        <f>AU16*IF(AU16&gt;0,IF(ISNUMBER(FIND("[",AC16)),VLOOKUP(LEFT(AC16,FIND("[",AC16)-1),Resources!$B$3:$F$100,4,FALSE),VLOOKUP(AC16,Resources!$B$3:$F$100,4,FALSE)),0)</f>
        <v>0</v>
      </c>
      <c r="BN16" s="43">
        <f>AV16*IF(AV16&gt;0,IF(ISNUMBER(FIND("[",AD16)),VLOOKUP(LEFT(AD16,FIND("[",AD16)-1),Resources!$B$3:$F$100,4,FALSE),VLOOKUP(AD16,Resources!$B$3:$F$100,4,FALSE)),0)</f>
        <v>0</v>
      </c>
      <c r="BO16" s="43">
        <f>AW16*IF(AW16&gt;0,IF(ISNUMBER(FIND("[",AE16)),VLOOKUP(LEFT(AE16,FIND("[",AE16)-1),Resources!$B$3:$F$100,4,FALSE),VLOOKUP(AE16,Resources!$B$3:$F$100,4,FALSE)),0)</f>
        <v>0</v>
      </c>
      <c r="BP16" s="43">
        <f>AX16*IF(AX16&gt;0,IF(ISNUMBER(FIND("[",AF16)),VLOOKUP(LEFT(AF16,FIND("[",AF16)-1),Resources!$B$3:$F$100,4,FALSE),VLOOKUP(AF16,Resources!$B$3:$F$100,4,FALSE)),0)</f>
        <v>0</v>
      </c>
      <c r="BQ16" s="43">
        <f>AY16*IF(AY16&gt;0,IF(ISNUMBER(FIND("[",AG16)),VLOOKUP(LEFT(AG16,FIND("[",AG16)-1),Resources!$B$3:$F$100,4,FALSE),VLOOKUP(AG16,Resources!$B$3:$F$100,4,FALSE)),0)</f>
        <v>0</v>
      </c>
      <c r="BR16" s="43">
        <f>AZ16*IF(AZ16&gt;0,IF(ISNUMBER(FIND("[",AH16)),VLOOKUP(LEFT(AH16,FIND("[",AH16)-1),Resources!$B$3:$F$100,4,FALSE),VLOOKUP(AH16,Resources!$B$3:$F$100,4,FALSE)),0)</f>
        <v>0</v>
      </c>
      <c r="BS16" s="43">
        <f>BA16*IF(BA16&gt;0,IF(ISNUMBER(FIND("[",AI16)),VLOOKUP(LEFT(AI16,FIND("[",AI16)-1),Resources!$B$3:$F$100,4,FALSE),VLOOKUP(AI16,Resources!$B$3:$F$100,4,FALSE)),0)</f>
        <v>0</v>
      </c>
      <c r="BT16" s="43">
        <f>BB16*IF(BB16&gt;0,IF(ISNUMBER(FIND("[",AJ16)),VLOOKUP(LEFT(AJ16,FIND("[",AJ16)-1),Resources!$B$3:$F$100,4,FALSE),VLOOKUP(AJ16,Resources!$B$3:$F$100,4,FALSE)),0)</f>
        <v>0</v>
      </c>
      <c r="BU16" s="43">
        <f>BC16*IF(BC16&gt;0,IF(ISNUMBER(FIND("[",AK16)),VLOOKUP(LEFT(AK16,FIND("[",AK16)-1),Resources!$B$3:$F$100,4,FALSE),VLOOKUP(AK16,Resources!$B$3:$F$100,4,FALSE)),0)</f>
        <v>0</v>
      </c>
      <c r="BV16" s="43">
        <f>BD16*IF(BD16&gt;0,IF(ISNUMBER(FIND("[",AL16)),VLOOKUP(LEFT(AL16,FIND("[",AL16)-1),Resources!$B$3:$F$100,4,FALSE),VLOOKUP(AL16,Resources!$B$3:$F$100,4,FALSE)),0)</f>
        <v>0</v>
      </c>
      <c r="BW16" s="43">
        <f>BE16*IF(BE16&gt;0,IF(ISNUMBER(FIND("[",AM16)),VLOOKUP(LEFT(AM16,FIND("[",AM16)-1),Resources!$B$3:$F$100,4,FALSE),VLOOKUP(AM16,Resources!$B$3:$F$100,4,FALSE)),0)</f>
        <v>0</v>
      </c>
      <c r="BX16" s="43">
        <f>BF16*IF(BF16&gt;0,IF(ISNUMBER(FIND("[",AN16)),VLOOKUP(LEFT(AN16,FIND("[",AN16)-1),Resources!$B$3:$F$100,4,FALSE),VLOOKUP(AN16,Resources!$B$3:$F$100,4,FALSE)),0)</f>
        <v>0</v>
      </c>
      <c r="BY16" s="43">
        <f>BG16*IF(BG16&gt;0,IF(ISNUMBER(FIND("[",AO16)),VLOOKUP(LEFT(AO16,FIND("[",AO16)-1),Resources!$B$3:$F$100,4,FALSE),VLOOKUP(AO16,Resources!$B$3:$F$100,4,FALSE)),0)</f>
        <v>0</v>
      </c>
      <c r="BZ16" s="43">
        <f>BH16*IF(BH16&gt;0,IF(ISNUMBER(FIND("[",AP16)),VLOOKUP(LEFT(AP16,FIND("[",AP16)-1),Resources!$B$3:$F$100,4,FALSE),VLOOKUP(AP16,Resources!$B$3:$F$100,4,FALSE)),0)</f>
        <v>0</v>
      </c>
      <c r="CA16" s="44">
        <f t="shared" si="39"/>
        <v>0</v>
      </c>
      <c r="CB16" s="43">
        <f>AQ16*IF(AQ16&gt;0,IF(ISNUMBER(FIND("[",Y16)),VLOOKUP(LEFT(Y16,FIND("[",Y16)-1),Resources!$B$3:$F$100,5,FALSE),VLOOKUP(Y16,Resources!$B$3:$F$100,5,FALSE)),0)</f>
        <v>192.8</v>
      </c>
      <c r="CC16" s="43">
        <f>AR16*IF(AR16&gt;0,IF(ISNUMBER(FIND("[",Z16)),VLOOKUP(LEFT(Z16,FIND("[",Z16)-1),Resources!$B$3:$F$100,5,FALSE),VLOOKUP(Z16,Resources!$B$3:$F$100,5,FALSE)),0)</f>
        <v>0</v>
      </c>
      <c r="CD16" s="43">
        <f>AS16*IF(AS16&gt;0,IF(ISNUMBER(FIND("[",AA16)),VLOOKUP(LEFT(AA16,FIND("[",AA16)-1),Resources!$B$3:$F$100,5,FALSE),VLOOKUP(AA16,Resources!$B$3:$F$100,5,FALSE)),0)</f>
        <v>0</v>
      </c>
      <c r="CE16" s="43">
        <f>AT16*IF(AT16&gt;0,IF(ISNUMBER(FIND("[",AB16)),VLOOKUP(LEFT(AB16,FIND("[",AB16)-1),Resources!$B$3:$F$100,5,FALSE),VLOOKUP(AB16,Resources!$B$3:$F$100,5,FALSE)),0)</f>
        <v>0</v>
      </c>
      <c r="CF16" s="43">
        <f>AU16*IF(AU16&gt;0,IF(ISNUMBER(FIND("[",AC16)),VLOOKUP(LEFT(AC16,FIND("[",AC16)-1),Resources!$B$3:$F$100,5,FALSE),VLOOKUP(AC16,Resources!$B$3:$F$100,5,FALSE)),0)</f>
        <v>0</v>
      </c>
      <c r="CG16" s="43">
        <f>AV16*IF(AV16&gt;0,IF(ISNUMBER(FIND("[",AD16)),VLOOKUP(LEFT(AD16,FIND("[",AD16)-1),Resources!$B$3:$F$100,5,FALSE),VLOOKUP(AD16,Resources!$B$3:$F$100,5,FALSE)),0)</f>
        <v>0</v>
      </c>
      <c r="CH16" s="43">
        <f>AW16*IF(AW16&gt;0,IF(ISNUMBER(FIND("[",AE16)),VLOOKUP(LEFT(AE16,FIND("[",AE16)-1),Resources!$B$3:$F$100,5,FALSE),VLOOKUP(AE16,Resources!$B$3:$F$100,5,FALSE)),0)</f>
        <v>0</v>
      </c>
      <c r="CI16" s="43">
        <f>AX16*IF(AX16&gt;0,IF(ISNUMBER(FIND("[",AF16)),VLOOKUP(LEFT(AF16,FIND("[",AF16)-1),Resources!$B$3:$F$100,5,FALSE),VLOOKUP(AF16,Resources!$B$3:$F$100,5,FALSE)),0)</f>
        <v>0</v>
      </c>
      <c r="CJ16" s="43">
        <f>AY16*IF(AY16&gt;0,IF(ISNUMBER(FIND("[",AG16)),VLOOKUP(LEFT(AG16,FIND("[",AG16)-1),Resources!$B$3:$F$100,5,FALSE),VLOOKUP(AG16,Resources!$B$3:$F$100,5,FALSE)),0)</f>
        <v>0</v>
      </c>
      <c r="CK16" s="43">
        <f>AZ16*IF(AZ16&gt;0,IF(ISNUMBER(FIND("[",AH16)),VLOOKUP(LEFT(AH16,FIND("[",AH16)-1),Resources!$B$3:$F$100,5,FALSE),VLOOKUP(AH16,Resources!$B$3:$F$100,5,FALSE)),0)</f>
        <v>0</v>
      </c>
      <c r="CL16" s="43">
        <f>BA16*IF(BA16&gt;0,IF(ISNUMBER(FIND("[",AI16)),VLOOKUP(LEFT(AI16,FIND("[",AI16)-1),Resources!$B$3:$F$100,5,FALSE),VLOOKUP(AI16,Resources!$B$3:$F$100,5,FALSE)),0)</f>
        <v>0</v>
      </c>
      <c r="CM16" s="43">
        <f>BB16*IF(BB16&gt;0,IF(ISNUMBER(FIND("[",AJ16)),VLOOKUP(LEFT(AJ16,FIND("[",AJ16)-1),Resources!$B$3:$F$100,5,FALSE),VLOOKUP(AJ16,Resources!$B$3:$F$100,5,FALSE)),0)</f>
        <v>0</v>
      </c>
      <c r="CN16" s="43">
        <f>BC16*IF(BC16&gt;0,IF(ISNUMBER(FIND("[",AK16)),VLOOKUP(LEFT(AK16,FIND("[",AK16)-1),Resources!$B$3:$F$100,5,FALSE),VLOOKUP(AK16,Resources!$B$3:$F$100,5,FALSE)),0)</f>
        <v>0</v>
      </c>
      <c r="CO16" s="43">
        <f>BD16*IF(BD16&gt;0,IF(ISNUMBER(FIND("[",AL16)),VLOOKUP(LEFT(AL16,FIND("[",AL16)-1),Resources!$B$3:$F$100,5,FALSE),VLOOKUP(AL16,Resources!$B$3:$F$100,5,FALSE)),0)</f>
        <v>0</v>
      </c>
      <c r="CP16" s="43">
        <f>BE16*IF(BE16&gt;0,IF(ISNUMBER(FIND("[",AM16)),VLOOKUP(LEFT(AM16,FIND("[",AM16)-1),Resources!$B$3:$F$100,5,FALSE),VLOOKUP(AM16,Resources!$B$3:$F$100,5,FALSE)),0)</f>
        <v>0</v>
      </c>
      <c r="CQ16" s="43">
        <f>BF16*IF(BF16&gt;0,IF(ISNUMBER(FIND("[",AN16)),VLOOKUP(LEFT(AN16,FIND("[",AN16)-1),Resources!$B$3:$F$100,5,FALSE),VLOOKUP(AN16,Resources!$B$3:$F$100,5,FALSE)),0)</f>
        <v>0</v>
      </c>
      <c r="CR16" s="43">
        <f>BG16*IF(BG16&gt;0,IF(ISNUMBER(FIND("[",AO16)),VLOOKUP(LEFT(AO16,FIND("[",AO16)-1),Resources!$B$3:$F$100,5,FALSE),VLOOKUP(AO16,Resources!$B$3:$F$100,5,FALSE)),0)</f>
        <v>0</v>
      </c>
      <c r="CS16" s="43">
        <f>BH16*IF(BH16&gt;0,IF(ISNUMBER(FIND("[",AP16)),VLOOKUP(LEFT(AP16,FIND("[",AP16)-1),Resources!$B$3:$F$100,5,FALSE),VLOOKUP(AP16,Resources!$B$3:$F$100,5,FALSE)),0)</f>
        <v>0</v>
      </c>
      <c r="CT16" s="44">
        <f t="shared" si="40"/>
        <v>192.8</v>
      </c>
    </row>
    <row r="17" spans="1:98">
      <c r="A17" s="8" t="s">
        <v>90</v>
      </c>
      <c r="B17" s="9" t="s">
        <v>91</v>
      </c>
      <c r="C17" s="22" t="s">
        <v>92</v>
      </c>
      <c r="D17" s="5"/>
      <c r="E17" s="5"/>
      <c r="F17" s="6"/>
      <c r="G17" s="5"/>
      <c r="H17" s="5"/>
      <c r="I17" s="5"/>
      <c r="J17" s="5"/>
      <c r="K17" s="7"/>
      <c r="L17" s="5"/>
      <c r="M17" s="5"/>
      <c r="N17" s="7"/>
      <c r="X17" s="43"/>
      <c r="Y17" s="35"/>
      <c r="Z17" s="35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4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4"/>
    </row>
    <row r="18" spans="1:98">
      <c r="A18" s="10" t="s">
        <v>93</v>
      </c>
      <c r="B18" s="4" t="s">
        <v>94</v>
      </c>
      <c r="C18" s="23" t="s">
        <v>95</v>
      </c>
      <c r="D18" s="4" t="s">
        <v>96</v>
      </c>
      <c r="E18" s="4" t="s">
        <v>97</v>
      </c>
      <c r="F18" s="12">
        <v>39115.333333333299</v>
      </c>
      <c r="G18" s="13"/>
      <c r="H18" s="4" t="s">
        <v>35</v>
      </c>
      <c r="I18" s="9" t="s">
        <v>55</v>
      </c>
      <c r="J18" s="13"/>
      <c r="K18" s="14">
        <v>118992.50780000001</v>
      </c>
      <c r="L18" s="13"/>
      <c r="M18" s="14">
        <v>0</v>
      </c>
      <c r="N18" s="13"/>
      <c r="X18" s="43">
        <f>M18/(IF(ISNUMBER(FIND("d",H18)),LEFT(H18,FIND("d",H18)-1),0)*COUNTIF(Agenda!$B$2:$B$25,"Yes")+IF(ISNUMBER(FIND(" ",H18)),LEFT(RIGHT(H18,LEN(H18)-FIND(" ",H18)),FIND("h",RIGHT(H18,LEN(H18)-FIND(" ",H18)))-1),IF(ISNUMBER(FIND("h",H18)),LEFT(H18,FIND("h",H18)-1),0)))</f>
        <v>0</v>
      </c>
      <c r="Y18" s="35" t="str">
        <f>IF(ISNUMBER(FIND(";",I18)),LEFT(I18,FIND(";",I18)-1),I18)</f>
        <v>team subcontractor[4,00 #8]</v>
      </c>
      <c r="Z18" s="35">
        <f>IF(ISNUMBER(FIND(";",I18)),RIGHT(I18,LEN(I18)-FIND(";",I18)),0)</f>
        <v>0</v>
      </c>
      <c r="AA18" s="36">
        <f t="shared" si="21"/>
        <v>0</v>
      </c>
      <c r="AB18" s="36">
        <f t="shared" si="22"/>
        <v>0</v>
      </c>
      <c r="AC18" s="36">
        <f t="shared" si="23"/>
        <v>0</v>
      </c>
      <c r="AD18" s="36">
        <f t="shared" si="24"/>
        <v>0</v>
      </c>
      <c r="AE18" s="36">
        <f t="shared" si="25"/>
        <v>0</v>
      </c>
      <c r="AF18" s="36">
        <f t="shared" si="26"/>
        <v>0</v>
      </c>
      <c r="AG18" s="36">
        <f t="shared" si="27"/>
        <v>0</v>
      </c>
      <c r="AH18" s="36">
        <f t="shared" si="28"/>
        <v>0</v>
      </c>
      <c r="AI18" s="36">
        <f t="shared" si="29"/>
        <v>0</v>
      </c>
      <c r="AJ18" s="36">
        <f t="shared" si="30"/>
        <v>0</v>
      </c>
      <c r="AK18" s="36">
        <f t="shared" si="31"/>
        <v>0</v>
      </c>
      <c r="AL18" s="36">
        <f t="shared" si="32"/>
        <v>0</v>
      </c>
      <c r="AM18" s="36">
        <f t="shared" si="33"/>
        <v>0</v>
      </c>
      <c r="AN18" s="36">
        <f t="shared" si="34"/>
        <v>0</v>
      </c>
      <c r="AO18" s="36">
        <f t="shared" si="35"/>
        <v>0</v>
      </c>
      <c r="AP18" s="36">
        <f t="shared" si="36"/>
        <v>0</v>
      </c>
      <c r="AQ18" s="37" t="str">
        <f t="shared" si="37"/>
        <v>4,00</v>
      </c>
      <c r="AR18" s="37">
        <f t="shared" si="37"/>
        <v>0</v>
      </c>
      <c r="AS18" s="37">
        <f t="shared" si="37"/>
        <v>0</v>
      </c>
      <c r="AT18" s="37">
        <f t="shared" si="37"/>
        <v>0</v>
      </c>
      <c r="AU18" s="37">
        <f t="shared" si="37"/>
        <v>0</v>
      </c>
      <c r="AV18" s="37">
        <f t="shared" si="37"/>
        <v>0</v>
      </c>
      <c r="AW18" s="37">
        <f t="shared" si="37"/>
        <v>0</v>
      </c>
      <c r="AX18" s="37">
        <f t="shared" si="37"/>
        <v>0</v>
      </c>
      <c r="AY18" s="37">
        <f t="shared" si="37"/>
        <v>0</v>
      </c>
      <c r="AZ18" s="37">
        <f t="shared" si="37"/>
        <v>0</v>
      </c>
      <c r="BA18" s="37">
        <f t="shared" si="37"/>
        <v>0</v>
      </c>
      <c r="BB18" s="37">
        <f t="shared" si="37"/>
        <v>0</v>
      </c>
      <c r="BC18" s="37">
        <f t="shared" si="37"/>
        <v>0</v>
      </c>
      <c r="BD18" s="37">
        <f t="shared" si="37"/>
        <v>0</v>
      </c>
      <c r="BE18" s="37">
        <f t="shared" si="37"/>
        <v>0</v>
      </c>
      <c r="BF18" s="37">
        <f t="shared" si="37"/>
        <v>0</v>
      </c>
      <c r="BG18" s="37">
        <f t="shared" si="38"/>
        <v>0</v>
      </c>
      <c r="BH18" s="37">
        <f t="shared" si="38"/>
        <v>0</v>
      </c>
      <c r="BI18" s="43">
        <f>AQ18*IF(AQ18&gt;0,IF(ISNUMBER(FIND("[",Y18)),VLOOKUP(LEFT(Y18,FIND("[",Y18)-1),Resources!$B$3:$F$100,4,FALSE),VLOOKUP(Y18,Resources!$B$3:$F$100,4,FALSE)),0)</f>
        <v>0</v>
      </c>
      <c r="BJ18" s="43">
        <f>AR18*IF(AR18&gt;0,IF(ISNUMBER(FIND("[",Z18)),VLOOKUP(LEFT(Z18,FIND("[",Z18)-1),Resources!$B$3:$F$100,4,FALSE),VLOOKUP(Z18,Resources!$B$3:$F$100,4,FALSE)),0)</f>
        <v>0</v>
      </c>
      <c r="BK18" s="43">
        <f>AS18*IF(AS18&gt;0,IF(ISNUMBER(FIND("[",AA18)),VLOOKUP(LEFT(AA18,FIND("[",AA18)-1),Resources!$B$3:$F$100,4,FALSE),VLOOKUP(AA18,Resources!$B$3:$F$100,4,FALSE)),0)</f>
        <v>0</v>
      </c>
      <c r="BL18" s="43">
        <f>AT18*IF(AT18&gt;0,IF(ISNUMBER(FIND("[",AB18)),VLOOKUP(LEFT(AB18,FIND("[",AB18)-1),Resources!$B$3:$F$100,4,FALSE),VLOOKUP(AB18,Resources!$B$3:$F$100,4,FALSE)),0)</f>
        <v>0</v>
      </c>
      <c r="BM18" s="43">
        <f>AU18*IF(AU18&gt;0,IF(ISNUMBER(FIND("[",AC18)),VLOOKUP(LEFT(AC18,FIND("[",AC18)-1),Resources!$B$3:$F$100,4,FALSE),VLOOKUP(AC18,Resources!$B$3:$F$100,4,FALSE)),0)</f>
        <v>0</v>
      </c>
      <c r="BN18" s="43">
        <f>AV18*IF(AV18&gt;0,IF(ISNUMBER(FIND("[",AD18)),VLOOKUP(LEFT(AD18,FIND("[",AD18)-1),Resources!$B$3:$F$100,4,FALSE),VLOOKUP(AD18,Resources!$B$3:$F$100,4,FALSE)),0)</f>
        <v>0</v>
      </c>
      <c r="BO18" s="43">
        <f>AW18*IF(AW18&gt;0,IF(ISNUMBER(FIND("[",AE18)),VLOOKUP(LEFT(AE18,FIND("[",AE18)-1),Resources!$B$3:$F$100,4,FALSE),VLOOKUP(AE18,Resources!$B$3:$F$100,4,FALSE)),0)</f>
        <v>0</v>
      </c>
      <c r="BP18" s="43">
        <f>AX18*IF(AX18&gt;0,IF(ISNUMBER(FIND("[",AF18)),VLOOKUP(LEFT(AF18,FIND("[",AF18)-1),Resources!$B$3:$F$100,4,FALSE),VLOOKUP(AF18,Resources!$B$3:$F$100,4,FALSE)),0)</f>
        <v>0</v>
      </c>
      <c r="BQ18" s="43">
        <f>AY18*IF(AY18&gt;0,IF(ISNUMBER(FIND("[",AG18)),VLOOKUP(LEFT(AG18,FIND("[",AG18)-1),Resources!$B$3:$F$100,4,FALSE),VLOOKUP(AG18,Resources!$B$3:$F$100,4,FALSE)),0)</f>
        <v>0</v>
      </c>
      <c r="BR18" s="43">
        <f>AZ18*IF(AZ18&gt;0,IF(ISNUMBER(FIND("[",AH18)),VLOOKUP(LEFT(AH18,FIND("[",AH18)-1),Resources!$B$3:$F$100,4,FALSE),VLOOKUP(AH18,Resources!$B$3:$F$100,4,FALSE)),0)</f>
        <v>0</v>
      </c>
      <c r="BS18" s="43">
        <f>BA18*IF(BA18&gt;0,IF(ISNUMBER(FIND("[",AI18)),VLOOKUP(LEFT(AI18,FIND("[",AI18)-1),Resources!$B$3:$F$100,4,FALSE),VLOOKUP(AI18,Resources!$B$3:$F$100,4,FALSE)),0)</f>
        <v>0</v>
      </c>
      <c r="BT18" s="43">
        <f>BB18*IF(BB18&gt;0,IF(ISNUMBER(FIND("[",AJ18)),VLOOKUP(LEFT(AJ18,FIND("[",AJ18)-1),Resources!$B$3:$F$100,4,FALSE),VLOOKUP(AJ18,Resources!$B$3:$F$100,4,FALSE)),0)</f>
        <v>0</v>
      </c>
      <c r="BU18" s="43">
        <f>BC18*IF(BC18&gt;0,IF(ISNUMBER(FIND("[",AK18)),VLOOKUP(LEFT(AK18,FIND("[",AK18)-1),Resources!$B$3:$F$100,4,FALSE),VLOOKUP(AK18,Resources!$B$3:$F$100,4,FALSE)),0)</f>
        <v>0</v>
      </c>
      <c r="BV18" s="43">
        <f>BD18*IF(BD18&gt;0,IF(ISNUMBER(FIND("[",AL18)),VLOOKUP(LEFT(AL18,FIND("[",AL18)-1),Resources!$B$3:$F$100,4,FALSE),VLOOKUP(AL18,Resources!$B$3:$F$100,4,FALSE)),0)</f>
        <v>0</v>
      </c>
      <c r="BW18" s="43">
        <f>BE18*IF(BE18&gt;0,IF(ISNUMBER(FIND("[",AM18)),VLOOKUP(LEFT(AM18,FIND("[",AM18)-1),Resources!$B$3:$F$100,4,FALSE),VLOOKUP(AM18,Resources!$B$3:$F$100,4,FALSE)),0)</f>
        <v>0</v>
      </c>
      <c r="BX18" s="43">
        <f>BF18*IF(BF18&gt;0,IF(ISNUMBER(FIND("[",AN18)),VLOOKUP(LEFT(AN18,FIND("[",AN18)-1),Resources!$B$3:$F$100,4,FALSE),VLOOKUP(AN18,Resources!$B$3:$F$100,4,FALSE)),0)</f>
        <v>0</v>
      </c>
      <c r="BY18" s="43">
        <f>BG18*IF(BG18&gt;0,IF(ISNUMBER(FIND("[",AO18)),VLOOKUP(LEFT(AO18,FIND("[",AO18)-1),Resources!$B$3:$F$100,4,FALSE),VLOOKUP(AO18,Resources!$B$3:$F$100,4,FALSE)),0)</f>
        <v>0</v>
      </c>
      <c r="BZ18" s="43">
        <f>BH18*IF(BH18&gt;0,IF(ISNUMBER(FIND("[",AP18)),VLOOKUP(LEFT(AP18,FIND("[",AP18)-1),Resources!$B$3:$F$100,4,FALSE),VLOOKUP(AP18,Resources!$B$3:$F$100,4,FALSE)),0)</f>
        <v>0</v>
      </c>
      <c r="CA18" s="44">
        <f t="shared" si="39"/>
        <v>0</v>
      </c>
      <c r="CB18" s="43">
        <f>AQ18*IF(AQ18&gt;0,IF(ISNUMBER(FIND("[",Y18)),VLOOKUP(LEFT(Y18,FIND("[",Y18)-1),Resources!$B$3:$F$100,5,FALSE),VLOOKUP(Y18,Resources!$B$3:$F$100,5,FALSE)),0)</f>
        <v>154.24</v>
      </c>
      <c r="CC18" s="43">
        <f>AR18*IF(AR18&gt;0,IF(ISNUMBER(FIND("[",Z18)),VLOOKUP(LEFT(Z18,FIND("[",Z18)-1),Resources!$B$3:$F$100,5,FALSE),VLOOKUP(Z18,Resources!$B$3:$F$100,5,FALSE)),0)</f>
        <v>0</v>
      </c>
      <c r="CD18" s="43">
        <f>AS18*IF(AS18&gt;0,IF(ISNUMBER(FIND("[",AA18)),VLOOKUP(LEFT(AA18,FIND("[",AA18)-1),Resources!$B$3:$F$100,5,FALSE),VLOOKUP(AA18,Resources!$B$3:$F$100,5,FALSE)),0)</f>
        <v>0</v>
      </c>
      <c r="CE18" s="43">
        <f>AT18*IF(AT18&gt;0,IF(ISNUMBER(FIND("[",AB18)),VLOOKUP(LEFT(AB18,FIND("[",AB18)-1),Resources!$B$3:$F$100,5,FALSE),VLOOKUP(AB18,Resources!$B$3:$F$100,5,FALSE)),0)</f>
        <v>0</v>
      </c>
      <c r="CF18" s="43">
        <f>AU18*IF(AU18&gt;0,IF(ISNUMBER(FIND("[",AC18)),VLOOKUP(LEFT(AC18,FIND("[",AC18)-1),Resources!$B$3:$F$100,5,FALSE),VLOOKUP(AC18,Resources!$B$3:$F$100,5,FALSE)),0)</f>
        <v>0</v>
      </c>
      <c r="CG18" s="43">
        <f>AV18*IF(AV18&gt;0,IF(ISNUMBER(FIND("[",AD18)),VLOOKUP(LEFT(AD18,FIND("[",AD18)-1),Resources!$B$3:$F$100,5,FALSE),VLOOKUP(AD18,Resources!$B$3:$F$100,5,FALSE)),0)</f>
        <v>0</v>
      </c>
      <c r="CH18" s="43">
        <f>AW18*IF(AW18&gt;0,IF(ISNUMBER(FIND("[",AE18)),VLOOKUP(LEFT(AE18,FIND("[",AE18)-1),Resources!$B$3:$F$100,5,FALSE),VLOOKUP(AE18,Resources!$B$3:$F$100,5,FALSE)),0)</f>
        <v>0</v>
      </c>
      <c r="CI18" s="43">
        <f>AX18*IF(AX18&gt;0,IF(ISNUMBER(FIND("[",AF18)),VLOOKUP(LEFT(AF18,FIND("[",AF18)-1),Resources!$B$3:$F$100,5,FALSE),VLOOKUP(AF18,Resources!$B$3:$F$100,5,FALSE)),0)</f>
        <v>0</v>
      </c>
      <c r="CJ18" s="43">
        <f>AY18*IF(AY18&gt;0,IF(ISNUMBER(FIND("[",AG18)),VLOOKUP(LEFT(AG18,FIND("[",AG18)-1),Resources!$B$3:$F$100,5,FALSE),VLOOKUP(AG18,Resources!$B$3:$F$100,5,FALSE)),0)</f>
        <v>0</v>
      </c>
      <c r="CK18" s="43">
        <f>AZ18*IF(AZ18&gt;0,IF(ISNUMBER(FIND("[",AH18)),VLOOKUP(LEFT(AH18,FIND("[",AH18)-1),Resources!$B$3:$F$100,5,FALSE),VLOOKUP(AH18,Resources!$B$3:$F$100,5,FALSE)),0)</f>
        <v>0</v>
      </c>
      <c r="CL18" s="43">
        <f>BA18*IF(BA18&gt;0,IF(ISNUMBER(FIND("[",AI18)),VLOOKUP(LEFT(AI18,FIND("[",AI18)-1),Resources!$B$3:$F$100,5,FALSE),VLOOKUP(AI18,Resources!$B$3:$F$100,5,FALSE)),0)</f>
        <v>0</v>
      </c>
      <c r="CM18" s="43">
        <f>BB18*IF(BB18&gt;0,IF(ISNUMBER(FIND("[",AJ18)),VLOOKUP(LEFT(AJ18,FIND("[",AJ18)-1),Resources!$B$3:$F$100,5,FALSE),VLOOKUP(AJ18,Resources!$B$3:$F$100,5,FALSE)),0)</f>
        <v>0</v>
      </c>
      <c r="CN18" s="43">
        <f>BC18*IF(BC18&gt;0,IF(ISNUMBER(FIND("[",AK18)),VLOOKUP(LEFT(AK18,FIND("[",AK18)-1),Resources!$B$3:$F$100,5,FALSE),VLOOKUP(AK18,Resources!$B$3:$F$100,5,FALSE)),0)</f>
        <v>0</v>
      </c>
      <c r="CO18" s="43">
        <f>BD18*IF(BD18&gt;0,IF(ISNUMBER(FIND("[",AL18)),VLOOKUP(LEFT(AL18,FIND("[",AL18)-1),Resources!$B$3:$F$100,5,FALSE),VLOOKUP(AL18,Resources!$B$3:$F$100,5,FALSE)),0)</f>
        <v>0</v>
      </c>
      <c r="CP18" s="43">
        <f>BE18*IF(BE18&gt;0,IF(ISNUMBER(FIND("[",AM18)),VLOOKUP(LEFT(AM18,FIND("[",AM18)-1),Resources!$B$3:$F$100,5,FALSE),VLOOKUP(AM18,Resources!$B$3:$F$100,5,FALSE)),0)</f>
        <v>0</v>
      </c>
      <c r="CQ18" s="43">
        <f>BF18*IF(BF18&gt;0,IF(ISNUMBER(FIND("[",AN18)),VLOOKUP(LEFT(AN18,FIND("[",AN18)-1),Resources!$B$3:$F$100,5,FALSE),VLOOKUP(AN18,Resources!$B$3:$F$100,5,FALSE)),0)</f>
        <v>0</v>
      </c>
      <c r="CR18" s="43">
        <f>BG18*IF(BG18&gt;0,IF(ISNUMBER(FIND("[",AO18)),VLOOKUP(LEFT(AO18,FIND("[",AO18)-1),Resources!$B$3:$F$100,5,FALSE),VLOOKUP(AO18,Resources!$B$3:$F$100,5,FALSE)),0)</f>
        <v>0</v>
      </c>
      <c r="CS18" s="43">
        <f>BH18*IF(BH18&gt;0,IF(ISNUMBER(FIND("[",AP18)),VLOOKUP(LEFT(AP18,FIND("[",AP18)-1),Resources!$B$3:$F$100,5,FALSE),VLOOKUP(AP18,Resources!$B$3:$F$100,5,FALSE)),0)</f>
        <v>0</v>
      </c>
      <c r="CT18" s="44">
        <f t="shared" si="40"/>
        <v>154.24</v>
      </c>
    </row>
    <row r="19" spans="1:98">
      <c r="A19" s="10" t="s">
        <v>98</v>
      </c>
      <c r="B19" s="4" t="s">
        <v>99</v>
      </c>
      <c r="C19" s="23" t="s">
        <v>100</v>
      </c>
      <c r="D19" s="4" t="s">
        <v>101</v>
      </c>
      <c r="E19" s="4" t="s">
        <v>102</v>
      </c>
      <c r="F19" s="12">
        <v>39143.333333333299</v>
      </c>
      <c r="G19" s="13"/>
      <c r="H19" s="4" t="s">
        <v>83</v>
      </c>
      <c r="I19" s="9" t="s">
        <v>55</v>
      </c>
      <c r="J19" s="13"/>
      <c r="K19" s="14">
        <v>117409.7188</v>
      </c>
      <c r="L19" s="13"/>
      <c r="M19" s="14">
        <v>0</v>
      </c>
      <c r="N19" s="13"/>
      <c r="X19" s="43">
        <f>M19/(IF(ISNUMBER(FIND("d",H19)),LEFT(H19,FIND("d",H19)-1),0)*COUNTIF(Agenda!$B$2:$B$25,"Yes")+IF(ISNUMBER(FIND(" ",H19)),LEFT(RIGHT(H19,LEN(H19)-FIND(" ",H19)),FIND("h",RIGHT(H19,LEN(H19)-FIND(" ",H19)))-1),IF(ISNUMBER(FIND("h",H19)),LEFT(H19,FIND("h",H19)-1),0)))</f>
        <v>0</v>
      </c>
      <c r="Y19" s="35" t="str">
        <f>IF(ISNUMBER(FIND(";",I19)),LEFT(I19,FIND(";",I19)-1),I19)</f>
        <v>team subcontractor[4,00 #8]</v>
      </c>
      <c r="Z19" s="35">
        <f>IF(ISNUMBER(FIND(";",I19)),RIGHT(I19,LEN(I19)-FIND(";",I19)),0)</f>
        <v>0</v>
      </c>
      <c r="AA19" s="36">
        <f t="shared" si="21"/>
        <v>0</v>
      </c>
      <c r="AB19" s="36">
        <f t="shared" si="22"/>
        <v>0</v>
      </c>
      <c r="AC19" s="36">
        <f t="shared" si="23"/>
        <v>0</v>
      </c>
      <c r="AD19" s="36">
        <f t="shared" si="24"/>
        <v>0</v>
      </c>
      <c r="AE19" s="36">
        <f t="shared" si="25"/>
        <v>0</v>
      </c>
      <c r="AF19" s="36">
        <f t="shared" si="26"/>
        <v>0</v>
      </c>
      <c r="AG19" s="36">
        <f t="shared" si="27"/>
        <v>0</v>
      </c>
      <c r="AH19" s="36">
        <f t="shared" si="28"/>
        <v>0</v>
      </c>
      <c r="AI19" s="36">
        <f t="shared" si="29"/>
        <v>0</v>
      </c>
      <c r="AJ19" s="36">
        <f t="shared" si="30"/>
        <v>0</v>
      </c>
      <c r="AK19" s="36">
        <f t="shared" si="31"/>
        <v>0</v>
      </c>
      <c r="AL19" s="36">
        <f t="shared" si="32"/>
        <v>0</v>
      </c>
      <c r="AM19" s="36">
        <f t="shared" si="33"/>
        <v>0</v>
      </c>
      <c r="AN19" s="36">
        <f t="shared" si="34"/>
        <v>0</v>
      </c>
      <c r="AO19" s="36">
        <f t="shared" si="35"/>
        <v>0</v>
      </c>
      <c r="AP19" s="36">
        <f t="shared" si="36"/>
        <v>0</v>
      </c>
      <c r="AQ19" s="37" t="str">
        <f t="shared" si="37"/>
        <v>4,00</v>
      </c>
      <c r="AR19" s="37">
        <f t="shared" si="37"/>
        <v>0</v>
      </c>
      <c r="AS19" s="37">
        <f t="shared" si="37"/>
        <v>0</v>
      </c>
      <c r="AT19" s="37">
        <f t="shared" si="37"/>
        <v>0</v>
      </c>
      <c r="AU19" s="37">
        <f t="shared" si="37"/>
        <v>0</v>
      </c>
      <c r="AV19" s="37">
        <f t="shared" si="37"/>
        <v>0</v>
      </c>
      <c r="AW19" s="37">
        <f t="shared" si="37"/>
        <v>0</v>
      </c>
      <c r="AX19" s="37">
        <f t="shared" si="37"/>
        <v>0</v>
      </c>
      <c r="AY19" s="37">
        <f t="shared" si="37"/>
        <v>0</v>
      </c>
      <c r="AZ19" s="37">
        <f t="shared" si="37"/>
        <v>0</v>
      </c>
      <c r="BA19" s="37">
        <f t="shared" si="37"/>
        <v>0</v>
      </c>
      <c r="BB19" s="37">
        <f t="shared" si="37"/>
        <v>0</v>
      </c>
      <c r="BC19" s="37">
        <f t="shared" si="37"/>
        <v>0</v>
      </c>
      <c r="BD19" s="37">
        <f t="shared" si="37"/>
        <v>0</v>
      </c>
      <c r="BE19" s="37">
        <f t="shared" si="37"/>
        <v>0</v>
      </c>
      <c r="BF19" s="37">
        <f t="shared" si="37"/>
        <v>0</v>
      </c>
      <c r="BG19" s="37">
        <f t="shared" si="38"/>
        <v>0</v>
      </c>
      <c r="BH19" s="37">
        <f t="shared" si="38"/>
        <v>0</v>
      </c>
      <c r="BI19" s="43">
        <f>AQ19*IF(AQ19&gt;0,IF(ISNUMBER(FIND("[",Y19)),VLOOKUP(LEFT(Y19,FIND("[",Y19)-1),Resources!$B$3:$F$100,4,FALSE),VLOOKUP(Y19,Resources!$B$3:$F$100,4,FALSE)),0)</f>
        <v>0</v>
      </c>
      <c r="BJ19" s="43">
        <f>AR19*IF(AR19&gt;0,IF(ISNUMBER(FIND("[",Z19)),VLOOKUP(LEFT(Z19,FIND("[",Z19)-1),Resources!$B$3:$F$100,4,FALSE),VLOOKUP(Z19,Resources!$B$3:$F$100,4,FALSE)),0)</f>
        <v>0</v>
      </c>
      <c r="BK19" s="43">
        <f>AS19*IF(AS19&gt;0,IF(ISNUMBER(FIND("[",AA19)),VLOOKUP(LEFT(AA19,FIND("[",AA19)-1),Resources!$B$3:$F$100,4,FALSE),VLOOKUP(AA19,Resources!$B$3:$F$100,4,FALSE)),0)</f>
        <v>0</v>
      </c>
      <c r="BL19" s="43">
        <f>AT19*IF(AT19&gt;0,IF(ISNUMBER(FIND("[",AB19)),VLOOKUP(LEFT(AB19,FIND("[",AB19)-1),Resources!$B$3:$F$100,4,FALSE),VLOOKUP(AB19,Resources!$B$3:$F$100,4,FALSE)),0)</f>
        <v>0</v>
      </c>
      <c r="BM19" s="43">
        <f>AU19*IF(AU19&gt;0,IF(ISNUMBER(FIND("[",AC19)),VLOOKUP(LEFT(AC19,FIND("[",AC19)-1),Resources!$B$3:$F$100,4,FALSE),VLOOKUP(AC19,Resources!$B$3:$F$100,4,FALSE)),0)</f>
        <v>0</v>
      </c>
      <c r="BN19" s="43">
        <f>AV19*IF(AV19&gt;0,IF(ISNUMBER(FIND("[",AD19)),VLOOKUP(LEFT(AD19,FIND("[",AD19)-1),Resources!$B$3:$F$100,4,FALSE),VLOOKUP(AD19,Resources!$B$3:$F$100,4,FALSE)),0)</f>
        <v>0</v>
      </c>
      <c r="BO19" s="43">
        <f>AW19*IF(AW19&gt;0,IF(ISNUMBER(FIND("[",AE19)),VLOOKUP(LEFT(AE19,FIND("[",AE19)-1),Resources!$B$3:$F$100,4,FALSE),VLOOKUP(AE19,Resources!$B$3:$F$100,4,FALSE)),0)</f>
        <v>0</v>
      </c>
      <c r="BP19" s="43">
        <f>AX19*IF(AX19&gt;0,IF(ISNUMBER(FIND("[",AF19)),VLOOKUP(LEFT(AF19,FIND("[",AF19)-1),Resources!$B$3:$F$100,4,FALSE),VLOOKUP(AF19,Resources!$B$3:$F$100,4,FALSE)),0)</f>
        <v>0</v>
      </c>
      <c r="BQ19" s="43">
        <f>AY19*IF(AY19&gt;0,IF(ISNUMBER(FIND("[",AG19)),VLOOKUP(LEFT(AG19,FIND("[",AG19)-1),Resources!$B$3:$F$100,4,FALSE),VLOOKUP(AG19,Resources!$B$3:$F$100,4,FALSE)),0)</f>
        <v>0</v>
      </c>
      <c r="BR19" s="43">
        <f>AZ19*IF(AZ19&gt;0,IF(ISNUMBER(FIND("[",AH19)),VLOOKUP(LEFT(AH19,FIND("[",AH19)-1),Resources!$B$3:$F$100,4,FALSE),VLOOKUP(AH19,Resources!$B$3:$F$100,4,FALSE)),0)</f>
        <v>0</v>
      </c>
      <c r="BS19" s="43">
        <f>BA19*IF(BA19&gt;0,IF(ISNUMBER(FIND("[",AI19)),VLOOKUP(LEFT(AI19,FIND("[",AI19)-1),Resources!$B$3:$F$100,4,FALSE),VLOOKUP(AI19,Resources!$B$3:$F$100,4,FALSE)),0)</f>
        <v>0</v>
      </c>
      <c r="BT19" s="43">
        <f>BB19*IF(BB19&gt;0,IF(ISNUMBER(FIND("[",AJ19)),VLOOKUP(LEFT(AJ19,FIND("[",AJ19)-1),Resources!$B$3:$F$100,4,FALSE),VLOOKUP(AJ19,Resources!$B$3:$F$100,4,FALSE)),0)</f>
        <v>0</v>
      </c>
      <c r="BU19" s="43">
        <f>BC19*IF(BC19&gt;0,IF(ISNUMBER(FIND("[",AK19)),VLOOKUP(LEFT(AK19,FIND("[",AK19)-1),Resources!$B$3:$F$100,4,FALSE),VLOOKUP(AK19,Resources!$B$3:$F$100,4,FALSE)),0)</f>
        <v>0</v>
      </c>
      <c r="BV19" s="43">
        <f>BD19*IF(BD19&gt;0,IF(ISNUMBER(FIND("[",AL19)),VLOOKUP(LEFT(AL19,FIND("[",AL19)-1),Resources!$B$3:$F$100,4,FALSE),VLOOKUP(AL19,Resources!$B$3:$F$100,4,FALSE)),0)</f>
        <v>0</v>
      </c>
      <c r="BW19" s="43">
        <f>BE19*IF(BE19&gt;0,IF(ISNUMBER(FIND("[",AM19)),VLOOKUP(LEFT(AM19,FIND("[",AM19)-1),Resources!$B$3:$F$100,4,FALSE),VLOOKUP(AM19,Resources!$B$3:$F$100,4,FALSE)),0)</f>
        <v>0</v>
      </c>
      <c r="BX19" s="43">
        <f>BF19*IF(BF19&gt;0,IF(ISNUMBER(FIND("[",AN19)),VLOOKUP(LEFT(AN19,FIND("[",AN19)-1),Resources!$B$3:$F$100,4,FALSE),VLOOKUP(AN19,Resources!$B$3:$F$100,4,FALSE)),0)</f>
        <v>0</v>
      </c>
      <c r="BY19" s="43">
        <f>BG19*IF(BG19&gt;0,IF(ISNUMBER(FIND("[",AO19)),VLOOKUP(LEFT(AO19,FIND("[",AO19)-1),Resources!$B$3:$F$100,4,FALSE),VLOOKUP(AO19,Resources!$B$3:$F$100,4,FALSE)),0)</f>
        <v>0</v>
      </c>
      <c r="BZ19" s="43">
        <f>BH19*IF(BH19&gt;0,IF(ISNUMBER(FIND("[",AP19)),VLOOKUP(LEFT(AP19,FIND("[",AP19)-1),Resources!$B$3:$F$100,4,FALSE),VLOOKUP(AP19,Resources!$B$3:$F$100,4,FALSE)),0)</f>
        <v>0</v>
      </c>
      <c r="CA19" s="44">
        <f t="shared" si="39"/>
        <v>0</v>
      </c>
      <c r="CB19" s="43">
        <f>AQ19*IF(AQ19&gt;0,IF(ISNUMBER(FIND("[",Y19)),VLOOKUP(LEFT(Y19,FIND("[",Y19)-1),Resources!$B$3:$F$100,5,FALSE),VLOOKUP(Y19,Resources!$B$3:$F$100,5,FALSE)),0)</f>
        <v>154.24</v>
      </c>
      <c r="CC19" s="43">
        <f>AR19*IF(AR19&gt;0,IF(ISNUMBER(FIND("[",Z19)),VLOOKUP(LEFT(Z19,FIND("[",Z19)-1),Resources!$B$3:$F$100,5,FALSE),VLOOKUP(Z19,Resources!$B$3:$F$100,5,FALSE)),0)</f>
        <v>0</v>
      </c>
      <c r="CD19" s="43">
        <f>AS19*IF(AS19&gt;0,IF(ISNUMBER(FIND("[",AA19)),VLOOKUP(LEFT(AA19,FIND("[",AA19)-1),Resources!$B$3:$F$100,5,FALSE),VLOOKUP(AA19,Resources!$B$3:$F$100,5,FALSE)),0)</f>
        <v>0</v>
      </c>
      <c r="CE19" s="43">
        <f>AT19*IF(AT19&gt;0,IF(ISNUMBER(FIND("[",AB19)),VLOOKUP(LEFT(AB19,FIND("[",AB19)-1),Resources!$B$3:$F$100,5,FALSE),VLOOKUP(AB19,Resources!$B$3:$F$100,5,FALSE)),0)</f>
        <v>0</v>
      </c>
      <c r="CF19" s="43">
        <f>AU19*IF(AU19&gt;0,IF(ISNUMBER(FIND("[",AC19)),VLOOKUP(LEFT(AC19,FIND("[",AC19)-1),Resources!$B$3:$F$100,5,FALSE),VLOOKUP(AC19,Resources!$B$3:$F$100,5,FALSE)),0)</f>
        <v>0</v>
      </c>
      <c r="CG19" s="43">
        <f>AV19*IF(AV19&gt;0,IF(ISNUMBER(FIND("[",AD19)),VLOOKUP(LEFT(AD19,FIND("[",AD19)-1),Resources!$B$3:$F$100,5,FALSE),VLOOKUP(AD19,Resources!$B$3:$F$100,5,FALSE)),0)</f>
        <v>0</v>
      </c>
      <c r="CH19" s="43">
        <f>AW19*IF(AW19&gt;0,IF(ISNUMBER(FIND("[",AE19)),VLOOKUP(LEFT(AE19,FIND("[",AE19)-1),Resources!$B$3:$F$100,5,FALSE),VLOOKUP(AE19,Resources!$B$3:$F$100,5,FALSE)),0)</f>
        <v>0</v>
      </c>
      <c r="CI19" s="43">
        <f>AX19*IF(AX19&gt;0,IF(ISNUMBER(FIND("[",AF19)),VLOOKUP(LEFT(AF19,FIND("[",AF19)-1),Resources!$B$3:$F$100,5,FALSE),VLOOKUP(AF19,Resources!$B$3:$F$100,5,FALSE)),0)</f>
        <v>0</v>
      </c>
      <c r="CJ19" s="43">
        <f>AY19*IF(AY19&gt;0,IF(ISNUMBER(FIND("[",AG19)),VLOOKUP(LEFT(AG19,FIND("[",AG19)-1),Resources!$B$3:$F$100,5,FALSE),VLOOKUP(AG19,Resources!$B$3:$F$100,5,FALSE)),0)</f>
        <v>0</v>
      </c>
      <c r="CK19" s="43">
        <f>AZ19*IF(AZ19&gt;0,IF(ISNUMBER(FIND("[",AH19)),VLOOKUP(LEFT(AH19,FIND("[",AH19)-1),Resources!$B$3:$F$100,5,FALSE),VLOOKUP(AH19,Resources!$B$3:$F$100,5,FALSE)),0)</f>
        <v>0</v>
      </c>
      <c r="CL19" s="43">
        <f>BA19*IF(BA19&gt;0,IF(ISNUMBER(FIND("[",AI19)),VLOOKUP(LEFT(AI19,FIND("[",AI19)-1),Resources!$B$3:$F$100,5,FALSE),VLOOKUP(AI19,Resources!$B$3:$F$100,5,FALSE)),0)</f>
        <v>0</v>
      </c>
      <c r="CM19" s="43">
        <f>BB19*IF(BB19&gt;0,IF(ISNUMBER(FIND("[",AJ19)),VLOOKUP(LEFT(AJ19,FIND("[",AJ19)-1),Resources!$B$3:$F$100,5,FALSE),VLOOKUP(AJ19,Resources!$B$3:$F$100,5,FALSE)),0)</f>
        <v>0</v>
      </c>
      <c r="CN19" s="43">
        <f>BC19*IF(BC19&gt;0,IF(ISNUMBER(FIND("[",AK19)),VLOOKUP(LEFT(AK19,FIND("[",AK19)-1),Resources!$B$3:$F$100,5,FALSE),VLOOKUP(AK19,Resources!$B$3:$F$100,5,FALSE)),0)</f>
        <v>0</v>
      </c>
      <c r="CO19" s="43">
        <f>BD19*IF(BD19&gt;0,IF(ISNUMBER(FIND("[",AL19)),VLOOKUP(LEFT(AL19,FIND("[",AL19)-1),Resources!$B$3:$F$100,5,FALSE),VLOOKUP(AL19,Resources!$B$3:$F$100,5,FALSE)),0)</f>
        <v>0</v>
      </c>
      <c r="CP19" s="43">
        <f>BE19*IF(BE19&gt;0,IF(ISNUMBER(FIND("[",AM19)),VLOOKUP(LEFT(AM19,FIND("[",AM19)-1),Resources!$B$3:$F$100,5,FALSE),VLOOKUP(AM19,Resources!$B$3:$F$100,5,FALSE)),0)</f>
        <v>0</v>
      </c>
      <c r="CQ19" s="43">
        <f>BF19*IF(BF19&gt;0,IF(ISNUMBER(FIND("[",AN19)),VLOOKUP(LEFT(AN19,FIND("[",AN19)-1),Resources!$B$3:$F$100,5,FALSE),VLOOKUP(AN19,Resources!$B$3:$F$100,5,FALSE)),0)</f>
        <v>0</v>
      </c>
      <c r="CR19" s="43">
        <f>BG19*IF(BG19&gt;0,IF(ISNUMBER(FIND("[",AO19)),VLOOKUP(LEFT(AO19,FIND("[",AO19)-1),Resources!$B$3:$F$100,5,FALSE),VLOOKUP(AO19,Resources!$B$3:$F$100,5,FALSE)),0)</f>
        <v>0</v>
      </c>
      <c r="CS19" s="43">
        <f>BH19*IF(BH19&gt;0,IF(ISNUMBER(FIND("[",AP19)),VLOOKUP(LEFT(AP19,FIND("[",AP19)-1),Resources!$B$3:$F$100,5,FALSE),VLOOKUP(AP19,Resources!$B$3:$F$100,5,FALSE)),0)</f>
        <v>0</v>
      </c>
      <c r="CT19" s="44">
        <f t="shared" si="40"/>
        <v>154.24</v>
      </c>
    </row>
    <row r="20" spans="1:98">
      <c r="A20" s="10" t="s">
        <v>103</v>
      </c>
      <c r="B20" s="4" t="s">
        <v>104</v>
      </c>
      <c r="C20" s="23" t="s">
        <v>105</v>
      </c>
      <c r="D20" s="4" t="s">
        <v>106</v>
      </c>
      <c r="E20" s="4" t="s">
        <v>107</v>
      </c>
      <c r="F20" s="12">
        <v>39157.333333333299</v>
      </c>
      <c r="G20" s="13"/>
      <c r="H20" s="4" t="s">
        <v>108</v>
      </c>
      <c r="I20" s="9" t="s">
        <v>77</v>
      </c>
      <c r="J20" s="13"/>
      <c r="K20" s="14">
        <v>118992.50780000001</v>
      </c>
      <c r="L20" s="13"/>
      <c r="M20" s="14">
        <v>0</v>
      </c>
      <c r="N20" s="13"/>
      <c r="X20" s="43">
        <f>M20/(IF(ISNUMBER(FIND("d",H20)),LEFT(H20,FIND("d",H20)-1),0)*COUNTIF(Agenda!$B$2:$B$25,"Yes")+IF(ISNUMBER(FIND(" ",H20)),LEFT(RIGHT(H20,LEN(H20)-FIND(" ",H20)),FIND("h",RIGHT(H20,LEN(H20)-FIND(" ",H20)))-1),IF(ISNUMBER(FIND("h",H20)),LEFT(H20,FIND("h",H20)-1),0)))</f>
        <v>0</v>
      </c>
      <c r="Y20" s="35" t="str">
        <f>IF(ISNUMBER(FIND(";",I20)),LEFT(I20,FIND(";",I20)-1),I20)</f>
        <v>team subcontractor[3,00 #8]</v>
      </c>
      <c r="Z20" s="35">
        <f>IF(ISNUMBER(FIND(";",I20)),RIGHT(I20,LEN(I20)-FIND(";",I20)),0)</f>
        <v>0</v>
      </c>
      <c r="AA20" s="36">
        <f t="shared" si="21"/>
        <v>0</v>
      </c>
      <c r="AB20" s="36">
        <f t="shared" si="22"/>
        <v>0</v>
      </c>
      <c r="AC20" s="36">
        <f t="shared" si="23"/>
        <v>0</v>
      </c>
      <c r="AD20" s="36">
        <f t="shared" si="24"/>
        <v>0</v>
      </c>
      <c r="AE20" s="36">
        <f t="shared" si="25"/>
        <v>0</v>
      </c>
      <c r="AF20" s="36">
        <f t="shared" si="26"/>
        <v>0</v>
      </c>
      <c r="AG20" s="36">
        <f t="shared" si="27"/>
        <v>0</v>
      </c>
      <c r="AH20" s="36">
        <f t="shared" si="28"/>
        <v>0</v>
      </c>
      <c r="AI20" s="36">
        <f t="shared" si="29"/>
        <v>0</v>
      </c>
      <c r="AJ20" s="36">
        <f t="shared" si="30"/>
        <v>0</v>
      </c>
      <c r="AK20" s="36">
        <f t="shared" si="31"/>
        <v>0</v>
      </c>
      <c r="AL20" s="36">
        <f t="shared" si="32"/>
        <v>0</v>
      </c>
      <c r="AM20" s="36">
        <f t="shared" si="33"/>
        <v>0</v>
      </c>
      <c r="AN20" s="36">
        <f t="shared" si="34"/>
        <v>0</v>
      </c>
      <c r="AO20" s="36">
        <f t="shared" si="35"/>
        <v>0</v>
      </c>
      <c r="AP20" s="36">
        <f t="shared" si="36"/>
        <v>0</v>
      </c>
      <c r="AQ20" s="37" t="str">
        <f t="shared" si="37"/>
        <v>3,00</v>
      </c>
      <c r="AR20" s="37">
        <f t="shared" si="37"/>
        <v>0</v>
      </c>
      <c r="AS20" s="37">
        <f t="shared" si="37"/>
        <v>0</v>
      </c>
      <c r="AT20" s="37">
        <f t="shared" si="37"/>
        <v>0</v>
      </c>
      <c r="AU20" s="37">
        <f t="shared" si="37"/>
        <v>0</v>
      </c>
      <c r="AV20" s="37">
        <f t="shared" si="37"/>
        <v>0</v>
      </c>
      <c r="AW20" s="37">
        <f t="shared" si="37"/>
        <v>0</v>
      </c>
      <c r="AX20" s="37">
        <f t="shared" si="37"/>
        <v>0</v>
      </c>
      <c r="AY20" s="37">
        <f t="shared" si="37"/>
        <v>0</v>
      </c>
      <c r="AZ20" s="37">
        <f t="shared" si="37"/>
        <v>0</v>
      </c>
      <c r="BA20" s="37">
        <f t="shared" si="37"/>
        <v>0</v>
      </c>
      <c r="BB20" s="37">
        <f t="shared" si="37"/>
        <v>0</v>
      </c>
      <c r="BC20" s="37">
        <f t="shared" si="37"/>
        <v>0</v>
      </c>
      <c r="BD20" s="37">
        <f t="shared" si="37"/>
        <v>0</v>
      </c>
      <c r="BE20" s="37">
        <f t="shared" si="37"/>
        <v>0</v>
      </c>
      <c r="BF20" s="37">
        <f t="shared" si="37"/>
        <v>0</v>
      </c>
      <c r="BG20" s="37">
        <f t="shared" si="38"/>
        <v>0</v>
      </c>
      <c r="BH20" s="37">
        <f t="shared" si="38"/>
        <v>0</v>
      </c>
      <c r="BI20" s="43">
        <f>AQ20*IF(AQ20&gt;0,IF(ISNUMBER(FIND("[",Y20)),VLOOKUP(LEFT(Y20,FIND("[",Y20)-1),Resources!$B$3:$F$100,4,FALSE),VLOOKUP(Y20,Resources!$B$3:$F$100,4,FALSE)),0)</f>
        <v>0</v>
      </c>
      <c r="BJ20" s="43">
        <f>AR20*IF(AR20&gt;0,IF(ISNUMBER(FIND("[",Z20)),VLOOKUP(LEFT(Z20,FIND("[",Z20)-1),Resources!$B$3:$F$100,4,FALSE),VLOOKUP(Z20,Resources!$B$3:$F$100,4,FALSE)),0)</f>
        <v>0</v>
      </c>
      <c r="BK20" s="43">
        <f>AS20*IF(AS20&gt;0,IF(ISNUMBER(FIND("[",AA20)),VLOOKUP(LEFT(AA20,FIND("[",AA20)-1),Resources!$B$3:$F$100,4,FALSE),VLOOKUP(AA20,Resources!$B$3:$F$100,4,FALSE)),0)</f>
        <v>0</v>
      </c>
      <c r="BL20" s="43">
        <f>AT20*IF(AT20&gt;0,IF(ISNUMBER(FIND("[",AB20)),VLOOKUP(LEFT(AB20,FIND("[",AB20)-1),Resources!$B$3:$F$100,4,FALSE),VLOOKUP(AB20,Resources!$B$3:$F$100,4,FALSE)),0)</f>
        <v>0</v>
      </c>
      <c r="BM20" s="43">
        <f>AU20*IF(AU20&gt;0,IF(ISNUMBER(FIND("[",AC20)),VLOOKUP(LEFT(AC20,FIND("[",AC20)-1),Resources!$B$3:$F$100,4,FALSE),VLOOKUP(AC20,Resources!$B$3:$F$100,4,FALSE)),0)</f>
        <v>0</v>
      </c>
      <c r="BN20" s="43">
        <f>AV20*IF(AV20&gt;0,IF(ISNUMBER(FIND("[",AD20)),VLOOKUP(LEFT(AD20,FIND("[",AD20)-1),Resources!$B$3:$F$100,4,FALSE),VLOOKUP(AD20,Resources!$B$3:$F$100,4,FALSE)),0)</f>
        <v>0</v>
      </c>
      <c r="BO20" s="43">
        <f>AW20*IF(AW20&gt;0,IF(ISNUMBER(FIND("[",AE20)),VLOOKUP(LEFT(AE20,FIND("[",AE20)-1),Resources!$B$3:$F$100,4,FALSE),VLOOKUP(AE20,Resources!$B$3:$F$100,4,FALSE)),0)</f>
        <v>0</v>
      </c>
      <c r="BP20" s="43">
        <f>AX20*IF(AX20&gt;0,IF(ISNUMBER(FIND("[",AF20)),VLOOKUP(LEFT(AF20,FIND("[",AF20)-1),Resources!$B$3:$F$100,4,FALSE),VLOOKUP(AF20,Resources!$B$3:$F$100,4,FALSE)),0)</f>
        <v>0</v>
      </c>
      <c r="BQ20" s="43">
        <f>AY20*IF(AY20&gt;0,IF(ISNUMBER(FIND("[",AG20)),VLOOKUP(LEFT(AG20,FIND("[",AG20)-1),Resources!$B$3:$F$100,4,FALSE),VLOOKUP(AG20,Resources!$B$3:$F$100,4,FALSE)),0)</f>
        <v>0</v>
      </c>
      <c r="BR20" s="43">
        <f>AZ20*IF(AZ20&gt;0,IF(ISNUMBER(FIND("[",AH20)),VLOOKUP(LEFT(AH20,FIND("[",AH20)-1),Resources!$B$3:$F$100,4,FALSE),VLOOKUP(AH20,Resources!$B$3:$F$100,4,FALSE)),0)</f>
        <v>0</v>
      </c>
      <c r="BS20" s="43">
        <f>BA20*IF(BA20&gt;0,IF(ISNUMBER(FIND("[",AI20)),VLOOKUP(LEFT(AI20,FIND("[",AI20)-1),Resources!$B$3:$F$100,4,FALSE),VLOOKUP(AI20,Resources!$B$3:$F$100,4,FALSE)),0)</f>
        <v>0</v>
      </c>
      <c r="BT20" s="43">
        <f>BB20*IF(BB20&gt;0,IF(ISNUMBER(FIND("[",AJ20)),VLOOKUP(LEFT(AJ20,FIND("[",AJ20)-1),Resources!$B$3:$F$100,4,FALSE),VLOOKUP(AJ20,Resources!$B$3:$F$100,4,FALSE)),0)</f>
        <v>0</v>
      </c>
      <c r="BU20" s="43">
        <f>BC20*IF(BC20&gt;0,IF(ISNUMBER(FIND("[",AK20)),VLOOKUP(LEFT(AK20,FIND("[",AK20)-1),Resources!$B$3:$F$100,4,FALSE),VLOOKUP(AK20,Resources!$B$3:$F$100,4,FALSE)),0)</f>
        <v>0</v>
      </c>
      <c r="BV20" s="43">
        <f>BD20*IF(BD20&gt;0,IF(ISNUMBER(FIND("[",AL20)),VLOOKUP(LEFT(AL20,FIND("[",AL20)-1),Resources!$B$3:$F$100,4,FALSE),VLOOKUP(AL20,Resources!$B$3:$F$100,4,FALSE)),0)</f>
        <v>0</v>
      </c>
      <c r="BW20" s="43">
        <f>BE20*IF(BE20&gt;0,IF(ISNUMBER(FIND("[",AM20)),VLOOKUP(LEFT(AM20,FIND("[",AM20)-1),Resources!$B$3:$F$100,4,FALSE),VLOOKUP(AM20,Resources!$B$3:$F$100,4,FALSE)),0)</f>
        <v>0</v>
      </c>
      <c r="BX20" s="43">
        <f>BF20*IF(BF20&gt;0,IF(ISNUMBER(FIND("[",AN20)),VLOOKUP(LEFT(AN20,FIND("[",AN20)-1),Resources!$B$3:$F$100,4,FALSE),VLOOKUP(AN20,Resources!$B$3:$F$100,4,FALSE)),0)</f>
        <v>0</v>
      </c>
      <c r="BY20" s="43">
        <f>BG20*IF(BG20&gt;0,IF(ISNUMBER(FIND("[",AO20)),VLOOKUP(LEFT(AO20,FIND("[",AO20)-1),Resources!$B$3:$F$100,4,FALSE),VLOOKUP(AO20,Resources!$B$3:$F$100,4,FALSE)),0)</f>
        <v>0</v>
      </c>
      <c r="BZ20" s="43">
        <f>BH20*IF(BH20&gt;0,IF(ISNUMBER(FIND("[",AP20)),VLOOKUP(LEFT(AP20,FIND("[",AP20)-1),Resources!$B$3:$F$100,4,FALSE),VLOOKUP(AP20,Resources!$B$3:$F$100,4,FALSE)),0)</f>
        <v>0</v>
      </c>
      <c r="CA20" s="44">
        <f t="shared" si="39"/>
        <v>0</v>
      </c>
      <c r="CB20" s="43">
        <f>AQ20*IF(AQ20&gt;0,IF(ISNUMBER(FIND("[",Y20)),VLOOKUP(LEFT(Y20,FIND("[",Y20)-1),Resources!$B$3:$F$100,5,FALSE),VLOOKUP(Y20,Resources!$B$3:$F$100,5,FALSE)),0)</f>
        <v>115.68</v>
      </c>
      <c r="CC20" s="43">
        <f>AR20*IF(AR20&gt;0,IF(ISNUMBER(FIND("[",Z20)),VLOOKUP(LEFT(Z20,FIND("[",Z20)-1),Resources!$B$3:$F$100,5,FALSE),VLOOKUP(Z20,Resources!$B$3:$F$100,5,FALSE)),0)</f>
        <v>0</v>
      </c>
      <c r="CD20" s="43">
        <f>AS20*IF(AS20&gt;0,IF(ISNUMBER(FIND("[",AA20)),VLOOKUP(LEFT(AA20,FIND("[",AA20)-1),Resources!$B$3:$F$100,5,FALSE),VLOOKUP(AA20,Resources!$B$3:$F$100,5,FALSE)),0)</f>
        <v>0</v>
      </c>
      <c r="CE20" s="43">
        <f>AT20*IF(AT20&gt;0,IF(ISNUMBER(FIND("[",AB20)),VLOOKUP(LEFT(AB20,FIND("[",AB20)-1),Resources!$B$3:$F$100,5,FALSE),VLOOKUP(AB20,Resources!$B$3:$F$100,5,FALSE)),0)</f>
        <v>0</v>
      </c>
      <c r="CF20" s="43">
        <f>AU20*IF(AU20&gt;0,IF(ISNUMBER(FIND("[",AC20)),VLOOKUP(LEFT(AC20,FIND("[",AC20)-1),Resources!$B$3:$F$100,5,FALSE),VLOOKUP(AC20,Resources!$B$3:$F$100,5,FALSE)),0)</f>
        <v>0</v>
      </c>
      <c r="CG20" s="43">
        <f>AV20*IF(AV20&gt;0,IF(ISNUMBER(FIND("[",AD20)),VLOOKUP(LEFT(AD20,FIND("[",AD20)-1),Resources!$B$3:$F$100,5,FALSE),VLOOKUP(AD20,Resources!$B$3:$F$100,5,FALSE)),0)</f>
        <v>0</v>
      </c>
      <c r="CH20" s="43">
        <f>AW20*IF(AW20&gt;0,IF(ISNUMBER(FIND("[",AE20)),VLOOKUP(LEFT(AE20,FIND("[",AE20)-1),Resources!$B$3:$F$100,5,FALSE),VLOOKUP(AE20,Resources!$B$3:$F$100,5,FALSE)),0)</f>
        <v>0</v>
      </c>
      <c r="CI20" s="43">
        <f>AX20*IF(AX20&gt;0,IF(ISNUMBER(FIND("[",AF20)),VLOOKUP(LEFT(AF20,FIND("[",AF20)-1),Resources!$B$3:$F$100,5,FALSE),VLOOKUP(AF20,Resources!$B$3:$F$100,5,FALSE)),0)</f>
        <v>0</v>
      </c>
      <c r="CJ20" s="43">
        <f>AY20*IF(AY20&gt;0,IF(ISNUMBER(FIND("[",AG20)),VLOOKUP(LEFT(AG20,FIND("[",AG20)-1),Resources!$B$3:$F$100,5,FALSE),VLOOKUP(AG20,Resources!$B$3:$F$100,5,FALSE)),0)</f>
        <v>0</v>
      </c>
      <c r="CK20" s="43">
        <f>AZ20*IF(AZ20&gt;0,IF(ISNUMBER(FIND("[",AH20)),VLOOKUP(LEFT(AH20,FIND("[",AH20)-1),Resources!$B$3:$F$100,5,FALSE),VLOOKUP(AH20,Resources!$B$3:$F$100,5,FALSE)),0)</f>
        <v>0</v>
      </c>
      <c r="CL20" s="43">
        <f>BA20*IF(BA20&gt;0,IF(ISNUMBER(FIND("[",AI20)),VLOOKUP(LEFT(AI20,FIND("[",AI20)-1),Resources!$B$3:$F$100,5,FALSE),VLOOKUP(AI20,Resources!$B$3:$F$100,5,FALSE)),0)</f>
        <v>0</v>
      </c>
      <c r="CM20" s="43">
        <f>BB20*IF(BB20&gt;0,IF(ISNUMBER(FIND("[",AJ20)),VLOOKUP(LEFT(AJ20,FIND("[",AJ20)-1),Resources!$B$3:$F$100,5,FALSE),VLOOKUP(AJ20,Resources!$B$3:$F$100,5,FALSE)),0)</f>
        <v>0</v>
      </c>
      <c r="CN20" s="43">
        <f>BC20*IF(BC20&gt;0,IF(ISNUMBER(FIND("[",AK20)),VLOOKUP(LEFT(AK20,FIND("[",AK20)-1),Resources!$B$3:$F$100,5,FALSE),VLOOKUP(AK20,Resources!$B$3:$F$100,5,FALSE)),0)</f>
        <v>0</v>
      </c>
      <c r="CO20" s="43">
        <f>BD20*IF(BD20&gt;0,IF(ISNUMBER(FIND("[",AL20)),VLOOKUP(LEFT(AL20,FIND("[",AL20)-1),Resources!$B$3:$F$100,5,FALSE),VLOOKUP(AL20,Resources!$B$3:$F$100,5,FALSE)),0)</f>
        <v>0</v>
      </c>
      <c r="CP20" s="43">
        <f>BE20*IF(BE20&gt;0,IF(ISNUMBER(FIND("[",AM20)),VLOOKUP(LEFT(AM20,FIND("[",AM20)-1),Resources!$B$3:$F$100,5,FALSE),VLOOKUP(AM20,Resources!$B$3:$F$100,5,FALSE)),0)</f>
        <v>0</v>
      </c>
      <c r="CQ20" s="43">
        <f>BF20*IF(BF20&gt;0,IF(ISNUMBER(FIND("[",AN20)),VLOOKUP(LEFT(AN20,FIND("[",AN20)-1),Resources!$B$3:$F$100,5,FALSE),VLOOKUP(AN20,Resources!$B$3:$F$100,5,FALSE)),0)</f>
        <v>0</v>
      </c>
      <c r="CR20" s="43">
        <f>BG20*IF(BG20&gt;0,IF(ISNUMBER(FIND("[",AO20)),VLOOKUP(LEFT(AO20,FIND("[",AO20)-1),Resources!$B$3:$F$100,5,FALSE),VLOOKUP(AO20,Resources!$B$3:$F$100,5,FALSE)),0)</f>
        <v>0</v>
      </c>
      <c r="CS20" s="43">
        <f>BH20*IF(BH20&gt;0,IF(ISNUMBER(FIND("[",AP20)),VLOOKUP(LEFT(AP20,FIND("[",AP20)-1),Resources!$B$3:$F$100,5,FALSE),VLOOKUP(AP20,Resources!$B$3:$F$100,5,FALSE)),0)</f>
        <v>0</v>
      </c>
      <c r="CT20" s="44">
        <f t="shared" si="40"/>
        <v>115.68</v>
      </c>
    </row>
    <row r="21" spans="1:98">
      <c r="A21" s="10" t="s">
        <v>109</v>
      </c>
      <c r="B21" s="4" t="s">
        <v>110</v>
      </c>
      <c r="C21" s="23" t="s">
        <v>111</v>
      </c>
      <c r="D21" s="4" t="s">
        <v>112</v>
      </c>
      <c r="E21" s="4" t="s">
        <v>113</v>
      </c>
      <c r="F21" s="12">
        <v>39178.333333333299</v>
      </c>
      <c r="G21" s="13"/>
      <c r="H21" s="4" t="s">
        <v>108</v>
      </c>
      <c r="I21" s="9" t="s">
        <v>55</v>
      </c>
      <c r="J21" s="13"/>
      <c r="K21" s="14">
        <v>117409.7188</v>
      </c>
      <c r="L21" s="13"/>
      <c r="M21" s="14">
        <v>0</v>
      </c>
      <c r="N21" s="13"/>
      <c r="X21" s="43">
        <f>M21/(IF(ISNUMBER(FIND("d",H21)),LEFT(H21,FIND("d",H21)-1),0)*COUNTIF(Agenda!$B$2:$B$25,"Yes")+IF(ISNUMBER(FIND(" ",H21)),LEFT(RIGHT(H21,LEN(H21)-FIND(" ",H21)),FIND("h",RIGHT(H21,LEN(H21)-FIND(" ",H21)))-1),IF(ISNUMBER(FIND("h",H21)),LEFT(H21,FIND("h",H21)-1),0)))</f>
        <v>0</v>
      </c>
      <c r="Y21" s="35" t="str">
        <f>IF(ISNUMBER(FIND(";",I21)),LEFT(I21,FIND(";",I21)-1),I21)</f>
        <v>team subcontractor[4,00 #8]</v>
      </c>
      <c r="Z21" s="35">
        <f>IF(ISNUMBER(FIND(";",I21)),RIGHT(I21,LEN(I21)-FIND(";",I21)),0)</f>
        <v>0</v>
      </c>
      <c r="AA21" s="36">
        <f t="shared" si="21"/>
        <v>0</v>
      </c>
      <c r="AB21" s="36">
        <f t="shared" si="22"/>
        <v>0</v>
      </c>
      <c r="AC21" s="36">
        <f t="shared" si="23"/>
        <v>0</v>
      </c>
      <c r="AD21" s="36">
        <f t="shared" si="24"/>
        <v>0</v>
      </c>
      <c r="AE21" s="36">
        <f t="shared" si="25"/>
        <v>0</v>
      </c>
      <c r="AF21" s="36">
        <f t="shared" si="26"/>
        <v>0</v>
      </c>
      <c r="AG21" s="36">
        <f t="shared" si="27"/>
        <v>0</v>
      </c>
      <c r="AH21" s="36">
        <f t="shared" si="28"/>
        <v>0</v>
      </c>
      <c r="AI21" s="36">
        <f t="shared" si="29"/>
        <v>0</v>
      </c>
      <c r="AJ21" s="36">
        <f t="shared" si="30"/>
        <v>0</v>
      </c>
      <c r="AK21" s="36">
        <f t="shared" si="31"/>
        <v>0</v>
      </c>
      <c r="AL21" s="36">
        <f t="shared" si="32"/>
        <v>0</v>
      </c>
      <c r="AM21" s="36">
        <f t="shared" si="33"/>
        <v>0</v>
      </c>
      <c r="AN21" s="36">
        <f t="shared" si="34"/>
        <v>0</v>
      </c>
      <c r="AO21" s="36">
        <f t="shared" si="35"/>
        <v>0</v>
      </c>
      <c r="AP21" s="36">
        <f t="shared" si="36"/>
        <v>0</v>
      </c>
      <c r="AQ21" s="37" t="str">
        <f t="shared" si="37"/>
        <v>4,00</v>
      </c>
      <c r="AR21" s="37">
        <f t="shared" si="37"/>
        <v>0</v>
      </c>
      <c r="AS21" s="37">
        <f t="shared" si="37"/>
        <v>0</v>
      </c>
      <c r="AT21" s="37">
        <f t="shared" si="37"/>
        <v>0</v>
      </c>
      <c r="AU21" s="37">
        <f t="shared" si="37"/>
        <v>0</v>
      </c>
      <c r="AV21" s="37">
        <f t="shared" si="37"/>
        <v>0</v>
      </c>
      <c r="AW21" s="37">
        <f t="shared" si="37"/>
        <v>0</v>
      </c>
      <c r="AX21" s="37">
        <f t="shared" si="37"/>
        <v>0</v>
      </c>
      <c r="AY21" s="37">
        <f t="shared" si="37"/>
        <v>0</v>
      </c>
      <c r="AZ21" s="37">
        <f t="shared" si="37"/>
        <v>0</v>
      </c>
      <c r="BA21" s="37">
        <f t="shared" si="37"/>
        <v>0</v>
      </c>
      <c r="BB21" s="37">
        <f t="shared" si="37"/>
        <v>0</v>
      </c>
      <c r="BC21" s="37">
        <f t="shared" si="37"/>
        <v>0</v>
      </c>
      <c r="BD21" s="37">
        <f t="shared" si="37"/>
        <v>0</v>
      </c>
      <c r="BE21" s="37">
        <f t="shared" si="37"/>
        <v>0</v>
      </c>
      <c r="BF21" s="37">
        <f t="shared" si="37"/>
        <v>0</v>
      </c>
      <c r="BG21" s="37">
        <f t="shared" si="38"/>
        <v>0</v>
      </c>
      <c r="BH21" s="37">
        <f t="shared" si="38"/>
        <v>0</v>
      </c>
      <c r="BI21" s="43">
        <f>AQ21*IF(AQ21&gt;0,IF(ISNUMBER(FIND("[",Y21)),VLOOKUP(LEFT(Y21,FIND("[",Y21)-1),Resources!$B$3:$F$100,4,FALSE),VLOOKUP(Y21,Resources!$B$3:$F$100,4,FALSE)),0)</f>
        <v>0</v>
      </c>
      <c r="BJ21" s="43">
        <f>AR21*IF(AR21&gt;0,IF(ISNUMBER(FIND("[",Z21)),VLOOKUP(LEFT(Z21,FIND("[",Z21)-1),Resources!$B$3:$F$100,4,FALSE),VLOOKUP(Z21,Resources!$B$3:$F$100,4,FALSE)),0)</f>
        <v>0</v>
      </c>
      <c r="BK21" s="43">
        <f>AS21*IF(AS21&gt;0,IF(ISNUMBER(FIND("[",AA21)),VLOOKUP(LEFT(AA21,FIND("[",AA21)-1),Resources!$B$3:$F$100,4,FALSE),VLOOKUP(AA21,Resources!$B$3:$F$100,4,FALSE)),0)</f>
        <v>0</v>
      </c>
      <c r="BL21" s="43">
        <f>AT21*IF(AT21&gt;0,IF(ISNUMBER(FIND("[",AB21)),VLOOKUP(LEFT(AB21,FIND("[",AB21)-1),Resources!$B$3:$F$100,4,FALSE),VLOOKUP(AB21,Resources!$B$3:$F$100,4,FALSE)),0)</f>
        <v>0</v>
      </c>
      <c r="BM21" s="43">
        <f>AU21*IF(AU21&gt;0,IF(ISNUMBER(FIND("[",AC21)),VLOOKUP(LEFT(AC21,FIND("[",AC21)-1),Resources!$B$3:$F$100,4,FALSE),VLOOKUP(AC21,Resources!$B$3:$F$100,4,FALSE)),0)</f>
        <v>0</v>
      </c>
      <c r="BN21" s="43">
        <f>AV21*IF(AV21&gt;0,IF(ISNUMBER(FIND("[",AD21)),VLOOKUP(LEFT(AD21,FIND("[",AD21)-1),Resources!$B$3:$F$100,4,FALSE),VLOOKUP(AD21,Resources!$B$3:$F$100,4,FALSE)),0)</f>
        <v>0</v>
      </c>
      <c r="BO21" s="43">
        <f>AW21*IF(AW21&gt;0,IF(ISNUMBER(FIND("[",AE21)),VLOOKUP(LEFT(AE21,FIND("[",AE21)-1),Resources!$B$3:$F$100,4,FALSE),VLOOKUP(AE21,Resources!$B$3:$F$100,4,FALSE)),0)</f>
        <v>0</v>
      </c>
      <c r="BP21" s="43">
        <f>AX21*IF(AX21&gt;0,IF(ISNUMBER(FIND("[",AF21)),VLOOKUP(LEFT(AF21,FIND("[",AF21)-1),Resources!$B$3:$F$100,4,FALSE),VLOOKUP(AF21,Resources!$B$3:$F$100,4,FALSE)),0)</f>
        <v>0</v>
      </c>
      <c r="BQ21" s="43">
        <f>AY21*IF(AY21&gt;0,IF(ISNUMBER(FIND("[",AG21)),VLOOKUP(LEFT(AG21,FIND("[",AG21)-1),Resources!$B$3:$F$100,4,FALSE),VLOOKUP(AG21,Resources!$B$3:$F$100,4,FALSE)),0)</f>
        <v>0</v>
      </c>
      <c r="BR21" s="43">
        <f>AZ21*IF(AZ21&gt;0,IF(ISNUMBER(FIND("[",AH21)),VLOOKUP(LEFT(AH21,FIND("[",AH21)-1),Resources!$B$3:$F$100,4,FALSE),VLOOKUP(AH21,Resources!$B$3:$F$100,4,FALSE)),0)</f>
        <v>0</v>
      </c>
      <c r="BS21" s="43">
        <f>BA21*IF(BA21&gt;0,IF(ISNUMBER(FIND("[",AI21)),VLOOKUP(LEFT(AI21,FIND("[",AI21)-1),Resources!$B$3:$F$100,4,FALSE),VLOOKUP(AI21,Resources!$B$3:$F$100,4,FALSE)),0)</f>
        <v>0</v>
      </c>
      <c r="BT21" s="43">
        <f>BB21*IF(BB21&gt;0,IF(ISNUMBER(FIND("[",AJ21)),VLOOKUP(LEFT(AJ21,FIND("[",AJ21)-1),Resources!$B$3:$F$100,4,FALSE),VLOOKUP(AJ21,Resources!$B$3:$F$100,4,FALSE)),0)</f>
        <v>0</v>
      </c>
      <c r="BU21" s="43">
        <f>BC21*IF(BC21&gt;0,IF(ISNUMBER(FIND("[",AK21)),VLOOKUP(LEFT(AK21,FIND("[",AK21)-1),Resources!$B$3:$F$100,4,FALSE),VLOOKUP(AK21,Resources!$B$3:$F$100,4,FALSE)),0)</f>
        <v>0</v>
      </c>
      <c r="BV21" s="43">
        <f>BD21*IF(BD21&gt;0,IF(ISNUMBER(FIND("[",AL21)),VLOOKUP(LEFT(AL21,FIND("[",AL21)-1),Resources!$B$3:$F$100,4,FALSE),VLOOKUP(AL21,Resources!$B$3:$F$100,4,FALSE)),0)</f>
        <v>0</v>
      </c>
      <c r="BW21" s="43">
        <f>BE21*IF(BE21&gt;0,IF(ISNUMBER(FIND("[",AM21)),VLOOKUP(LEFT(AM21,FIND("[",AM21)-1),Resources!$B$3:$F$100,4,FALSE),VLOOKUP(AM21,Resources!$B$3:$F$100,4,FALSE)),0)</f>
        <v>0</v>
      </c>
      <c r="BX21" s="43">
        <f>BF21*IF(BF21&gt;0,IF(ISNUMBER(FIND("[",AN21)),VLOOKUP(LEFT(AN21,FIND("[",AN21)-1),Resources!$B$3:$F$100,4,FALSE),VLOOKUP(AN21,Resources!$B$3:$F$100,4,FALSE)),0)</f>
        <v>0</v>
      </c>
      <c r="BY21" s="43">
        <f>BG21*IF(BG21&gt;0,IF(ISNUMBER(FIND("[",AO21)),VLOOKUP(LEFT(AO21,FIND("[",AO21)-1),Resources!$B$3:$F$100,4,FALSE),VLOOKUP(AO21,Resources!$B$3:$F$100,4,FALSE)),0)</f>
        <v>0</v>
      </c>
      <c r="BZ21" s="43">
        <f>BH21*IF(BH21&gt;0,IF(ISNUMBER(FIND("[",AP21)),VLOOKUP(LEFT(AP21,FIND("[",AP21)-1),Resources!$B$3:$F$100,4,FALSE),VLOOKUP(AP21,Resources!$B$3:$F$100,4,FALSE)),0)</f>
        <v>0</v>
      </c>
      <c r="CA21" s="44">
        <f t="shared" si="39"/>
        <v>0</v>
      </c>
      <c r="CB21" s="43">
        <f>AQ21*IF(AQ21&gt;0,IF(ISNUMBER(FIND("[",Y21)),VLOOKUP(LEFT(Y21,FIND("[",Y21)-1),Resources!$B$3:$F$100,5,FALSE),VLOOKUP(Y21,Resources!$B$3:$F$100,5,FALSE)),0)</f>
        <v>154.24</v>
      </c>
      <c r="CC21" s="43">
        <f>AR21*IF(AR21&gt;0,IF(ISNUMBER(FIND("[",Z21)),VLOOKUP(LEFT(Z21,FIND("[",Z21)-1),Resources!$B$3:$F$100,5,FALSE),VLOOKUP(Z21,Resources!$B$3:$F$100,5,FALSE)),0)</f>
        <v>0</v>
      </c>
      <c r="CD21" s="43">
        <f>AS21*IF(AS21&gt;0,IF(ISNUMBER(FIND("[",AA21)),VLOOKUP(LEFT(AA21,FIND("[",AA21)-1),Resources!$B$3:$F$100,5,FALSE),VLOOKUP(AA21,Resources!$B$3:$F$100,5,FALSE)),0)</f>
        <v>0</v>
      </c>
      <c r="CE21" s="43">
        <f>AT21*IF(AT21&gt;0,IF(ISNUMBER(FIND("[",AB21)),VLOOKUP(LEFT(AB21,FIND("[",AB21)-1),Resources!$B$3:$F$100,5,FALSE),VLOOKUP(AB21,Resources!$B$3:$F$100,5,FALSE)),0)</f>
        <v>0</v>
      </c>
      <c r="CF21" s="43">
        <f>AU21*IF(AU21&gt;0,IF(ISNUMBER(FIND("[",AC21)),VLOOKUP(LEFT(AC21,FIND("[",AC21)-1),Resources!$B$3:$F$100,5,FALSE),VLOOKUP(AC21,Resources!$B$3:$F$100,5,FALSE)),0)</f>
        <v>0</v>
      </c>
      <c r="CG21" s="43">
        <f>AV21*IF(AV21&gt;0,IF(ISNUMBER(FIND("[",AD21)),VLOOKUP(LEFT(AD21,FIND("[",AD21)-1),Resources!$B$3:$F$100,5,FALSE),VLOOKUP(AD21,Resources!$B$3:$F$100,5,FALSE)),0)</f>
        <v>0</v>
      </c>
      <c r="CH21" s="43">
        <f>AW21*IF(AW21&gt;0,IF(ISNUMBER(FIND("[",AE21)),VLOOKUP(LEFT(AE21,FIND("[",AE21)-1),Resources!$B$3:$F$100,5,FALSE),VLOOKUP(AE21,Resources!$B$3:$F$100,5,FALSE)),0)</f>
        <v>0</v>
      </c>
      <c r="CI21" s="43">
        <f>AX21*IF(AX21&gt;0,IF(ISNUMBER(FIND("[",AF21)),VLOOKUP(LEFT(AF21,FIND("[",AF21)-1),Resources!$B$3:$F$100,5,FALSE),VLOOKUP(AF21,Resources!$B$3:$F$100,5,FALSE)),0)</f>
        <v>0</v>
      </c>
      <c r="CJ21" s="43">
        <f>AY21*IF(AY21&gt;0,IF(ISNUMBER(FIND("[",AG21)),VLOOKUP(LEFT(AG21,FIND("[",AG21)-1),Resources!$B$3:$F$100,5,FALSE),VLOOKUP(AG21,Resources!$B$3:$F$100,5,FALSE)),0)</f>
        <v>0</v>
      </c>
      <c r="CK21" s="43">
        <f>AZ21*IF(AZ21&gt;0,IF(ISNUMBER(FIND("[",AH21)),VLOOKUP(LEFT(AH21,FIND("[",AH21)-1),Resources!$B$3:$F$100,5,FALSE),VLOOKUP(AH21,Resources!$B$3:$F$100,5,FALSE)),0)</f>
        <v>0</v>
      </c>
      <c r="CL21" s="43">
        <f>BA21*IF(BA21&gt;0,IF(ISNUMBER(FIND("[",AI21)),VLOOKUP(LEFT(AI21,FIND("[",AI21)-1),Resources!$B$3:$F$100,5,FALSE),VLOOKUP(AI21,Resources!$B$3:$F$100,5,FALSE)),0)</f>
        <v>0</v>
      </c>
      <c r="CM21" s="43">
        <f>BB21*IF(BB21&gt;0,IF(ISNUMBER(FIND("[",AJ21)),VLOOKUP(LEFT(AJ21,FIND("[",AJ21)-1),Resources!$B$3:$F$100,5,FALSE),VLOOKUP(AJ21,Resources!$B$3:$F$100,5,FALSE)),0)</f>
        <v>0</v>
      </c>
      <c r="CN21" s="43">
        <f>BC21*IF(BC21&gt;0,IF(ISNUMBER(FIND("[",AK21)),VLOOKUP(LEFT(AK21,FIND("[",AK21)-1),Resources!$B$3:$F$100,5,FALSE),VLOOKUP(AK21,Resources!$B$3:$F$100,5,FALSE)),0)</f>
        <v>0</v>
      </c>
      <c r="CO21" s="43">
        <f>BD21*IF(BD21&gt;0,IF(ISNUMBER(FIND("[",AL21)),VLOOKUP(LEFT(AL21,FIND("[",AL21)-1),Resources!$B$3:$F$100,5,FALSE),VLOOKUP(AL21,Resources!$B$3:$F$100,5,FALSE)),0)</f>
        <v>0</v>
      </c>
      <c r="CP21" s="43">
        <f>BE21*IF(BE21&gt;0,IF(ISNUMBER(FIND("[",AM21)),VLOOKUP(LEFT(AM21,FIND("[",AM21)-1),Resources!$B$3:$F$100,5,FALSE),VLOOKUP(AM21,Resources!$B$3:$F$100,5,FALSE)),0)</f>
        <v>0</v>
      </c>
      <c r="CQ21" s="43">
        <f>BF21*IF(BF21&gt;0,IF(ISNUMBER(FIND("[",AN21)),VLOOKUP(LEFT(AN21,FIND("[",AN21)-1),Resources!$B$3:$F$100,5,FALSE),VLOOKUP(AN21,Resources!$B$3:$F$100,5,FALSE)),0)</f>
        <v>0</v>
      </c>
      <c r="CR21" s="43">
        <f>BG21*IF(BG21&gt;0,IF(ISNUMBER(FIND("[",AO21)),VLOOKUP(LEFT(AO21,FIND("[",AO21)-1),Resources!$B$3:$F$100,5,FALSE),VLOOKUP(AO21,Resources!$B$3:$F$100,5,FALSE)),0)</f>
        <v>0</v>
      </c>
      <c r="CS21" s="43">
        <f>BH21*IF(BH21&gt;0,IF(ISNUMBER(FIND("[",AP21)),VLOOKUP(LEFT(AP21,FIND("[",AP21)-1),Resources!$B$3:$F$100,5,FALSE),VLOOKUP(AP21,Resources!$B$3:$F$100,5,FALSE)),0)</f>
        <v>0</v>
      </c>
      <c r="CT21" s="44">
        <f t="shared" si="40"/>
        <v>154.24</v>
      </c>
    </row>
    <row r="22" spans="1:98">
      <c r="A22" s="8" t="s">
        <v>114</v>
      </c>
      <c r="B22" s="9" t="s">
        <v>115</v>
      </c>
      <c r="C22" s="22" t="s">
        <v>116</v>
      </c>
      <c r="D22" s="5"/>
      <c r="E22" s="5"/>
      <c r="F22" s="6"/>
      <c r="G22" s="5"/>
      <c r="H22" s="5"/>
      <c r="I22" s="5"/>
      <c r="J22" s="5"/>
      <c r="K22" s="7"/>
      <c r="L22" s="5"/>
      <c r="M22" s="5"/>
      <c r="N22" s="7"/>
      <c r="X22" s="43"/>
      <c r="Y22" s="35"/>
      <c r="Z22" s="35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4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4"/>
    </row>
    <row r="23" spans="1:98">
      <c r="A23" s="10" t="s">
        <v>117</v>
      </c>
      <c r="B23" s="4" t="s">
        <v>118</v>
      </c>
      <c r="C23" s="23" t="s">
        <v>119</v>
      </c>
      <c r="D23" s="4" t="s">
        <v>120</v>
      </c>
      <c r="E23" s="4" t="s">
        <v>121</v>
      </c>
      <c r="F23" s="12">
        <v>39199.333333333299</v>
      </c>
      <c r="G23" s="13"/>
      <c r="H23" s="4" t="s">
        <v>35</v>
      </c>
      <c r="I23" s="9" t="s">
        <v>122</v>
      </c>
      <c r="J23" s="13"/>
      <c r="K23" s="14">
        <v>339314</v>
      </c>
      <c r="L23" s="13"/>
      <c r="M23" s="14">
        <v>0</v>
      </c>
      <c r="N23" s="13"/>
      <c r="X23" s="43">
        <f>M23/(IF(ISNUMBER(FIND("d",H23)),LEFT(H23,FIND("d",H23)-1),0)*COUNTIF(Agenda!$B$2:$B$25,"Yes")+IF(ISNUMBER(FIND(" ",H23)),LEFT(RIGHT(H23,LEN(H23)-FIND(" ",H23)),FIND("h",RIGHT(H23,LEN(H23)-FIND(" ",H23)))-1),IF(ISNUMBER(FIND("h",H23)),LEFT(H23,FIND("h",H23)-1),0)))</f>
        <v>0</v>
      </c>
      <c r="Y23" s="35" t="str">
        <f>IF(ISNUMBER(FIND(";",I23)),LEFT(I23,FIND(";",I23)-1),I23)</f>
        <v>team subcontractor[2,00 #8]</v>
      </c>
      <c r="Z23" s="35">
        <f>IF(ISNUMBER(FIND(";",I23)),RIGHT(I23,LEN(I23)-FIND(";",I23)),0)</f>
        <v>0</v>
      </c>
      <c r="AA23" s="36">
        <f t="shared" si="21"/>
        <v>0</v>
      </c>
      <c r="AB23" s="36">
        <f t="shared" si="22"/>
        <v>0</v>
      </c>
      <c r="AC23" s="36">
        <f t="shared" si="23"/>
        <v>0</v>
      </c>
      <c r="AD23" s="36">
        <f t="shared" si="24"/>
        <v>0</v>
      </c>
      <c r="AE23" s="36">
        <f t="shared" si="25"/>
        <v>0</v>
      </c>
      <c r="AF23" s="36">
        <f t="shared" si="26"/>
        <v>0</v>
      </c>
      <c r="AG23" s="36">
        <f t="shared" si="27"/>
        <v>0</v>
      </c>
      <c r="AH23" s="36">
        <f t="shared" si="28"/>
        <v>0</v>
      </c>
      <c r="AI23" s="36">
        <f t="shared" si="29"/>
        <v>0</v>
      </c>
      <c r="AJ23" s="36">
        <f t="shared" si="30"/>
        <v>0</v>
      </c>
      <c r="AK23" s="36">
        <f t="shared" si="31"/>
        <v>0</v>
      </c>
      <c r="AL23" s="36">
        <f t="shared" si="32"/>
        <v>0</v>
      </c>
      <c r="AM23" s="36">
        <f t="shared" si="33"/>
        <v>0</v>
      </c>
      <c r="AN23" s="36">
        <f t="shared" si="34"/>
        <v>0</v>
      </c>
      <c r="AO23" s="36">
        <f t="shared" si="35"/>
        <v>0</v>
      </c>
      <c r="AP23" s="36">
        <f t="shared" si="36"/>
        <v>0</v>
      </c>
      <c r="AQ23" s="37" t="str">
        <f t="shared" si="37"/>
        <v>2,00</v>
      </c>
      <c r="AR23" s="37">
        <f t="shared" si="37"/>
        <v>0</v>
      </c>
      <c r="AS23" s="37">
        <f t="shared" si="37"/>
        <v>0</v>
      </c>
      <c r="AT23" s="37">
        <f t="shared" si="37"/>
        <v>0</v>
      </c>
      <c r="AU23" s="37">
        <f t="shared" si="37"/>
        <v>0</v>
      </c>
      <c r="AV23" s="37">
        <f t="shared" si="37"/>
        <v>0</v>
      </c>
      <c r="AW23" s="37">
        <f t="shared" si="37"/>
        <v>0</v>
      </c>
      <c r="AX23" s="37">
        <f t="shared" si="37"/>
        <v>0</v>
      </c>
      <c r="AY23" s="37">
        <f t="shared" si="37"/>
        <v>0</v>
      </c>
      <c r="AZ23" s="37">
        <f t="shared" si="37"/>
        <v>0</v>
      </c>
      <c r="BA23" s="37">
        <f t="shared" si="37"/>
        <v>0</v>
      </c>
      <c r="BB23" s="37">
        <f t="shared" si="37"/>
        <v>0</v>
      </c>
      <c r="BC23" s="37">
        <f t="shared" si="37"/>
        <v>0</v>
      </c>
      <c r="BD23" s="37">
        <f t="shared" si="37"/>
        <v>0</v>
      </c>
      <c r="BE23" s="37">
        <f t="shared" si="37"/>
        <v>0</v>
      </c>
      <c r="BF23" s="37">
        <f t="shared" si="37"/>
        <v>0</v>
      </c>
      <c r="BG23" s="37">
        <f t="shared" si="38"/>
        <v>0</v>
      </c>
      <c r="BH23" s="37">
        <f t="shared" si="38"/>
        <v>0</v>
      </c>
      <c r="BI23" s="43">
        <f>AQ23*IF(AQ23&gt;0,IF(ISNUMBER(FIND("[",Y23)),VLOOKUP(LEFT(Y23,FIND("[",Y23)-1),Resources!$B$3:$F$100,4,FALSE),VLOOKUP(Y23,Resources!$B$3:$F$100,4,FALSE)),0)</f>
        <v>0</v>
      </c>
      <c r="BJ23" s="43">
        <f>AR23*IF(AR23&gt;0,IF(ISNUMBER(FIND("[",Z23)),VLOOKUP(LEFT(Z23,FIND("[",Z23)-1),Resources!$B$3:$F$100,4,FALSE),VLOOKUP(Z23,Resources!$B$3:$F$100,4,FALSE)),0)</f>
        <v>0</v>
      </c>
      <c r="BK23" s="43">
        <f>AS23*IF(AS23&gt;0,IF(ISNUMBER(FIND("[",AA23)),VLOOKUP(LEFT(AA23,FIND("[",AA23)-1),Resources!$B$3:$F$100,4,FALSE),VLOOKUP(AA23,Resources!$B$3:$F$100,4,FALSE)),0)</f>
        <v>0</v>
      </c>
      <c r="BL23" s="43">
        <f>AT23*IF(AT23&gt;0,IF(ISNUMBER(FIND("[",AB23)),VLOOKUP(LEFT(AB23,FIND("[",AB23)-1),Resources!$B$3:$F$100,4,FALSE),VLOOKUP(AB23,Resources!$B$3:$F$100,4,FALSE)),0)</f>
        <v>0</v>
      </c>
      <c r="BM23" s="43">
        <f>AU23*IF(AU23&gt;0,IF(ISNUMBER(FIND("[",AC23)),VLOOKUP(LEFT(AC23,FIND("[",AC23)-1),Resources!$B$3:$F$100,4,FALSE),VLOOKUP(AC23,Resources!$B$3:$F$100,4,FALSE)),0)</f>
        <v>0</v>
      </c>
      <c r="BN23" s="43">
        <f>AV23*IF(AV23&gt;0,IF(ISNUMBER(FIND("[",AD23)),VLOOKUP(LEFT(AD23,FIND("[",AD23)-1),Resources!$B$3:$F$100,4,FALSE),VLOOKUP(AD23,Resources!$B$3:$F$100,4,FALSE)),0)</f>
        <v>0</v>
      </c>
      <c r="BO23" s="43">
        <f>AW23*IF(AW23&gt;0,IF(ISNUMBER(FIND("[",AE23)),VLOOKUP(LEFT(AE23,FIND("[",AE23)-1),Resources!$B$3:$F$100,4,FALSE),VLOOKUP(AE23,Resources!$B$3:$F$100,4,FALSE)),0)</f>
        <v>0</v>
      </c>
      <c r="BP23" s="43">
        <f>AX23*IF(AX23&gt;0,IF(ISNUMBER(FIND("[",AF23)),VLOOKUP(LEFT(AF23,FIND("[",AF23)-1),Resources!$B$3:$F$100,4,FALSE),VLOOKUP(AF23,Resources!$B$3:$F$100,4,FALSE)),0)</f>
        <v>0</v>
      </c>
      <c r="BQ23" s="43">
        <f>AY23*IF(AY23&gt;0,IF(ISNUMBER(FIND("[",AG23)),VLOOKUP(LEFT(AG23,FIND("[",AG23)-1),Resources!$B$3:$F$100,4,FALSE),VLOOKUP(AG23,Resources!$B$3:$F$100,4,FALSE)),0)</f>
        <v>0</v>
      </c>
      <c r="BR23" s="43">
        <f>AZ23*IF(AZ23&gt;0,IF(ISNUMBER(FIND("[",AH23)),VLOOKUP(LEFT(AH23,FIND("[",AH23)-1),Resources!$B$3:$F$100,4,FALSE),VLOOKUP(AH23,Resources!$B$3:$F$100,4,FALSE)),0)</f>
        <v>0</v>
      </c>
      <c r="BS23" s="43">
        <f>BA23*IF(BA23&gt;0,IF(ISNUMBER(FIND("[",AI23)),VLOOKUP(LEFT(AI23,FIND("[",AI23)-1),Resources!$B$3:$F$100,4,FALSE),VLOOKUP(AI23,Resources!$B$3:$F$100,4,FALSE)),0)</f>
        <v>0</v>
      </c>
      <c r="BT23" s="43">
        <f>BB23*IF(BB23&gt;0,IF(ISNUMBER(FIND("[",AJ23)),VLOOKUP(LEFT(AJ23,FIND("[",AJ23)-1),Resources!$B$3:$F$100,4,FALSE),VLOOKUP(AJ23,Resources!$B$3:$F$100,4,FALSE)),0)</f>
        <v>0</v>
      </c>
      <c r="BU23" s="43">
        <f>BC23*IF(BC23&gt;0,IF(ISNUMBER(FIND("[",AK23)),VLOOKUP(LEFT(AK23,FIND("[",AK23)-1),Resources!$B$3:$F$100,4,FALSE),VLOOKUP(AK23,Resources!$B$3:$F$100,4,FALSE)),0)</f>
        <v>0</v>
      </c>
      <c r="BV23" s="43">
        <f>BD23*IF(BD23&gt;0,IF(ISNUMBER(FIND("[",AL23)),VLOOKUP(LEFT(AL23,FIND("[",AL23)-1),Resources!$B$3:$F$100,4,FALSE),VLOOKUP(AL23,Resources!$B$3:$F$100,4,FALSE)),0)</f>
        <v>0</v>
      </c>
      <c r="BW23" s="43">
        <f>BE23*IF(BE23&gt;0,IF(ISNUMBER(FIND("[",AM23)),VLOOKUP(LEFT(AM23,FIND("[",AM23)-1),Resources!$B$3:$F$100,4,FALSE),VLOOKUP(AM23,Resources!$B$3:$F$100,4,FALSE)),0)</f>
        <v>0</v>
      </c>
      <c r="BX23" s="43">
        <f>BF23*IF(BF23&gt;0,IF(ISNUMBER(FIND("[",AN23)),VLOOKUP(LEFT(AN23,FIND("[",AN23)-1),Resources!$B$3:$F$100,4,FALSE),VLOOKUP(AN23,Resources!$B$3:$F$100,4,FALSE)),0)</f>
        <v>0</v>
      </c>
      <c r="BY23" s="43">
        <f>BG23*IF(BG23&gt;0,IF(ISNUMBER(FIND("[",AO23)),VLOOKUP(LEFT(AO23,FIND("[",AO23)-1),Resources!$B$3:$F$100,4,FALSE),VLOOKUP(AO23,Resources!$B$3:$F$100,4,FALSE)),0)</f>
        <v>0</v>
      </c>
      <c r="BZ23" s="43">
        <f>BH23*IF(BH23&gt;0,IF(ISNUMBER(FIND("[",AP23)),VLOOKUP(LEFT(AP23,FIND("[",AP23)-1),Resources!$B$3:$F$100,4,FALSE),VLOOKUP(AP23,Resources!$B$3:$F$100,4,FALSE)),0)</f>
        <v>0</v>
      </c>
      <c r="CA23" s="44">
        <f t="shared" si="39"/>
        <v>0</v>
      </c>
      <c r="CB23" s="43">
        <f>AQ23*IF(AQ23&gt;0,IF(ISNUMBER(FIND("[",Y23)),VLOOKUP(LEFT(Y23,FIND("[",Y23)-1),Resources!$B$3:$F$100,5,FALSE),VLOOKUP(Y23,Resources!$B$3:$F$100,5,FALSE)),0)</f>
        <v>77.12</v>
      </c>
      <c r="CC23" s="43">
        <f>AR23*IF(AR23&gt;0,IF(ISNUMBER(FIND("[",Z23)),VLOOKUP(LEFT(Z23,FIND("[",Z23)-1),Resources!$B$3:$F$100,5,FALSE),VLOOKUP(Z23,Resources!$B$3:$F$100,5,FALSE)),0)</f>
        <v>0</v>
      </c>
      <c r="CD23" s="43">
        <f>AS23*IF(AS23&gt;0,IF(ISNUMBER(FIND("[",AA23)),VLOOKUP(LEFT(AA23,FIND("[",AA23)-1),Resources!$B$3:$F$100,5,FALSE),VLOOKUP(AA23,Resources!$B$3:$F$100,5,FALSE)),0)</f>
        <v>0</v>
      </c>
      <c r="CE23" s="43">
        <f>AT23*IF(AT23&gt;0,IF(ISNUMBER(FIND("[",AB23)),VLOOKUP(LEFT(AB23,FIND("[",AB23)-1),Resources!$B$3:$F$100,5,FALSE),VLOOKUP(AB23,Resources!$B$3:$F$100,5,FALSE)),0)</f>
        <v>0</v>
      </c>
      <c r="CF23" s="43">
        <f>AU23*IF(AU23&gt;0,IF(ISNUMBER(FIND("[",AC23)),VLOOKUP(LEFT(AC23,FIND("[",AC23)-1),Resources!$B$3:$F$100,5,FALSE),VLOOKUP(AC23,Resources!$B$3:$F$100,5,FALSE)),0)</f>
        <v>0</v>
      </c>
      <c r="CG23" s="43">
        <f>AV23*IF(AV23&gt;0,IF(ISNUMBER(FIND("[",AD23)),VLOOKUP(LEFT(AD23,FIND("[",AD23)-1),Resources!$B$3:$F$100,5,FALSE),VLOOKUP(AD23,Resources!$B$3:$F$100,5,FALSE)),0)</f>
        <v>0</v>
      </c>
      <c r="CH23" s="43">
        <f>AW23*IF(AW23&gt;0,IF(ISNUMBER(FIND("[",AE23)),VLOOKUP(LEFT(AE23,FIND("[",AE23)-1),Resources!$B$3:$F$100,5,FALSE),VLOOKUP(AE23,Resources!$B$3:$F$100,5,FALSE)),0)</f>
        <v>0</v>
      </c>
      <c r="CI23" s="43">
        <f>AX23*IF(AX23&gt;0,IF(ISNUMBER(FIND("[",AF23)),VLOOKUP(LEFT(AF23,FIND("[",AF23)-1),Resources!$B$3:$F$100,5,FALSE),VLOOKUP(AF23,Resources!$B$3:$F$100,5,FALSE)),0)</f>
        <v>0</v>
      </c>
      <c r="CJ23" s="43">
        <f>AY23*IF(AY23&gt;0,IF(ISNUMBER(FIND("[",AG23)),VLOOKUP(LEFT(AG23,FIND("[",AG23)-1),Resources!$B$3:$F$100,5,FALSE),VLOOKUP(AG23,Resources!$B$3:$F$100,5,FALSE)),0)</f>
        <v>0</v>
      </c>
      <c r="CK23" s="43">
        <f>AZ23*IF(AZ23&gt;0,IF(ISNUMBER(FIND("[",AH23)),VLOOKUP(LEFT(AH23,FIND("[",AH23)-1),Resources!$B$3:$F$100,5,FALSE),VLOOKUP(AH23,Resources!$B$3:$F$100,5,FALSE)),0)</f>
        <v>0</v>
      </c>
      <c r="CL23" s="43">
        <f>BA23*IF(BA23&gt;0,IF(ISNUMBER(FIND("[",AI23)),VLOOKUP(LEFT(AI23,FIND("[",AI23)-1),Resources!$B$3:$F$100,5,FALSE),VLOOKUP(AI23,Resources!$B$3:$F$100,5,FALSE)),0)</f>
        <v>0</v>
      </c>
      <c r="CM23" s="43">
        <f>BB23*IF(BB23&gt;0,IF(ISNUMBER(FIND("[",AJ23)),VLOOKUP(LEFT(AJ23,FIND("[",AJ23)-1),Resources!$B$3:$F$100,5,FALSE),VLOOKUP(AJ23,Resources!$B$3:$F$100,5,FALSE)),0)</f>
        <v>0</v>
      </c>
      <c r="CN23" s="43">
        <f>BC23*IF(BC23&gt;0,IF(ISNUMBER(FIND("[",AK23)),VLOOKUP(LEFT(AK23,FIND("[",AK23)-1),Resources!$B$3:$F$100,5,FALSE),VLOOKUP(AK23,Resources!$B$3:$F$100,5,FALSE)),0)</f>
        <v>0</v>
      </c>
      <c r="CO23" s="43">
        <f>BD23*IF(BD23&gt;0,IF(ISNUMBER(FIND("[",AL23)),VLOOKUP(LEFT(AL23,FIND("[",AL23)-1),Resources!$B$3:$F$100,5,FALSE),VLOOKUP(AL23,Resources!$B$3:$F$100,5,FALSE)),0)</f>
        <v>0</v>
      </c>
      <c r="CP23" s="43">
        <f>BE23*IF(BE23&gt;0,IF(ISNUMBER(FIND("[",AM23)),VLOOKUP(LEFT(AM23,FIND("[",AM23)-1),Resources!$B$3:$F$100,5,FALSE),VLOOKUP(AM23,Resources!$B$3:$F$100,5,FALSE)),0)</f>
        <v>0</v>
      </c>
      <c r="CQ23" s="43">
        <f>BF23*IF(BF23&gt;0,IF(ISNUMBER(FIND("[",AN23)),VLOOKUP(LEFT(AN23,FIND("[",AN23)-1),Resources!$B$3:$F$100,5,FALSE),VLOOKUP(AN23,Resources!$B$3:$F$100,5,FALSE)),0)</f>
        <v>0</v>
      </c>
      <c r="CR23" s="43">
        <f>BG23*IF(BG23&gt;0,IF(ISNUMBER(FIND("[",AO23)),VLOOKUP(LEFT(AO23,FIND("[",AO23)-1),Resources!$B$3:$F$100,5,FALSE),VLOOKUP(AO23,Resources!$B$3:$F$100,5,FALSE)),0)</f>
        <v>0</v>
      </c>
      <c r="CS23" s="43">
        <f>BH23*IF(BH23&gt;0,IF(ISNUMBER(FIND("[",AP23)),VLOOKUP(LEFT(AP23,FIND("[",AP23)-1),Resources!$B$3:$F$100,5,FALSE),VLOOKUP(AP23,Resources!$B$3:$F$100,5,FALSE)),0)</f>
        <v>0</v>
      </c>
      <c r="CT23" s="44">
        <f t="shared" si="40"/>
        <v>77.12</v>
      </c>
    </row>
    <row r="24" spans="1:98">
      <c r="A24" s="10" t="s">
        <v>123</v>
      </c>
      <c r="B24" s="4" t="s">
        <v>124</v>
      </c>
      <c r="C24" s="23" t="s">
        <v>125</v>
      </c>
      <c r="D24" s="4" t="s">
        <v>126</v>
      </c>
      <c r="E24" s="4" t="s">
        <v>127</v>
      </c>
      <c r="F24" s="12">
        <v>39227.333333333299</v>
      </c>
      <c r="G24" s="13"/>
      <c r="H24" s="4" t="s">
        <v>83</v>
      </c>
      <c r="I24" s="9" t="s">
        <v>128</v>
      </c>
      <c r="J24" s="13"/>
      <c r="K24" s="14">
        <v>150750.5938</v>
      </c>
      <c r="L24" s="13"/>
      <c r="M24" s="14">
        <v>0</v>
      </c>
      <c r="N24" s="13"/>
      <c r="X24" s="43">
        <f>M24/(IF(ISNUMBER(FIND("d",H24)),LEFT(H24,FIND("d",H24)-1),0)*COUNTIF(Agenda!$B$2:$B$25,"Yes")+IF(ISNUMBER(FIND(" ",H24)),LEFT(RIGHT(H24,LEN(H24)-FIND(" ",H24)),FIND("h",RIGHT(H24,LEN(H24)-FIND(" ",H24)))-1),IF(ISNUMBER(FIND("h",H24)),LEFT(H24,FIND("h",H24)-1),0)))</f>
        <v>0</v>
      </c>
      <c r="Y24" s="35" t="str">
        <f>IF(ISNUMBER(FIND(";",I24)),LEFT(I24,FIND(";",I24)-1),I24)</f>
        <v>carpenter[3,00 #3]</v>
      </c>
      <c r="Z24" s="35">
        <f>IF(ISNUMBER(FIND(";",I24)),RIGHT(I24,LEN(I24)-FIND(";",I24)),0)</f>
        <v>0</v>
      </c>
      <c r="AA24" s="36">
        <f t="shared" si="21"/>
        <v>0</v>
      </c>
      <c r="AB24" s="36">
        <f t="shared" si="22"/>
        <v>0</v>
      </c>
      <c r="AC24" s="36">
        <f t="shared" si="23"/>
        <v>0</v>
      </c>
      <c r="AD24" s="36">
        <f t="shared" si="24"/>
        <v>0</v>
      </c>
      <c r="AE24" s="36">
        <f t="shared" si="25"/>
        <v>0</v>
      </c>
      <c r="AF24" s="36">
        <f t="shared" si="26"/>
        <v>0</v>
      </c>
      <c r="AG24" s="36">
        <f t="shared" si="27"/>
        <v>0</v>
      </c>
      <c r="AH24" s="36">
        <f t="shared" si="28"/>
        <v>0</v>
      </c>
      <c r="AI24" s="36">
        <f t="shared" si="29"/>
        <v>0</v>
      </c>
      <c r="AJ24" s="36">
        <f t="shared" si="30"/>
        <v>0</v>
      </c>
      <c r="AK24" s="36">
        <f t="shared" si="31"/>
        <v>0</v>
      </c>
      <c r="AL24" s="36">
        <f t="shared" si="32"/>
        <v>0</v>
      </c>
      <c r="AM24" s="36">
        <f t="shared" si="33"/>
        <v>0</v>
      </c>
      <c r="AN24" s="36">
        <f t="shared" si="34"/>
        <v>0</v>
      </c>
      <c r="AO24" s="36">
        <f t="shared" si="35"/>
        <v>0</v>
      </c>
      <c r="AP24" s="36">
        <f t="shared" si="36"/>
        <v>0</v>
      </c>
      <c r="AQ24" s="37" t="str">
        <f t="shared" si="37"/>
        <v>3,00</v>
      </c>
      <c r="AR24" s="37">
        <f t="shared" si="37"/>
        <v>0</v>
      </c>
      <c r="AS24" s="37">
        <f t="shared" si="37"/>
        <v>0</v>
      </c>
      <c r="AT24" s="37">
        <f t="shared" si="37"/>
        <v>0</v>
      </c>
      <c r="AU24" s="37">
        <f t="shared" si="37"/>
        <v>0</v>
      </c>
      <c r="AV24" s="37">
        <f t="shared" si="37"/>
        <v>0</v>
      </c>
      <c r="AW24" s="37">
        <f t="shared" si="37"/>
        <v>0</v>
      </c>
      <c r="AX24" s="37">
        <f t="shared" si="37"/>
        <v>0</v>
      </c>
      <c r="AY24" s="37">
        <f t="shared" si="37"/>
        <v>0</v>
      </c>
      <c r="AZ24" s="37">
        <f t="shared" si="37"/>
        <v>0</v>
      </c>
      <c r="BA24" s="37">
        <f t="shared" si="37"/>
        <v>0</v>
      </c>
      <c r="BB24" s="37">
        <f t="shared" si="37"/>
        <v>0</v>
      </c>
      <c r="BC24" s="37">
        <f t="shared" si="37"/>
        <v>0</v>
      </c>
      <c r="BD24" s="37">
        <f t="shared" si="37"/>
        <v>0</v>
      </c>
      <c r="BE24" s="37">
        <f t="shared" si="37"/>
        <v>0</v>
      </c>
      <c r="BF24" s="37">
        <f t="shared" si="37"/>
        <v>0</v>
      </c>
      <c r="BG24" s="37">
        <f t="shared" si="38"/>
        <v>0</v>
      </c>
      <c r="BH24" s="37">
        <f t="shared" si="38"/>
        <v>0</v>
      </c>
      <c r="BI24" s="43">
        <f>AQ24*IF(AQ24&gt;0,IF(ISNUMBER(FIND("[",Y24)),VLOOKUP(LEFT(Y24,FIND("[",Y24)-1),Resources!$B$3:$F$100,4,FALSE),VLOOKUP(Y24,Resources!$B$3:$F$100,4,FALSE)),0)</f>
        <v>0</v>
      </c>
      <c r="BJ24" s="43">
        <f>AR24*IF(AR24&gt;0,IF(ISNUMBER(FIND("[",Z24)),VLOOKUP(LEFT(Z24,FIND("[",Z24)-1),Resources!$B$3:$F$100,4,FALSE),VLOOKUP(Z24,Resources!$B$3:$F$100,4,FALSE)),0)</f>
        <v>0</v>
      </c>
      <c r="BK24" s="43">
        <f>AS24*IF(AS24&gt;0,IF(ISNUMBER(FIND("[",AA24)),VLOOKUP(LEFT(AA24,FIND("[",AA24)-1),Resources!$B$3:$F$100,4,FALSE),VLOOKUP(AA24,Resources!$B$3:$F$100,4,FALSE)),0)</f>
        <v>0</v>
      </c>
      <c r="BL24" s="43">
        <f>AT24*IF(AT24&gt;0,IF(ISNUMBER(FIND("[",AB24)),VLOOKUP(LEFT(AB24,FIND("[",AB24)-1),Resources!$B$3:$F$100,4,FALSE),VLOOKUP(AB24,Resources!$B$3:$F$100,4,FALSE)),0)</f>
        <v>0</v>
      </c>
      <c r="BM24" s="43">
        <f>AU24*IF(AU24&gt;0,IF(ISNUMBER(FIND("[",AC24)),VLOOKUP(LEFT(AC24,FIND("[",AC24)-1),Resources!$B$3:$F$100,4,FALSE),VLOOKUP(AC24,Resources!$B$3:$F$100,4,FALSE)),0)</f>
        <v>0</v>
      </c>
      <c r="BN24" s="43">
        <f>AV24*IF(AV24&gt;0,IF(ISNUMBER(FIND("[",AD24)),VLOOKUP(LEFT(AD24,FIND("[",AD24)-1),Resources!$B$3:$F$100,4,FALSE),VLOOKUP(AD24,Resources!$B$3:$F$100,4,FALSE)),0)</f>
        <v>0</v>
      </c>
      <c r="BO24" s="43">
        <f>AW24*IF(AW24&gt;0,IF(ISNUMBER(FIND("[",AE24)),VLOOKUP(LEFT(AE24,FIND("[",AE24)-1),Resources!$B$3:$F$100,4,FALSE),VLOOKUP(AE24,Resources!$B$3:$F$100,4,FALSE)),0)</f>
        <v>0</v>
      </c>
      <c r="BP24" s="43">
        <f>AX24*IF(AX24&gt;0,IF(ISNUMBER(FIND("[",AF24)),VLOOKUP(LEFT(AF24,FIND("[",AF24)-1),Resources!$B$3:$F$100,4,FALSE),VLOOKUP(AF24,Resources!$B$3:$F$100,4,FALSE)),0)</f>
        <v>0</v>
      </c>
      <c r="BQ24" s="43">
        <f>AY24*IF(AY24&gt;0,IF(ISNUMBER(FIND("[",AG24)),VLOOKUP(LEFT(AG24,FIND("[",AG24)-1),Resources!$B$3:$F$100,4,FALSE),VLOOKUP(AG24,Resources!$B$3:$F$100,4,FALSE)),0)</f>
        <v>0</v>
      </c>
      <c r="BR24" s="43">
        <f>AZ24*IF(AZ24&gt;0,IF(ISNUMBER(FIND("[",AH24)),VLOOKUP(LEFT(AH24,FIND("[",AH24)-1),Resources!$B$3:$F$100,4,FALSE),VLOOKUP(AH24,Resources!$B$3:$F$100,4,FALSE)),0)</f>
        <v>0</v>
      </c>
      <c r="BS24" s="43">
        <f>BA24*IF(BA24&gt;0,IF(ISNUMBER(FIND("[",AI24)),VLOOKUP(LEFT(AI24,FIND("[",AI24)-1),Resources!$B$3:$F$100,4,FALSE),VLOOKUP(AI24,Resources!$B$3:$F$100,4,FALSE)),0)</f>
        <v>0</v>
      </c>
      <c r="BT24" s="43">
        <f>BB24*IF(BB24&gt;0,IF(ISNUMBER(FIND("[",AJ24)),VLOOKUP(LEFT(AJ24,FIND("[",AJ24)-1),Resources!$B$3:$F$100,4,FALSE),VLOOKUP(AJ24,Resources!$B$3:$F$100,4,FALSE)),0)</f>
        <v>0</v>
      </c>
      <c r="BU24" s="43">
        <f>BC24*IF(BC24&gt;0,IF(ISNUMBER(FIND("[",AK24)),VLOOKUP(LEFT(AK24,FIND("[",AK24)-1),Resources!$B$3:$F$100,4,FALSE),VLOOKUP(AK24,Resources!$B$3:$F$100,4,FALSE)),0)</f>
        <v>0</v>
      </c>
      <c r="BV24" s="43">
        <f>BD24*IF(BD24&gt;0,IF(ISNUMBER(FIND("[",AL24)),VLOOKUP(LEFT(AL24,FIND("[",AL24)-1),Resources!$B$3:$F$100,4,FALSE),VLOOKUP(AL24,Resources!$B$3:$F$100,4,FALSE)),0)</f>
        <v>0</v>
      </c>
      <c r="BW24" s="43">
        <f>BE24*IF(BE24&gt;0,IF(ISNUMBER(FIND("[",AM24)),VLOOKUP(LEFT(AM24,FIND("[",AM24)-1),Resources!$B$3:$F$100,4,FALSE),VLOOKUP(AM24,Resources!$B$3:$F$100,4,FALSE)),0)</f>
        <v>0</v>
      </c>
      <c r="BX24" s="43">
        <f>BF24*IF(BF24&gt;0,IF(ISNUMBER(FIND("[",AN24)),VLOOKUP(LEFT(AN24,FIND("[",AN24)-1),Resources!$B$3:$F$100,4,FALSE),VLOOKUP(AN24,Resources!$B$3:$F$100,4,FALSE)),0)</f>
        <v>0</v>
      </c>
      <c r="BY24" s="43">
        <f>BG24*IF(BG24&gt;0,IF(ISNUMBER(FIND("[",AO24)),VLOOKUP(LEFT(AO24,FIND("[",AO24)-1),Resources!$B$3:$F$100,4,FALSE),VLOOKUP(AO24,Resources!$B$3:$F$100,4,FALSE)),0)</f>
        <v>0</v>
      </c>
      <c r="BZ24" s="43">
        <f>BH24*IF(BH24&gt;0,IF(ISNUMBER(FIND("[",AP24)),VLOOKUP(LEFT(AP24,FIND("[",AP24)-1),Resources!$B$3:$F$100,4,FALSE),VLOOKUP(AP24,Resources!$B$3:$F$100,4,FALSE)),0)</f>
        <v>0</v>
      </c>
      <c r="CA24" s="44">
        <f t="shared" si="39"/>
        <v>0</v>
      </c>
      <c r="CB24" s="43">
        <f>AQ24*IF(AQ24&gt;0,IF(ISNUMBER(FIND("[",Y24)),VLOOKUP(LEFT(Y24,FIND("[",Y24)-1),Resources!$B$3:$F$100,5,FALSE),VLOOKUP(Y24,Resources!$B$3:$F$100,5,FALSE)),0)</f>
        <v>114</v>
      </c>
      <c r="CC24" s="43">
        <f>AR24*IF(AR24&gt;0,IF(ISNUMBER(FIND("[",Z24)),VLOOKUP(LEFT(Z24,FIND("[",Z24)-1),Resources!$B$3:$F$100,5,FALSE),VLOOKUP(Z24,Resources!$B$3:$F$100,5,FALSE)),0)</f>
        <v>0</v>
      </c>
      <c r="CD24" s="43">
        <f>AS24*IF(AS24&gt;0,IF(ISNUMBER(FIND("[",AA24)),VLOOKUP(LEFT(AA24,FIND("[",AA24)-1),Resources!$B$3:$F$100,5,FALSE),VLOOKUP(AA24,Resources!$B$3:$F$100,5,FALSE)),0)</f>
        <v>0</v>
      </c>
      <c r="CE24" s="43">
        <f>AT24*IF(AT24&gt;0,IF(ISNUMBER(FIND("[",AB24)),VLOOKUP(LEFT(AB24,FIND("[",AB24)-1),Resources!$B$3:$F$100,5,FALSE),VLOOKUP(AB24,Resources!$B$3:$F$100,5,FALSE)),0)</f>
        <v>0</v>
      </c>
      <c r="CF24" s="43">
        <f>AU24*IF(AU24&gt;0,IF(ISNUMBER(FIND("[",AC24)),VLOOKUP(LEFT(AC24,FIND("[",AC24)-1),Resources!$B$3:$F$100,5,FALSE),VLOOKUP(AC24,Resources!$B$3:$F$100,5,FALSE)),0)</f>
        <v>0</v>
      </c>
      <c r="CG24" s="43">
        <f>AV24*IF(AV24&gt;0,IF(ISNUMBER(FIND("[",AD24)),VLOOKUP(LEFT(AD24,FIND("[",AD24)-1),Resources!$B$3:$F$100,5,FALSE),VLOOKUP(AD24,Resources!$B$3:$F$100,5,FALSE)),0)</f>
        <v>0</v>
      </c>
      <c r="CH24" s="43">
        <f>AW24*IF(AW24&gt;0,IF(ISNUMBER(FIND("[",AE24)),VLOOKUP(LEFT(AE24,FIND("[",AE24)-1),Resources!$B$3:$F$100,5,FALSE),VLOOKUP(AE24,Resources!$B$3:$F$100,5,FALSE)),0)</f>
        <v>0</v>
      </c>
      <c r="CI24" s="43">
        <f>AX24*IF(AX24&gt;0,IF(ISNUMBER(FIND("[",AF24)),VLOOKUP(LEFT(AF24,FIND("[",AF24)-1),Resources!$B$3:$F$100,5,FALSE),VLOOKUP(AF24,Resources!$B$3:$F$100,5,FALSE)),0)</f>
        <v>0</v>
      </c>
      <c r="CJ24" s="43">
        <f>AY24*IF(AY24&gt;0,IF(ISNUMBER(FIND("[",AG24)),VLOOKUP(LEFT(AG24,FIND("[",AG24)-1),Resources!$B$3:$F$100,5,FALSE),VLOOKUP(AG24,Resources!$B$3:$F$100,5,FALSE)),0)</f>
        <v>0</v>
      </c>
      <c r="CK24" s="43">
        <f>AZ24*IF(AZ24&gt;0,IF(ISNUMBER(FIND("[",AH24)),VLOOKUP(LEFT(AH24,FIND("[",AH24)-1),Resources!$B$3:$F$100,5,FALSE),VLOOKUP(AH24,Resources!$B$3:$F$100,5,FALSE)),0)</f>
        <v>0</v>
      </c>
      <c r="CL24" s="43">
        <f>BA24*IF(BA24&gt;0,IF(ISNUMBER(FIND("[",AI24)),VLOOKUP(LEFT(AI24,FIND("[",AI24)-1),Resources!$B$3:$F$100,5,FALSE),VLOOKUP(AI24,Resources!$B$3:$F$100,5,FALSE)),0)</f>
        <v>0</v>
      </c>
      <c r="CM24" s="43">
        <f>BB24*IF(BB24&gt;0,IF(ISNUMBER(FIND("[",AJ24)),VLOOKUP(LEFT(AJ24,FIND("[",AJ24)-1),Resources!$B$3:$F$100,5,FALSE),VLOOKUP(AJ24,Resources!$B$3:$F$100,5,FALSE)),0)</f>
        <v>0</v>
      </c>
      <c r="CN24" s="43">
        <f>BC24*IF(BC24&gt;0,IF(ISNUMBER(FIND("[",AK24)),VLOOKUP(LEFT(AK24,FIND("[",AK24)-1),Resources!$B$3:$F$100,5,FALSE),VLOOKUP(AK24,Resources!$B$3:$F$100,5,FALSE)),0)</f>
        <v>0</v>
      </c>
      <c r="CO24" s="43">
        <f>BD24*IF(BD24&gt;0,IF(ISNUMBER(FIND("[",AL24)),VLOOKUP(LEFT(AL24,FIND("[",AL24)-1),Resources!$B$3:$F$100,5,FALSE),VLOOKUP(AL24,Resources!$B$3:$F$100,5,FALSE)),0)</f>
        <v>0</v>
      </c>
      <c r="CP24" s="43">
        <f>BE24*IF(BE24&gt;0,IF(ISNUMBER(FIND("[",AM24)),VLOOKUP(LEFT(AM24,FIND("[",AM24)-1),Resources!$B$3:$F$100,5,FALSE),VLOOKUP(AM24,Resources!$B$3:$F$100,5,FALSE)),0)</f>
        <v>0</v>
      </c>
      <c r="CQ24" s="43">
        <f>BF24*IF(BF24&gt;0,IF(ISNUMBER(FIND("[",AN24)),VLOOKUP(LEFT(AN24,FIND("[",AN24)-1),Resources!$B$3:$F$100,5,FALSE),VLOOKUP(AN24,Resources!$B$3:$F$100,5,FALSE)),0)</f>
        <v>0</v>
      </c>
      <c r="CR24" s="43">
        <f>BG24*IF(BG24&gt;0,IF(ISNUMBER(FIND("[",AO24)),VLOOKUP(LEFT(AO24,FIND("[",AO24)-1),Resources!$B$3:$F$100,5,FALSE),VLOOKUP(AO24,Resources!$B$3:$F$100,5,FALSE)),0)</f>
        <v>0</v>
      </c>
      <c r="CS24" s="43">
        <f>BH24*IF(BH24&gt;0,IF(ISNUMBER(FIND("[",AP24)),VLOOKUP(LEFT(AP24,FIND("[",AP24)-1),Resources!$B$3:$F$100,5,FALSE),VLOOKUP(AP24,Resources!$B$3:$F$100,5,FALSE)),0)</f>
        <v>0</v>
      </c>
      <c r="CT24" s="44">
        <f t="shared" si="40"/>
        <v>114</v>
      </c>
    </row>
    <row r="25" spans="1:98">
      <c r="A25" s="10" t="s">
        <v>129</v>
      </c>
      <c r="B25" s="4" t="s">
        <v>130</v>
      </c>
      <c r="C25" s="23" t="s">
        <v>131</v>
      </c>
      <c r="D25" s="4" t="s">
        <v>120</v>
      </c>
      <c r="E25" s="4"/>
      <c r="F25" s="12">
        <v>39199.333333333299</v>
      </c>
      <c r="G25" s="13"/>
      <c r="H25" s="4" t="s">
        <v>83</v>
      </c>
      <c r="I25" s="9" t="s">
        <v>132</v>
      </c>
      <c r="J25" s="13"/>
      <c r="K25" s="14">
        <v>70779.570300000007</v>
      </c>
      <c r="L25" s="13"/>
      <c r="M25" s="14">
        <v>3224</v>
      </c>
      <c r="N25" s="13"/>
      <c r="X25" s="43">
        <f>M25/(IF(ISNUMBER(FIND("d",H25)),LEFT(H25,FIND("d",H25)-1),0)*COUNTIF(Agenda!$B$2:$B$25,"Yes")+IF(ISNUMBER(FIND(" ",H25)),LEFT(RIGHT(H25,LEN(H25)-FIND(" ",H25)),FIND("h",RIGHT(H25,LEN(H25)-FIND(" ",H25)))-1),IF(ISNUMBER(FIND("h",H25)),LEFT(H25,FIND("h",H25)-1),0)))</f>
        <v>40.299999999999997</v>
      </c>
      <c r="Y25" s="35" t="str">
        <f>IF(ISNUMBER(FIND(";",I25)),LEFT(I25,FIND(";",I25)-1),I25)</f>
        <v>roofer[4,00 #4]</v>
      </c>
      <c r="Z25" s="35">
        <f>IF(ISNUMBER(FIND(";",I25)),RIGHT(I25,LEN(I25)-FIND(";",I25)),0)</f>
        <v>0</v>
      </c>
      <c r="AA25" s="36">
        <f t="shared" si="21"/>
        <v>0</v>
      </c>
      <c r="AB25" s="36">
        <f t="shared" si="22"/>
        <v>0</v>
      </c>
      <c r="AC25" s="36">
        <f t="shared" si="23"/>
        <v>0</v>
      </c>
      <c r="AD25" s="36">
        <f t="shared" si="24"/>
        <v>0</v>
      </c>
      <c r="AE25" s="36">
        <f t="shared" si="25"/>
        <v>0</v>
      </c>
      <c r="AF25" s="36">
        <f t="shared" si="26"/>
        <v>0</v>
      </c>
      <c r="AG25" s="36">
        <f t="shared" si="27"/>
        <v>0</v>
      </c>
      <c r="AH25" s="36">
        <f t="shared" si="28"/>
        <v>0</v>
      </c>
      <c r="AI25" s="36">
        <f t="shared" si="29"/>
        <v>0</v>
      </c>
      <c r="AJ25" s="36">
        <f t="shared" si="30"/>
        <v>0</v>
      </c>
      <c r="AK25" s="36">
        <f t="shared" si="31"/>
        <v>0</v>
      </c>
      <c r="AL25" s="36">
        <f t="shared" si="32"/>
        <v>0</v>
      </c>
      <c r="AM25" s="36">
        <f t="shared" si="33"/>
        <v>0</v>
      </c>
      <c r="AN25" s="36">
        <f t="shared" si="34"/>
        <v>0</v>
      </c>
      <c r="AO25" s="36">
        <f t="shared" si="35"/>
        <v>0</v>
      </c>
      <c r="AP25" s="36">
        <f t="shared" si="36"/>
        <v>0</v>
      </c>
      <c r="AQ25" s="37" t="str">
        <f t="shared" si="37"/>
        <v>4,00</v>
      </c>
      <c r="AR25" s="37">
        <f t="shared" si="37"/>
        <v>0</v>
      </c>
      <c r="AS25" s="37">
        <f t="shared" si="37"/>
        <v>0</v>
      </c>
      <c r="AT25" s="37">
        <f t="shared" si="37"/>
        <v>0</v>
      </c>
      <c r="AU25" s="37">
        <f t="shared" si="37"/>
        <v>0</v>
      </c>
      <c r="AV25" s="37">
        <f t="shared" si="37"/>
        <v>0</v>
      </c>
      <c r="AW25" s="37">
        <f t="shared" si="37"/>
        <v>0</v>
      </c>
      <c r="AX25" s="37">
        <f t="shared" si="37"/>
        <v>0</v>
      </c>
      <c r="AY25" s="37">
        <f t="shared" si="37"/>
        <v>0</v>
      </c>
      <c r="AZ25" s="37">
        <f t="shared" si="37"/>
        <v>0</v>
      </c>
      <c r="BA25" s="37">
        <f t="shared" si="37"/>
        <v>0</v>
      </c>
      <c r="BB25" s="37">
        <f t="shared" si="37"/>
        <v>0</v>
      </c>
      <c r="BC25" s="37">
        <f t="shared" si="37"/>
        <v>0</v>
      </c>
      <c r="BD25" s="37">
        <f t="shared" si="37"/>
        <v>0</v>
      </c>
      <c r="BE25" s="37">
        <f t="shared" si="37"/>
        <v>0</v>
      </c>
      <c r="BF25" s="37">
        <f t="shared" si="37"/>
        <v>0</v>
      </c>
      <c r="BG25" s="37">
        <f t="shared" si="38"/>
        <v>0</v>
      </c>
      <c r="BH25" s="37">
        <f t="shared" si="38"/>
        <v>0</v>
      </c>
      <c r="BI25" s="43">
        <f>AQ25*IF(AQ25&gt;0,IF(ISNUMBER(FIND("[",Y25)),VLOOKUP(LEFT(Y25,FIND("[",Y25)-1),Resources!$B$3:$F$100,4,FALSE),VLOOKUP(Y25,Resources!$B$3:$F$100,4,FALSE)),0)</f>
        <v>0</v>
      </c>
      <c r="BJ25" s="43">
        <f>AR25*IF(AR25&gt;0,IF(ISNUMBER(FIND("[",Z25)),VLOOKUP(LEFT(Z25,FIND("[",Z25)-1),Resources!$B$3:$F$100,4,FALSE),VLOOKUP(Z25,Resources!$B$3:$F$100,4,FALSE)),0)</f>
        <v>0</v>
      </c>
      <c r="BK25" s="43">
        <f>AS25*IF(AS25&gt;0,IF(ISNUMBER(FIND("[",AA25)),VLOOKUP(LEFT(AA25,FIND("[",AA25)-1),Resources!$B$3:$F$100,4,FALSE),VLOOKUP(AA25,Resources!$B$3:$F$100,4,FALSE)),0)</f>
        <v>0</v>
      </c>
      <c r="BL25" s="43">
        <f>AT25*IF(AT25&gt;0,IF(ISNUMBER(FIND("[",AB25)),VLOOKUP(LEFT(AB25,FIND("[",AB25)-1),Resources!$B$3:$F$100,4,FALSE),VLOOKUP(AB25,Resources!$B$3:$F$100,4,FALSE)),0)</f>
        <v>0</v>
      </c>
      <c r="BM25" s="43">
        <f>AU25*IF(AU25&gt;0,IF(ISNUMBER(FIND("[",AC25)),VLOOKUP(LEFT(AC25,FIND("[",AC25)-1),Resources!$B$3:$F$100,4,FALSE),VLOOKUP(AC25,Resources!$B$3:$F$100,4,FALSE)),0)</f>
        <v>0</v>
      </c>
      <c r="BN25" s="43">
        <f>AV25*IF(AV25&gt;0,IF(ISNUMBER(FIND("[",AD25)),VLOOKUP(LEFT(AD25,FIND("[",AD25)-1),Resources!$B$3:$F$100,4,FALSE),VLOOKUP(AD25,Resources!$B$3:$F$100,4,FALSE)),0)</f>
        <v>0</v>
      </c>
      <c r="BO25" s="43">
        <f>AW25*IF(AW25&gt;0,IF(ISNUMBER(FIND("[",AE25)),VLOOKUP(LEFT(AE25,FIND("[",AE25)-1),Resources!$B$3:$F$100,4,FALSE),VLOOKUP(AE25,Resources!$B$3:$F$100,4,FALSE)),0)</f>
        <v>0</v>
      </c>
      <c r="BP25" s="43">
        <f>AX25*IF(AX25&gt;0,IF(ISNUMBER(FIND("[",AF25)),VLOOKUP(LEFT(AF25,FIND("[",AF25)-1),Resources!$B$3:$F$100,4,FALSE),VLOOKUP(AF25,Resources!$B$3:$F$100,4,FALSE)),0)</f>
        <v>0</v>
      </c>
      <c r="BQ25" s="43">
        <f>AY25*IF(AY25&gt;0,IF(ISNUMBER(FIND("[",AG25)),VLOOKUP(LEFT(AG25,FIND("[",AG25)-1),Resources!$B$3:$F$100,4,FALSE),VLOOKUP(AG25,Resources!$B$3:$F$100,4,FALSE)),0)</f>
        <v>0</v>
      </c>
      <c r="BR25" s="43">
        <f>AZ25*IF(AZ25&gt;0,IF(ISNUMBER(FIND("[",AH25)),VLOOKUP(LEFT(AH25,FIND("[",AH25)-1),Resources!$B$3:$F$100,4,FALSE),VLOOKUP(AH25,Resources!$B$3:$F$100,4,FALSE)),0)</f>
        <v>0</v>
      </c>
      <c r="BS25" s="43">
        <f>BA25*IF(BA25&gt;0,IF(ISNUMBER(FIND("[",AI25)),VLOOKUP(LEFT(AI25,FIND("[",AI25)-1),Resources!$B$3:$F$100,4,FALSE),VLOOKUP(AI25,Resources!$B$3:$F$100,4,FALSE)),0)</f>
        <v>0</v>
      </c>
      <c r="BT25" s="43">
        <f>BB25*IF(BB25&gt;0,IF(ISNUMBER(FIND("[",AJ25)),VLOOKUP(LEFT(AJ25,FIND("[",AJ25)-1),Resources!$B$3:$F$100,4,FALSE),VLOOKUP(AJ25,Resources!$B$3:$F$100,4,FALSE)),0)</f>
        <v>0</v>
      </c>
      <c r="BU25" s="43">
        <f>BC25*IF(BC25&gt;0,IF(ISNUMBER(FIND("[",AK25)),VLOOKUP(LEFT(AK25,FIND("[",AK25)-1),Resources!$B$3:$F$100,4,FALSE),VLOOKUP(AK25,Resources!$B$3:$F$100,4,FALSE)),0)</f>
        <v>0</v>
      </c>
      <c r="BV25" s="43">
        <f>BD25*IF(BD25&gt;0,IF(ISNUMBER(FIND("[",AL25)),VLOOKUP(LEFT(AL25,FIND("[",AL25)-1),Resources!$B$3:$F$100,4,FALSE),VLOOKUP(AL25,Resources!$B$3:$F$100,4,FALSE)),0)</f>
        <v>0</v>
      </c>
      <c r="BW25" s="43">
        <f>BE25*IF(BE25&gt;0,IF(ISNUMBER(FIND("[",AM25)),VLOOKUP(LEFT(AM25,FIND("[",AM25)-1),Resources!$B$3:$F$100,4,FALSE),VLOOKUP(AM25,Resources!$B$3:$F$100,4,FALSE)),0)</f>
        <v>0</v>
      </c>
      <c r="BX25" s="43">
        <f>BF25*IF(BF25&gt;0,IF(ISNUMBER(FIND("[",AN25)),VLOOKUP(LEFT(AN25,FIND("[",AN25)-1),Resources!$B$3:$F$100,4,FALSE),VLOOKUP(AN25,Resources!$B$3:$F$100,4,FALSE)),0)</f>
        <v>0</v>
      </c>
      <c r="BY25" s="43">
        <f>BG25*IF(BG25&gt;0,IF(ISNUMBER(FIND("[",AO25)),VLOOKUP(LEFT(AO25,FIND("[",AO25)-1),Resources!$B$3:$F$100,4,FALSE),VLOOKUP(AO25,Resources!$B$3:$F$100,4,FALSE)),0)</f>
        <v>0</v>
      </c>
      <c r="BZ25" s="43">
        <f>BH25*IF(BH25&gt;0,IF(ISNUMBER(FIND("[",AP25)),VLOOKUP(LEFT(AP25,FIND("[",AP25)-1),Resources!$B$3:$F$100,4,FALSE),VLOOKUP(AP25,Resources!$B$3:$F$100,4,FALSE)),0)</f>
        <v>0</v>
      </c>
      <c r="CA25" s="44">
        <f t="shared" si="39"/>
        <v>0</v>
      </c>
      <c r="CB25" s="43">
        <f>AQ25*IF(AQ25&gt;0,IF(ISNUMBER(FIND("[",Y25)),VLOOKUP(LEFT(Y25,FIND("[",Y25)-1),Resources!$B$3:$F$100,5,FALSE),VLOOKUP(Y25,Resources!$B$3:$F$100,5,FALSE)),0)</f>
        <v>144</v>
      </c>
      <c r="CC25" s="43">
        <f>AR25*IF(AR25&gt;0,IF(ISNUMBER(FIND("[",Z25)),VLOOKUP(LEFT(Z25,FIND("[",Z25)-1),Resources!$B$3:$F$100,5,FALSE),VLOOKUP(Z25,Resources!$B$3:$F$100,5,FALSE)),0)</f>
        <v>0</v>
      </c>
      <c r="CD25" s="43">
        <f>AS25*IF(AS25&gt;0,IF(ISNUMBER(FIND("[",AA25)),VLOOKUP(LEFT(AA25,FIND("[",AA25)-1),Resources!$B$3:$F$100,5,FALSE),VLOOKUP(AA25,Resources!$B$3:$F$100,5,FALSE)),0)</f>
        <v>0</v>
      </c>
      <c r="CE25" s="43">
        <f>AT25*IF(AT25&gt;0,IF(ISNUMBER(FIND("[",AB25)),VLOOKUP(LEFT(AB25,FIND("[",AB25)-1),Resources!$B$3:$F$100,5,FALSE),VLOOKUP(AB25,Resources!$B$3:$F$100,5,FALSE)),0)</f>
        <v>0</v>
      </c>
      <c r="CF25" s="43">
        <f>AU25*IF(AU25&gt;0,IF(ISNUMBER(FIND("[",AC25)),VLOOKUP(LEFT(AC25,FIND("[",AC25)-1),Resources!$B$3:$F$100,5,FALSE),VLOOKUP(AC25,Resources!$B$3:$F$100,5,FALSE)),0)</f>
        <v>0</v>
      </c>
      <c r="CG25" s="43">
        <f>AV25*IF(AV25&gt;0,IF(ISNUMBER(FIND("[",AD25)),VLOOKUP(LEFT(AD25,FIND("[",AD25)-1),Resources!$B$3:$F$100,5,FALSE),VLOOKUP(AD25,Resources!$B$3:$F$100,5,FALSE)),0)</f>
        <v>0</v>
      </c>
      <c r="CH25" s="43">
        <f>AW25*IF(AW25&gt;0,IF(ISNUMBER(FIND("[",AE25)),VLOOKUP(LEFT(AE25,FIND("[",AE25)-1),Resources!$B$3:$F$100,5,FALSE),VLOOKUP(AE25,Resources!$B$3:$F$100,5,FALSE)),0)</f>
        <v>0</v>
      </c>
      <c r="CI25" s="43">
        <f>AX25*IF(AX25&gt;0,IF(ISNUMBER(FIND("[",AF25)),VLOOKUP(LEFT(AF25,FIND("[",AF25)-1),Resources!$B$3:$F$100,5,FALSE),VLOOKUP(AF25,Resources!$B$3:$F$100,5,FALSE)),0)</f>
        <v>0</v>
      </c>
      <c r="CJ25" s="43">
        <f>AY25*IF(AY25&gt;0,IF(ISNUMBER(FIND("[",AG25)),VLOOKUP(LEFT(AG25,FIND("[",AG25)-1),Resources!$B$3:$F$100,5,FALSE),VLOOKUP(AG25,Resources!$B$3:$F$100,5,FALSE)),0)</f>
        <v>0</v>
      </c>
      <c r="CK25" s="43">
        <f>AZ25*IF(AZ25&gt;0,IF(ISNUMBER(FIND("[",AH25)),VLOOKUP(LEFT(AH25,FIND("[",AH25)-1),Resources!$B$3:$F$100,5,FALSE),VLOOKUP(AH25,Resources!$B$3:$F$100,5,FALSE)),0)</f>
        <v>0</v>
      </c>
      <c r="CL25" s="43">
        <f>BA25*IF(BA25&gt;0,IF(ISNUMBER(FIND("[",AI25)),VLOOKUP(LEFT(AI25,FIND("[",AI25)-1),Resources!$B$3:$F$100,5,FALSE),VLOOKUP(AI25,Resources!$B$3:$F$100,5,FALSE)),0)</f>
        <v>0</v>
      </c>
      <c r="CM25" s="43">
        <f>BB25*IF(BB25&gt;0,IF(ISNUMBER(FIND("[",AJ25)),VLOOKUP(LEFT(AJ25,FIND("[",AJ25)-1),Resources!$B$3:$F$100,5,FALSE),VLOOKUP(AJ25,Resources!$B$3:$F$100,5,FALSE)),0)</f>
        <v>0</v>
      </c>
      <c r="CN25" s="43">
        <f>BC25*IF(BC25&gt;0,IF(ISNUMBER(FIND("[",AK25)),VLOOKUP(LEFT(AK25,FIND("[",AK25)-1),Resources!$B$3:$F$100,5,FALSE),VLOOKUP(AK25,Resources!$B$3:$F$100,5,FALSE)),0)</f>
        <v>0</v>
      </c>
      <c r="CO25" s="43">
        <f>BD25*IF(BD25&gt;0,IF(ISNUMBER(FIND("[",AL25)),VLOOKUP(LEFT(AL25,FIND("[",AL25)-1),Resources!$B$3:$F$100,5,FALSE),VLOOKUP(AL25,Resources!$B$3:$F$100,5,FALSE)),0)</f>
        <v>0</v>
      </c>
      <c r="CP25" s="43">
        <f>BE25*IF(BE25&gt;0,IF(ISNUMBER(FIND("[",AM25)),VLOOKUP(LEFT(AM25,FIND("[",AM25)-1),Resources!$B$3:$F$100,5,FALSE),VLOOKUP(AM25,Resources!$B$3:$F$100,5,FALSE)),0)</f>
        <v>0</v>
      </c>
      <c r="CQ25" s="43">
        <f>BF25*IF(BF25&gt;0,IF(ISNUMBER(FIND("[",AN25)),VLOOKUP(LEFT(AN25,FIND("[",AN25)-1),Resources!$B$3:$F$100,5,FALSE),VLOOKUP(AN25,Resources!$B$3:$F$100,5,FALSE)),0)</f>
        <v>0</v>
      </c>
      <c r="CR25" s="43">
        <f>BG25*IF(BG25&gt;0,IF(ISNUMBER(FIND("[",AO25)),VLOOKUP(LEFT(AO25,FIND("[",AO25)-1),Resources!$B$3:$F$100,5,FALSE),VLOOKUP(AO25,Resources!$B$3:$F$100,5,FALSE)),0)</f>
        <v>0</v>
      </c>
      <c r="CS25" s="43">
        <f>BH25*IF(BH25&gt;0,IF(ISNUMBER(FIND("[",AP25)),VLOOKUP(LEFT(AP25,FIND("[",AP25)-1),Resources!$B$3:$F$100,5,FALSE),VLOOKUP(AP25,Resources!$B$3:$F$100,5,FALSE)),0)</f>
        <v>0</v>
      </c>
      <c r="CT25" s="44">
        <f t="shared" si="40"/>
        <v>144</v>
      </c>
    </row>
    <row r="26" spans="1:98">
      <c r="A26" s="8" t="s">
        <v>133</v>
      </c>
      <c r="B26" s="9" t="s">
        <v>134</v>
      </c>
      <c r="C26" s="22" t="s">
        <v>135</v>
      </c>
      <c r="D26" s="5"/>
      <c r="E26" s="5"/>
      <c r="F26" s="6"/>
      <c r="G26" s="5"/>
      <c r="H26" s="5"/>
      <c r="I26" s="5"/>
      <c r="J26" s="5"/>
      <c r="K26" s="7"/>
      <c r="L26" s="5"/>
      <c r="M26" s="5"/>
      <c r="N26" s="7"/>
      <c r="X26" s="43"/>
      <c r="Y26" s="35"/>
      <c r="Z26" s="35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4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4"/>
    </row>
    <row r="27" spans="1:98" ht="22">
      <c r="A27" s="10" t="s">
        <v>136</v>
      </c>
      <c r="B27" s="4" t="s">
        <v>137</v>
      </c>
      <c r="C27" s="23" t="s">
        <v>138</v>
      </c>
      <c r="D27" s="4" t="s">
        <v>139</v>
      </c>
      <c r="E27" s="4" t="s">
        <v>140</v>
      </c>
      <c r="F27" s="12">
        <v>39241.333333333299</v>
      </c>
      <c r="G27" s="13"/>
      <c r="H27" s="4" t="s">
        <v>83</v>
      </c>
      <c r="I27" s="9" t="s">
        <v>89</v>
      </c>
      <c r="J27" s="13"/>
      <c r="K27" s="14">
        <v>134400</v>
      </c>
      <c r="L27" s="13"/>
      <c r="M27" s="14">
        <v>0</v>
      </c>
      <c r="N27" s="13"/>
      <c r="X27" s="43">
        <f>M27/(IF(ISNUMBER(FIND("d",H27)),LEFT(H27,FIND("d",H27)-1),0)*COUNTIF(Agenda!$B$2:$B$25,"Yes")+IF(ISNUMBER(FIND(" ",H27)),LEFT(RIGHT(H27,LEN(H27)-FIND(" ",H27)),FIND("h",RIGHT(H27,LEN(H27)-FIND(" ",H27)))-1),IF(ISNUMBER(FIND("h",H27)),LEFT(H27,FIND("h",H27)-1),0)))</f>
        <v>0</v>
      </c>
      <c r="Y27" s="35" t="str">
        <f t="shared" ref="Y27:Y32" si="41">IF(ISNUMBER(FIND(";",I27)),LEFT(I27,FIND(";",I27)-1),I27)</f>
        <v>team subcontractor[5,00 #8]</v>
      </c>
      <c r="Z27" s="35">
        <f t="shared" ref="Z27:Z32" si="42">IF(ISNUMBER(FIND(";",I27)),RIGHT(I27,LEN(I27)-FIND(";",I27)),0)</f>
        <v>0</v>
      </c>
      <c r="AA27" s="36">
        <f t="shared" si="21"/>
        <v>0</v>
      </c>
      <c r="AB27" s="36">
        <f t="shared" si="22"/>
        <v>0</v>
      </c>
      <c r="AC27" s="36">
        <f t="shared" si="23"/>
        <v>0</v>
      </c>
      <c r="AD27" s="36">
        <f t="shared" si="24"/>
        <v>0</v>
      </c>
      <c r="AE27" s="36">
        <f t="shared" si="25"/>
        <v>0</v>
      </c>
      <c r="AF27" s="36">
        <f t="shared" si="26"/>
        <v>0</v>
      </c>
      <c r="AG27" s="36">
        <f t="shared" si="27"/>
        <v>0</v>
      </c>
      <c r="AH27" s="36">
        <f t="shared" si="28"/>
        <v>0</v>
      </c>
      <c r="AI27" s="36">
        <f t="shared" si="29"/>
        <v>0</v>
      </c>
      <c r="AJ27" s="36">
        <f t="shared" si="30"/>
        <v>0</v>
      </c>
      <c r="AK27" s="36">
        <f t="shared" si="31"/>
        <v>0</v>
      </c>
      <c r="AL27" s="36">
        <f t="shared" si="32"/>
        <v>0</v>
      </c>
      <c r="AM27" s="36">
        <f t="shared" si="33"/>
        <v>0</v>
      </c>
      <c r="AN27" s="36">
        <f t="shared" si="34"/>
        <v>0</v>
      </c>
      <c r="AO27" s="36">
        <f t="shared" si="35"/>
        <v>0</v>
      </c>
      <c r="AP27" s="36">
        <f t="shared" si="36"/>
        <v>0</v>
      </c>
      <c r="AQ27" s="37" t="str">
        <f t="shared" si="37"/>
        <v>5,00</v>
      </c>
      <c r="AR27" s="37">
        <f t="shared" si="37"/>
        <v>0</v>
      </c>
      <c r="AS27" s="37">
        <f t="shared" si="37"/>
        <v>0</v>
      </c>
      <c r="AT27" s="37">
        <f t="shared" si="37"/>
        <v>0</v>
      </c>
      <c r="AU27" s="37">
        <f t="shared" si="37"/>
        <v>0</v>
      </c>
      <c r="AV27" s="37">
        <f t="shared" si="37"/>
        <v>0</v>
      </c>
      <c r="AW27" s="37">
        <f t="shared" si="37"/>
        <v>0</v>
      </c>
      <c r="AX27" s="37">
        <f t="shared" si="37"/>
        <v>0</v>
      </c>
      <c r="AY27" s="37">
        <f t="shared" si="37"/>
        <v>0</v>
      </c>
      <c r="AZ27" s="37">
        <f t="shared" si="37"/>
        <v>0</v>
      </c>
      <c r="BA27" s="37">
        <f t="shared" si="37"/>
        <v>0</v>
      </c>
      <c r="BB27" s="37">
        <f t="shared" si="37"/>
        <v>0</v>
      </c>
      <c r="BC27" s="37">
        <f t="shared" si="37"/>
        <v>0</v>
      </c>
      <c r="BD27" s="37">
        <f t="shared" si="37"/>
        <v>0</v>
      </c>
      <c r="BE27" s="37">
        <f t="shared" si="37"/>
        <v>0</v>
      </c>
      <c r="BF27" s="37">
        <f t="shared" si="37"/>
        <v>0</v>
      </c>
      <c r="BG27" s="37">
        <f t="shared" si="38"/>
        <v>0</v>
      </c>
      <c r="BH27" s="37">
        <f t="shared" si="38"/>
        <v>0</v>
      </c>
      <c r="BI27" s="43">
        <f>AQ27*IF(AQ27&gt;0,IF(ISNUMBER(FIND("[",Y27)),VLOOKUP(LEFT(Y27,FIND("[",Y27)-1),Resources!$B$3:$F$100,4,FALSE),VLOOKUP(Y27,Resources!$B$3:$F$100,4,FALSE)),0)</f>
        <v>0</v>
      </c>
      <c r="BJ27" s="43">
        <f>AR27*IF(AR27&gt;0,IF(ISNUMBER(FIND("[",Z27)),VLOOKUP(LEFT(Z27,FIND("[",Z27)-1),Resources!$B$3:$F$100,4,FALSE),VLOOKUP(Z27,Resources!$B$3:$F$100,4,FALSE)),0)</f>
        <v>0</v>
      </c>
      <c r="BK27" s="43">
        <f>AS27*IF(AS27&gt;0,IF(ISNUMBER(FIND("[",AA27)),VLOOKUP(LEFT(AA27,FIND("[",AA27)-1),Resources!$B$3:$F$100,4,FALSE),VLOOKUP(AA27,Resources!$B$3:$F$100,4,FALSE)),0)</f>
        <v>0</v>
      </c>
      <c r="BL27" s="43">
        <f>AT27*IF(AT27&gt;0,IF(ISNUMBER(FIND("[",AB27)),VLOOKUP(LEFT(AB27,FIND("[",AB27)-1),Resources!$B$3:$F$100,4,FALSE),VLOOKUP(AB27,Resources!$B$3:$F$100,4,FALSE)),0)</f>
        <v>0</v>
      </c>
      <c r="BM27" s="43">
        <f>AU27*IF(AU27&gt;0,IF(ISNUMBER(FIND("[",AC27)),VLOOKUP(LEFT(AC27,FIND("[",AC27)-1),Resources!$B$3:$F$100,4,FALSE),VLOOKUP(AC27,Resources!$B$3:$F$100,4,FALSE)),0)</f>
        <v>0</v>
      </c>
      <c r="BN27" s="43">
        <f>AV27*IF(AV27&gt;0,IF(ISNUMBER(FIND("[",AD27)),VLOOKUP(LEFT(AD27,FIND("[",AD27)-1),Resources!$B$3:$F$100,4,FALSE),VLOOKUP(AD27,Resources!$B$3:$F$100,4,FALSE)),0)</f>
        <v>0</v>
      </c>
      <c r="BO27" s="43">
        <f>AW27*IF(AW27&gt;0,IF(ISNUMBER(FIND("[",AE27)),VLOOKUP(LEFT(AE27,FIND("[",AE27)-1),Resources!$B$3:$F$100,4,FALSE),VLOOKUP(AE27,Resources!$B$3:$F$100,4,FALSE)),0)</f>
        <v>0</v>
      </c>
      <c r="BP27" s="43">
        <f>AX27*IF(AX27&gt;0,IF(ISNUMBER(FIND("[",AF27)),VLOOKUP(LEFT(AF27,FIND("[",AF27)-1),Resources!$B$3:$F$100,4,FALSE),VLOOKUP(AF27,Resources!$B$3:$F$100,4,FALSE)),0)</f>
        <v>0</v>
      </c>
      <c r="BQ27" s="43">
        <f>AY27*IF(AY27&gt;0,IF(ISNUMBER(FIND("[",AG27)),VLOOKUP(LEFT(AG27,FIND("[",AG27)-1),Resources!$B$3:$F$100,4,FALSE),VLOOKUP(AG27,Resources!$B$3:$F$100,4,FALSE)),0)</f>
        <v>0</v>
      </c>
      <c r="BR27" s="43">
        <f>AZ27*IF(AZ27&gt;0,IF(ISNUMBER(FIND("[",AH27)),VLOOKUP(LEFT(AH27,FIND("[",AH27)-1),Resources!$B$3:$F$100,4,FALSE),VLOOKUP(AH27,Resources!$B$3:$F$100,4,FALSE)),0)</f>
        <v>0</v>
      </c>
      <c r="BS27" s="43">
        <f>BA27*IF(BA27&gt;0,IF(ISNUMBER(FIND("[",AI27)),VLOOKUP(LEFT(AI27,FIND("[",AI27)-1),Resources!$B$3:$F$100,4,FALSE),VLOOKUP(AI27,Resources!$B$3:$F$100,4,FALSE)),0)</f>
        <v>0</v>
      </c>
      <c r="BT27" s="43">
        <f>BB27*IF(BB27&gt;0,IF(ISNUMBER(FIND("[",AJ27)),VLOOKUP(LEFT(AJ27,FIND("[",AJ27)-1),Resources!$B$3:$F$100,4,FALSE),VLOOKUP(AJ27,Resources!$B$3:$F$100,4,FALSE)),0)</f>
        <v>0</v>
      </c>
      <c r="BU27" s="43">
        <f>BC27*IF(BC27&gt;0,IF(ISNUMBER(FIND("[",AK27)),VLOOKUP(LEFT(AK27,FIND("[",AK27)-1),Resources!$B$3:$F$100,4,FALSE),VLOOKUP(AK27,Resources!$B$3:$F$100,4,FALSE)),0)</f>
        <v>0</v>
      </c>
      <c r="BV27" s="43">
        <f>BD27*IF(BD27&gt;0,IF(ISNUMBER(FIND("[",AL27)),VLOOKUP(LEFT(AL27,FIND("[",AL27)-1),Resources!$B$3:$F$100,4,FALSE),VLOOKUP(AL27,Resources!$B$3:$F$100,4,FALSE)),0)</f>
        <v>0</v>
      </c>
      <c r="BW27" s="43">
        <f>BE27*IF(BE27&gt;0,IF(ISNUMBER(FIND("[",AM27)),VLOOKUP(LEFT(AM27,FIND("[",AM27)-1),Resources!$B$3:$F$100,4,FALSE),VLOOKUP(AM27,Resources!$B$3:$F$100,4,FALSE)),0)</f>
        <v>0</v>
      </c>
      <c r="BX27" s="43">
        <f>BF27*IF(BF27&gt;0,IF(ISNUMBER(FIND("[",AN27)),VLOOKUP(LEFT(AN27,FIND("[",AN27)-1),Resources!$B$3:$F$100,4,FALSE),VLOOKUP(AN27,Resources!$B$3:$F$100,4,FALSE)),0)</f>
        <v>0</v>
      </c>
      <c r="BY27" s="43">
        <f>BG27*IF(BG27&gt;0,IF(ISNUMBER(FIND("[",AO27)),VLOOKUP(LEFT(AO27,FIND("[",AO27)-1),Resources!$B$3:$F$100,4,FALSE),VLOOKUP(AO27,Resources!$B$3:$F$100,4,FALSE)),0)</f>
        <v>0</v>
      </c>
      <c r="BZ27" s="43">
        <f>BH27*IF(BH27&gt;0,IF(ISNUMBER(FIND("[",AP27)),VLOOKUP(LEFT(AP27,FIND("[",AP27)-1),Resources!$B$3:$F$100,4,FALSE),VLOOKUP(AP27,Resources!$B$3:$F$100,4,FALSE)),0)</f>
        <v>0</v>
      </c>
      <c r="CA27" s="44">
        <f t="shared" si="39"/>
        <v>0</v>
      </c>
      <c r="CB27" s="43">
        <f>AQ27*IF(AQ27&gt;0,IF(ISNUMBER(FIND("[",Y27)),VLOOKUP(LEFT(Y27,FIND("[",Y27)-1),Resources!$B$3:$F$100,5,FALSE),VLOOKUP(Y27,Resources!$B$3:$F$100,5,FALSE)),0)</f>
        <v>192.8</v>
      </c>
      <c r="CC27" s="43">
        <f>AR27*IF(AR27&gt;0,IF(ISNUMBER(FIND("[",Z27)),VLOOKUP(LEFT(Z27,FIND("[",Z27)-1),Resources!$B$3:$F$100,5,FALSE),VLOOKUP(Z27,Resources!$B$3:$F$100,5,FALSE)),0)</f>
        <v>0</v>
      </c>
      <c r="CD27" s="43">
        <f>AS27*IF(AS27&gt;0,IF(ISNUMBER(FIND("[",AA27)),VLOOKUP(LEFT(AA27,FIND("[",AA27)-1),Resources!$B$3:$F$100,5,FALSE),VLOOKUP(AA27,Resources!$B$3:$F$100,5,FALSE)),0)</f>
        <v>0</v>
      </c>
      <c r="CE27" s="43">
        <f>AT27*IF(AT27&gt;0,IF(ISNUMBER(FIND("[",AB27)),VLOOKUP(LEFT(AB27,FIND("[",AB27)-1),Resources!$B$3:$F$100,5,FALSE),VLOOKUP(AB27,Resources!$B$3:$F$100,5,FALSE)),0)</f>
        <v>0</v>
      </c>
      <c r="CF27" s="43">
        <f>AU27*IF(AU27&gt;0,IF(ISNUMBER(FIND("[",AC27)),VLOOKUP(LEFT(AC27,FIND("[",AC27)-1),Resources!$B$3:$F$100,5,FALSE),VLOOKUP(AC27,Resources!$B$3:$F$100,5,FALSE)),0)</f>
        <v>0</v>
      </c>
      <c r="CG27" s="43">
        <f>AV27*IF(AV27&gt;0,IF(ISNUMBER(FIND("[",AD27)),VLOOKUP(LEFT(AD27,FIND("[",AD27)-1),Resources!$B$3:$F$100,5,FALSE),VLOOKUP(AD27,Resources!$B$3:$F$100,5,FALSE)),0)</f>
        <v>0</v>
      </c>
      <c r="CH27" s="43">
        <f>AW27*IF(AW27&gt;0,IF(ISNUMBER(FIND("[",AE27)),VLOOKUP(LEFT(AE27,FIND("[",AE27)-1),Resources!$B$3:$F$100,5,FALSE),VLOOKUP(AE27,Resources!$B$3:$F$100,5,FALSE)),0)</f>
        <v>0</v>
      </c>
      <c r="CI27" s="43">
        <f>AX27*IF(AX27&gt;0,IF(ISNUMBER(FIND("[",AF27)),VLOOKUP(LEFT(AF27,FIND("[",AF27)-1),Resources!$B$3:$F$100,5,FALSE),VLOOKUP(AF27,Resources!$B$3:$F$100,5,FALSE)),0)</f>
        <v>0</v>
      </c>
      <c r="CJ27" s="43">
        <f>AY27*IF(AY27&gt;0,IF(ISNUMBER(FIND("[",AG27)),VLOOKUP(LEFT(AG27,FIND("[",AG27)-1),Resources!$B$3:$F$100,5,FALSE),VLOOKUP(AG27,Resources!$B$3:$F$100,5,FALSE)),0)</f>
        <v>0</v>
      </c>
      <c r="CK27" s="43">
        <f>AZ27*IF(AZ27&gt;0,IF(ISNUMBER(FIND("[",AH27)),VLOOKUP(LEFT(AH27,FIND("[",AH27)-1),Resources!$B$3:$F$100,5,FALSE),VLOOKUP(AH27,Resources!$B$3:$F$100,5,FALSE)),0)</f>
        <v>0</v>
      </c>
      <c r="CL27" s="43">
        <f>BA27*IF(BA27&gt;0,IF(ISNUMBER(FIND("[",AI27)),VLOOKUP(LEFT(AI27,FIND("[",AI27)-1),Resources!$B$3:$F$100,5,FALSE),VLOOKUP(AI27,Resources!$B$3:$F$100,5,FALSE)),0)</f>
        <v>0</v>
      </c>
      <c r="CM27" s="43">
        <f>BB27*IF(BB27&gt;0,IF(ISNUMBER(FIND("[",AJ27)),VLOOKUP(LEFT(AJ27,FIND("[",AJ27)-1),Resources!$B$3:$F$100,5,FALSE),VLOOKUP(AJ27,Resources!$B$3:$F$100,5,FALSE)),0)</f>
        <v>0</v>
      </c>
      <c r="CN27" s="43">
        <f>BC27*IF(BC27&gt;0,IF(ISNUMBER(FIND("[",AK27)),VLOOKUP(LEFT(AK27,FIND("[",AK27)-1),Resources!$B$3:$F$100,5,FALSE),VLOOKUP(AK27,Resources!$B$3:$F$100,5,FALSE)),0)</f>
        <v>0</v>
      </c>
      <c r="CO27" s="43">
        <f>BD27*IF(BD27&gt;0,IF(ISNUMBER(FIND("[",AL27)),VLOOKUP(LEFT(AL27,FIND("[",AL27)-1),Resources!$B$3:$F$100,5,FALSE),VLOOKUP(AL27,Resources!$B$3:$F$100,5,FALSE)),0)</f>
        <v>0</v>
      </c>
      <c r="CP27" s="43">
        <f>BE27*IF(BE27&gt;0,IF(ISNUMBER(FIND("[",AM27)),VLOOKUP(LEFT(AM27,FIND("[",AM27)-1),Resources!$B$3:$F$100,5,FALSE),VLOOKUP(AM27,Resources!$B$3:$F$100,5,FALSE)),0)</f>
        <v>0</v>
      </c>
      <c r="CQ27" s="43">
        <f>BF27*IF(BF27&gt;0,IF(ISNUMBER(FIND("[",AN27)),VLOOKUP(LEFT(AN27,FIND("[",AN27)-1),Resources!$B$3:$F$100,5,FALSE),VLOOKUP(AN27,Resources!$B$3:$F$100,5,FALSE)),0)</f>
        <v>0</v>
      </c>
      <c r="CR27" s="43">
        <f>BG27*IF(BG27&gt;0,IF(ISNUMBER(FIND("[",AO27)),VLOOKUP(LEFT(AO27,FIND("[",AO27)-1),Resources!$B$3:$F$100,5,FALSE),VLOOKUP(AO27,Resources!$B$3:$F$100,5,FALSE)),0)</f>
        <v>0</v>
      </c>
      <c r="CS27" s="43">
        <f>BH27*IF(BH27&gt;0,IF(ISNUMBER(FIND("[",AP27)),VLOOKUP(LEFT(AP27,FIND("[",AP27)-1),Resources!$B$3:$F$100,5,FALSE),VLOOKUP(AP27,Resources!$B$3:$F$100,5,FALSE)),0)</f>
        <v>0</v>
      </c>
      <c r="CT27" s="44">
        <f t="shared" si="40"/>
        <v>192.8</v>
      </c>
    </row>
    <row r="28" spans="1:98">
      <c r="A28" s="10" t="s">
        <v>141</v>
      </c>
      <c r="B28" s="4" t="s">
        <v>142</v>
      </c>
      <c r="C28" s="23" t="s">
        <v>143</v>
      </c>
      <c r="D28" s="4" t="s">
        <v>144</v>
      </c>
      <c r="E28" s="4" t="s">
        <v>145</v>
      </c>
      <c r="F28" s="12">
        <v>39323.416666666701</v>
      </c>
      <c r="G28" s="13"/>
      <c r="H28" s="4" t="s">
        <v>83</v>
      </c>
      <c r="I28" s="9" t="s">
        <v>146</v>
      </c>
      <c r="J28" s="13"/>
      <c r="K28" s="14">
        <v>4793</v>
      </c>
      <c r="L28" s="13"/>
      <c r="M28" s="14">
        <v>0</v>
      </c>
      <c r="N28" s="13"/>
      <c r="X28" s="43">
        <f>M28/(IF(ISNUMBER(FIND("d",H28)),LEFT(H28,FIND("d",H28)-1),0)*COUNTIF(Agenda!$B$2:$B$25,"Yes")+IF(ISNUMBER(FIND(" ",H28)),LEFT(RIGHT(H28,LEN(H28)-FIND(" ",H28)),FIND("h",RIGHT(H28,LEN(H28)-FIND(" ",H28)))-1),IF(ISNUMBER(FIND("h",H28)),LEFT(H28,FIND("h",H28)-1),0)))</f>
        <v>0</v>
      </c>
      <c r="Y28" s="35" t="str">
        <f t="shared" si="41"/>
        <v>plumber</v>
      </c>
      <c r="Z28" s="35">
        <f t="shared" si="42"/>
        <v>0</v>
      </c>
      <c r="AA28" s="36">
        <f t="shared" si="21"/>
        <v>0</v>
      </c>
      <c r="AB28" s="36">
        <f t="shared" si="22"/>
        <v>0</v>
      </c>
      <c r="AC28" s="36">
        <f t="shared" si="23"/>
        <v>0</v>
      </c>
      <c r="AD28" s="36">
        <f t="shared" si="24"/>
        <v>0</v>
      </c>
      <c r="AE28" s="36">
        <f t="shared" si="25"/>
        <v>0</v>
      </c>
      <c r="AF28" s="36">
        <f t="shared" si="26"/>
        <v>0</v>
      </c>
      <c r="AG28" s="36">
        <f t="shared" si="27"/>
        <v>0</v>
      </c>
      <c r="AH28" s="36">
        <f t="shared" si="28"/>
        <v>0</v>
      </c>
      <c r="AI28" s="36">
        <f t="shared" si="29"/>
        <v>0</v>
      </c>
      <c r="AJ28" s="36">
        <f t="shared" si="30"/>
        <v>0</v>
      </c>
      <c r="AK28" s="36">
        <f t="shared" si="31"/>
        <v>0</v>
      </c>
      <c r="AL28" s="36">
        <f t="shared" si="32"/>
        <v>0</v>
      </c>
      <c r="AM28" s="36">
        <f t="shared" si="33"/>
        <v>0</v>
      </c>
      <c r="AN28" s="36">
        <f t="shared" si="34"/>
        <v>0</v>
      </c>
      <c r="AO28" s="36">
        <f t="shared" si="35"/>
        <v>0</v>
      </c>
      <c r="AP28" s="36">
        <f t="shared" si="36"/>
        <v>0</v>
      </c>
      <c r="AQ28" s="37">
        <f t="shared" si="37"/>
        <v>1</v>
      </c>
      <c r="AR28" s="37">
        <f t="shared" si="37"/>
        <v>0</v>
      </c>
      <c r="AS28" s="37">
        <f t="shared" si="37"/>
        <v>0</v>
      </c>
      <c r="AT28" s="37">
        <f t="shared" si="37"/>
        <v>0</v>
      </c>
      <c r="AU28" s="37">
        <f t="shared" si="37"/>
        <v>0</v>
      </c>
      <c r="AV28" s="37">
        <f t="shared" si="37"/>
        <v>0</v>
      </c>
      <c r="AW28" s="37">
        <f t="shared" si="37"/>
        <v>0</v>
      </c>
      <c r="AX28" s="37">
        <f t="shared" si="37"/>
        <v>0</v>
      </c>
      <c r="AY28" s="37">
        <f t="shared" si="37"/>
        <v>0</v>
      </c>
      <c r="AZ28" s="37">
        <f t="shared" si="37"/>
        <v>0</v>
      </c>
      <c r="BA28" s="37">
        <f t="shared" si="37"/>
        <v>0</v>
      </c>
      <c r="BB28" s="37">
        <f t="shared" si="37"/>
        <v>0</v>
      </c>
      <c r="BC28" s="37">
        <f t="shared" si="37"/>
        <v>0</v>
      </c>
      <c r="BD28" s="37">
        <f t="shared" si="37"/>
        <v>0</v>
      </c>
      <c r="BE28" s="37">
        <f t="shared" si="37"/>
        <v>0</v>
      </c>
      <c r="BF28" s="37">
        <f t="shared" si="37"/>
        <v>0</v>
      </c>
      <c r="BG28" s="37">
        <f t="shared" si="38"/>
        <v>0</v>
      </c>
      <c r="BH28" s="37">
        <f t="shared" si="38"/>
        <v>0</v>
      </c>
      <c r="BI28" s="43">
        <f>AQ28*IF(AQ28&gt;0,IF(ISNUMBER(FIND("[",Y28)),VLOOKUP(LEFT(Y28,FIND("[",Y28)-1),Resources!$B$3:$F$100,4,FALSE),VLOOKUP(Y28,Resources!$B$3:$F$100,4,FALSE)),0)</f>
        <v>0</v>
      </c>
      <c r="BJ28" s="43">
        <f>AR28*IF(AR28&gt;0,IF(ISNUMBER(FIND("[",Z28)),VLOOKUP(LEFT(Z28,FIND("[",Z28)-1),Resources!$B$3:$F$100,4,FALSE),VLOOKUP(Z28,Resources!$B$3:$F$100,4,FALSE)),0)</f>
        <v>0</v>
      </c>
      <c r="BK28" s="43">
        <f>AS28*IF(AS28&gt;0,IF(ISNUMBER(FIND("[",AA28)),VLOOKUP(LEFT(AA28,FIND("[",AA28)-1),Resources!$B$3:$F$100,4,FALSE),VLOOKUP(AA28,Resources!$B$3:$F$100,4,FALSE)),0)</f>
        <v>0</v>
      </c>
      <c r="BL28" s="43">
        <f>AT28*IF(AT28&gt;0,IF(ISNUMBER(FIND("[",AB28)),VLOOKUP(LEFT(AB28,FIND("[",AB28)-1),Resources!$B$3:$F$100,4,FALSE),VLOOKUP(AB28,Resources!$B$3:$F$100,4,FALSE)),0)</f>
        <v>0</v>
      </c>
      <c r="BM28" s="43">
        <f>AU28*IF(AU28&gt;0,IF(ISNUMBER(FIND("[",AC28)),VLOOKUP(LEFT(AC28,FIND("[",AC28)-1),Resources!$B$3:$F$100,4,FALSE),VLOOKUP(AC28,Resources!$B$3:$F$100,4,FALSE)),0)</f>
        <v>0</v>
      </c>
      <c r="BN28" s="43">
        <f>AV28*IF(AV28&gt;0,IF(ISNUMBER(FIND("[",AD28)),VLOOKUP(LEFT(AD28,FIND("[",AD28)-1),Resources!$B$3:$F$100,4,FALSE),VLOOKUP(AD28,Resources!$B$3:$F$100,4,FALSE)),0)</f>
        <v>0</v>
      </c>
      <c r="BO28" s="43">
        <f>AW28*IF(AW28&gt;0,IF(ISNUMBER(FIND("[",AE28)),VLOOKUP(LEFT(AE28,FIND("[",AE28)-1),Resources!$B$3:$F$100,4,FALSE),VLOOKUP(AE28,Resources!$B$3:$F$100,4,FALSE)),0)</f>
        <v>0</v>
      </c>
      <c r="BP28" s="43">
        <f>AX28*IF(AX28&gt;0,IF(ISNUMBER(FIND("[",AF28)),VLOOKUP(LEFT(AF28,FIND("[",AF28)-1),Resources!$B$3:$F$100,4,FALSE),VLOOKUP(AF28,Resources!$B$3:$F$100,4,FALSE)),0)</f>
        <v>0</v>
      </c>
      <c r="BQ28" s="43">
        <f>AY28*IF(AY28&gt;0,IF(ISNUMBER(FIND("[",AG28)),VLOOKUP(LEFT(AG28,FIND("[",AG28)-1),Resources!$B$3:$F$100,4,FALSE),VLOOKUP(AG28,Resources!$B$3:$F$100,4,FALSE)),0)</f>
        <v>0</v>
      </c>
      <c r="BR28" s="43">
        <f>AZ28*IF(AZ28&gt;0,IF(ISNUMBER(FIND("[",AH28)),VLOOKUP(LEFT(AH28,FIND("[",AH28)-1),Resources!$B$3:$F$100,4,FALSE),VLOOKUP(AH28,Resources!$B$3:$F$100,4,FALSE)),0)</f>
        <v>0</v>
      </c>
      <c r="BS28" s="43">
        <f>BA28*IF(BA28&gt;0,IF(ISNUMBER(FIND("[",AI28)),VLOOKUP(LEFT(AI28,FIND("[",AI28)-1),Resources!$B$3:$F$100,4,FALSE),VLOOKUP(AI28,Resources!$B$3:$F$100,4,FALSE)),0)</f>
        <v>0</v>
      </c>
      <c r="BT28" s="43">
        <f>BB28*IF(BB28&gt;0,IF(ISNUMBER(FIND("[",AJ28)),VLOOKUP(LEFT(AJ28,FIND("[",AJ28)-1),Resources!$B$3:$F$100,4,FALSE),VLOOKUP(AJ28,Resources!$B$3:$F$100,4,FALSE)),0)</f>
        <v>0</v>
      </c>
      <c r="BU28" s="43">
        <f>BC28*IF(BC28&gt;0,IF(ISNUMBER(FIND("[",AK28)),VLOOKUP(LEFT(AK28,FIND("[",AK28)-1),Resources!$B$3:$F$100,4,FALSE),VLOOKUP(AK28,Resources!$B$3:$F$100,4,FALSE)),0)</f>
        <v>0</v>
      </c>
      <c r="BV28" s="43">
        <f>BD28*IF(BD28&gt;0,IF(ISNUMBER(FIND("[",AL28)),VLOOKUP(LEFT(AL28,FIND("[",AL28)-1),Resources!$B$3:$F$100,4,FALSE),VLOOKUP(AL28,Resources!$B$3:$F$100,4,FALSE)),0)</f>
        <v>0</v>
      </c>
      <c r="BW28" s="43">
        <f>BE28*IF(BE28&gt;0,IF(ISNUMBER(FIND("[",AM28)),VLOOKUP(LEFT(AM28,FIND("[",AM28)-1),Resources!$B$3:$F$100,4,FALSE),VLOOKUP(AM28,Resources!$B$3:$F$100,4,FALSE)),0)</f>
        <v>0</v>
      </c>
      <c r="BX28" s="43">
        <f>BF28*IF(BF28&gt;0,IF(ISNUMBER(FIND("[",AN28)),VLOOKUP(LEFT(AN28,FIND("[",AN28)-1),Resources!$B$3:$F$100,4,FALSE),VLOOKUP(AN28,Resources!$B$3:$F$100,4,FALSE)),0)</f>
        <v>0</v>
      </c>
      <c r="BY28" s="43">
        <f>BG28*IF(BG28&gt;0,IF(ISNUMBER(FIND("[",AO28)),VLOOKUP(LEFT(AO28,FIND("[",AO28)-1),Resources!$B$3:$F$100,4,FALSE),VLOOKUP(AO28,Resources!$B$3:$F$100,4,FALSE)),0)</f>
        <v>0</v>
      </c>
      <c r="BZ28" s="43">
        <f>BH28*IF(BH28&gt;0,IF(ISNUMBER(FIND("[",AP28)),VLOOKUP(LEFT(AP28,FIND("[",AP28)-1),Resources!$B$3:$F$100,4,FALSE),VLOOKUP(AP28,Resources!$B$3:$F$100,4,FALSE)),0)</f>
        <v>0</v>
      </c>
      <c r="CA28" s="44">
        <f t="shared" si="39"/>
        <v>0</v>
      </c>
      <c r="CB28" s="43">
        <f>AQ28*IF(AQ28&gt;0,IF(ISNUMBER(FIND("[",Y28)),VLOOKUP(LEFT(Y28,FIND("[",Y28)-1),Resources!$B$3:$F$100,5,FALSE),VLOOKUP(Y28,Resources!$B$3:$F$100,5,FALSE)),0)</f>
        <v>36</v>
      </c>
      <c r="CC28" s="43">
        <f>AR28*IF(AR28&gt;0,IF(ISNUMBER(FIND("[",Z28)),VLOOKUP(LEFT(Z28,FIND("[",Z28)-1),Resources!$B$3:$F$100,5,FALSE),VLOOKUP(Z28,Resources!$B$3:$F$100,5,FALSE)),0)</f>
        <v>0</v>
      </c>
      <c r="CD28" s="43">
        <f>AS28*IF(AS28&gt;0,IF(ISNUMBER(FIND("[",AA28)),VLOOKUP(LEFT(AA28,FIND("[",AA28)-1),Resources!$B$3:$F$100,5,FALSE),VLOOKUP(AA28,Resources!$B$3:$F$100,5,FALSE)),0)</f>
        <v>0</v>
      </c>
      <c r="CE28" s="43">
        <f>AT28*IF(AT28&gt;0,IF(ISNUMBER(FIND("[",AB28)),VLOOKUP(LEFT(AB28,FIND("[",AB28)-1),Resources!$B$3:$F$100,5,FALSE),VLOOKUP(AB28,Resources!$B$3:$F$100,5,FALSE)),0)</f>
        <v>0</v>
      </c>
      <c r="CF28" s="43">
        <f>AU28*IF(AU28&gt;0,IF(ISNUMBER(FIND("[",AC28)),VLOOKUP(LEFT(AC28,FIND("[",AC28)-1),Resources!$B$3:$F$100,5,FALSE),VLOOKUP(AC28,Resources!$B$3:$F$100,5,FALSE)),0)</f>
        <v>0</v>
      </c>
      <c r="CG28" s="43">
        <f>AV28*IF(AV28&gt;0,IF(ISNUMBER(FIND("[",AD28)),VLOOKUP(LEFT(AD28,FIND("[",AD28)-1),Resources!$B$3:$F$100,5,FALSE),VLOOKUP(AD28,Resources!$B$3:$F$100,5,FALSE)),0)</f>
        <v>0</v>
      </c>
      <c r="CH28" s="43">
        <f>AW28*IF(AW28&gt;0,IF(ISNUMBER(FIND("[",AE28)),VLOOKUP(LEFT(AE28,FIND("[",AE28)-1),Resources!$B$3:$F$100,5,FALSE),VLOOKUP(AE28,Resources!$B$3:$F$100,5,FALSE)),0)</f>
        <v>0</v>
      </c>
      <c r="CI28" s="43">
        <f>AX28*IF(AX28&gt;0,IF(ISNUMBER(FIND("[",AF28)),VLOOKUP(LEFT(AF28,FIND("[",AF28)-1),Resources!$B$3:$F$100,5,FALSE),VLOOKUP(AF28,Resources!$B$3:$F$100,5,FALSE)),0)</f>
        <v>0</v>
      </c>
      <c r="CJ28" s="43">
        <f>AY28*IF(AY28&gt;0,IF(ISNUMBER(FIND("[",AG28)),VLOOKUP(LEFT(AG28,FIND("[",AG28)-1),Resources!$B$3:$F$100,5,FALSE),VLOOKUP(AG28,Resources!$B$3:$F$100,5,FALSE)),0)</f>
        <v>0</v>
      </c>
      <c r="CK28" s="43">
        <f>AZ28*IF(AZ28&gt;0,IF(ISNUMBER(FIND("[",AH28)),VLOOKUP(LEFT(AH28,FIND("[",AH28)-1),Resources!$B$3:$F$100,5,FALSE),VLOOKUP(AH28,Resources!$B$3:$F$100,5,FALSE)),0)</f>
        <v>0</v>
      </c>
      <c r="CL28" s="43">
        <f>BA28*IF(BA28&gt;0,IF(ISNUMBER(FIND("[",AI28)),VLOOKUP(LEFT(AI28,FIND("[",AI28)-1),Resources!$B$3:$F$100,5,FALSE),VLOOKUP(AI28,Resources!$B$3:$F$100,5,FALSE)),0)</f>
        <v>0</v>
      </c>
      <c r="CM28" s="43">
        <f>BB28*IF(BB28&gt;0,IF(ISNUMBER(FIND("[",AJ28)),VLOOKUP(LEFT(AJ28,FIND("[",AJ28)-1),Resources!$B$3:$F$100,5,FALSE),VLOOKUP(AJ28,Resources!$B$3:$F$100,5,FALSE)),0)</f>
        <v>0</v>
      </c>
      <c r="CN28" s="43">
        <f>BC28*IF(BC28&gt;0,IF(ISNUMBER(FIND("[",AK28)),VLOOKUP(LEFT(AK28,FIND("[",AK28)-1),Resources!$B$3:$F$100,5,FALSE),VLOOKUP(AK28,Resources!$B$3:$F$100,5,FALSE)),0)</f>
        <v>0</v>
      </c>
      <c r="CO28" s="43">
        <f>BD28*IF(BD28&gt;0,IF(ISNUMBER(FIND("[",AL28)),VLOOKUP(LEFT(AL28,FIND("[",AL28)-1),Resources!$B$3:$F$100,5,FALSE),VLOOKUP(AL28,Resources!$B$3:$F$100,5,FALSE)),0)</f>
        <v>0</v>
      </c>
      <c r="CP28" s="43">
        <f>BE28*IF(BE28&gt;0,IF(ISNUMBER(FIND("[",AM28)),VLOOKUP(LEFT(AM28,FIND("[",AM28)-1),Resources!$B$3:$F$100,5,FALSE),VLOOKUP(AM28,Resources!$B$3:$F$100,5,FALSE)),0)</f>
        <v>0</v>
      </c>
      <c r="CQ28" s="43">
        <f>BF28*IF(BF28&gt;0,IF(ISNUMBER(FIND("[",AN28)),VLOOKUP(LEFT(AN28,FIND("[",AN28)-1),Resources!$B$3:$F$100,5,FALSE),VLOOKUP(AN28,Resources!$B$3:$F$100,5,FALSE)),0)</f>
        <v>0</v>
      </c>
      <c r="CR28" s="43">
        <f>BG28*IF(BG28&gt;0,IF(ISNUMBER(FIND("[",AO28)),VLOOKUP(LEFT(AO28,FIND("[",AO28)-1),Resources!$B$3:$F$100,5,FALSE),VLOOKUP(AO28,Resources!$B$3:$F$100,5,FALSE)),0)</f>
        <v>0</v>
      </c>
      <c r="CS28" s="43">
        <f>BH28*IF(BH28&gt;0,IF(ISNUMBER(FIND("[",AP28)),VLOOKUP(LEFT(AP28,FIND("[",AP28)-1),Resources!$B$3:$F$100,5,FALSE),VLOOKUP(AP28,Resources!$B$3:$F$100,5,FALSE)),0)</f>
        <v>0</v>
      </c>
      <c r="CT28" s="44">
        <f t="shared" si="40"/>
        <v>36</v>
      </c>
    </row>
    <row r="29" spans="1:98">
      <c r="A29" s="10" t="s">
        <v>147</v>
      </c>
      <c r="B29" s="4" t="s">
        <v>148</v>
      </c>
      <c r="C29" s="23" t="s">
        <v>149</v>
      </c>
      <c r="D29" s="4" t="s">
        <v>144</v>
      </c>
      <c r="E29" s="4"/>
      <c r="F29" s="12">
        <v>39323.416666666701</v>
      </c>
      <c r="G29" s="13"/>
      <c r="H29" s="4" t="s">
        <v>83</v>
      </c>
      <c r="I29" s="9" t="s">
        <v>150</v>
      </c>
      <c r="J29" s="13"/>
      <c r="K29" s="14">
        <v>31200.960899999998</v>
      </c>
      <c r="L29" s="13"/>
      <c r="M29" s="14">
        <v>3252</v>
      </c>
      <c r="N29" s="13"/>
      <c r="X29" s="43">
        <f>M29/(IF(ISNUMBER(FIND("d",H29)),LEFT(H29,FIND("d",H29)-1),0)*COUNTIF(Agenda!$B$2:$B$25,"Yes")+IF(ISNUMBER(FIND(" ",H29)),LEFT(RIGHT(H29,LEN(H29)-FIND(" ",H29)),FIND("h",RIGHT(H29,LEN(H29)-FIND(" ",H29)))-1),IF(ISNUMBER(FIND("h",H29)),LEFT(H29,FIND("h",H29)-1),0)))</f>
        <v>40.65</v>
      </c>
      <c r="Y29" s="35" t="str">
        <f t="shared" si="41"/>
        <v>mason</v>
      </c>
      <c r="Z29" s="35">
        <f t="shared" si="42"/>
        <v>0</v>
      </c>
      <c r="AA29" s="36">
        <f t="shared" si="21"/>
        <v>0</v>
      </c>
      <c r="AB29" s="36">
        <f t="shared" si="22"/>
        <v>0</v>
      </c>
      <c r="AC29" s="36">
        <f t="shared" si="23"/>
        <v>0</v>
      </c>
      <c r="AD29" s="36">
        <f t="shared" si="24"/>
        <v>0</v>
      </c>
      <c r="AE29" s="36">
        <f t="shared" si="25"/>
        <v>0</v>
      </c>
      <c r="AF29" s="36">
        <f t="shared" si="26"/>
        <v>0</v>
      </c>
      <c r="AG29" s="36">
        <f t="shared" si="27"/>
        <v>0</v>
      </c>
      <c r="AH29" s="36">
        <f t="shared" si="28"/>
        <v>0</v>
      </c>
      <c r="AI29" s="36">
        <f t="shared" si="29"/>
        <v>0</v>
      </c>
      <c r="AJ29" s="36">
        <f t="shared" si="30"/>
        <v>0</v>
      </c>
      <c r="AK29" s="36">
        <f t="shared" si="31"/>
        <v>0</v>
      </c>
      <c r="AL29" s="36">
        <f t="shared" si="32"/>
        <v>0</v>
      </c>
      <c r="AM29" s="36">
        <f t="shared" si="33"/>
        <v>0</v>
      </c>
      <c r="AN29" s="36">
        <f t="shared" si="34"/>
        <v>0</v>
      </c>
      <c r="AO29" s="36">
        <f t="shared" si="35"/>
        <v>0</v>
      </c>
      <c r="AP29" s="36">
        <f t="shared" si="36"/>
        <v>0</v>
      </c>
      <c r="AQ29" s="37">
        <f t="shared" si="37"/>
        <v>1</v>
      </c>
      <c r="AR29" s="37">
        <f t="shared" si="37"/>
        <v>0</v>
      </c>
      <c r="AS29" s="37">
        <f t="shared" si="37"/>
        <v>0</v>
      </c>
      <c r="AT29" s="37">
        <f t="shared" si="37"/>
        <v>0</v>
      </c>
      <c r="AU29" s="37">
        <f t="shared" si="37"/>
        <v>0</v>
      </c>
      <c r="AV29" s="37">
        <f t="shared" si="37"/>
        <v>0</v>
      </c>
      <c r="AW29" s="37">
        <f t="shared" si="37"/>
        <v>0</v>
      </c>
      <c r="AX29" s="37">
        <f t="shared" si="37"/>
        <v>0</v>
      </c>
      <c r="AY29" s="37">
        <f t="shared" si="37"/>
        <v>0</v>
      </c>
      <c r="AZ29" s="37">
        <f t="shared" si="37"/>
        <v>0</v>
      </c>
      <c r="BA29" s="37">
        <f t="shared" si="37"/>
        <v>0</v>
      </c>
      <c r="BB29" s="37">
        <f t="shared" si="37"/>
        <v>0</v>
      </c>
      <c r="BC29" s="37">
        <f t="shared" si="37"/>
        <v>0</v>
      </c>
      <c r="BD29" s="37">
        <f t="shared" si="37"/>
        <v>0</v>
      </c>
      <c r="BE29" s="37">
        <f t="shared" si="37"/>
        <v>0</v>
      </c>
      <c r="BF29" s="37">
        <f t="shared" si="37"/>
        <v>0</v>
      </c>
      <c r="BG29" s="37">
        <f t="shared" si="38"/>
        <v>0</v>
      </c>
      <c r="BH29" s="37">
        <f t="shared" si="38"/>
        <v>0</v>
      </c>
      <c r="BI29" s="43">
        <f>AQ29*IF(AQ29&gt;0,IF(ISNUMBER(FIND("[",Y29)),VLOOKUP(LEFT(Y29,FIND("[",Y29)-1),Resources!$B$3:$F$100,4,FALSE),VLOOKUP(Y29,Resources!$B$3:$F$100,4,FALSE)),0)</f>
        <v>0</v>
      </c>
      <c r="BJ29" s="43">
        <f>AR29*IF(AR29&gt;0,IF(ISNUMBER(FIND("[",Z29)),VLOOKUP(LEFT(Z29,FIND("[",Z29)-1),Resources!$B$3:$F$100,4,FALSE),VLOOKUP(Z29,Resources!$B$3:$F$100,4,FALSE)),0)</f>
        <v>0</v>
      </c>
      <c r="BK29" s="43">
        <f>AS29*IF(AS29&gt;0,IF(ISNUMBER(FIND("[",AA29)),VLOOKUP(LEFT(AA29,FIND("[",AA29)-1),Resources!$B$3:$F$100,4,FALSE),VLOOKUP(AA29,Resources!$B$3:$F$100,4,FALSE)),0)</f>
        <v>0</v>
      </c>
      <c r="BL29" s="43">
        <f>AT29*IF(AT29&gt;0,IF(ISNUMBER(FIND("[",AB29)),VLOOKUP(LEFT(AB29,FIND("[",AB29)-1),Resources!$B$3:$F$100,4,FALSE),VLOOKUP(AB29,Resources!$B$3:$F$100,4,FALSE)),0)</f>
        <v>0</v>
      </c>
      <c r="BM29" s="43">
        <f>AU29*IF(AU29&gt;0,IF(ISNUMBER(FIND("[",AC29)),VLOOKUP(LEFT(AC29,FIND("[",AC29)-1),Resources!$B$3:$F$100,4,FALSE),VLOOKUP(AC29,Resources!$B$3:$F$100,4,FALSE)),0)</f>
        <v>0</v>
      </c>
      <c r="BN29" s="43">
        <f>AV29*IF(AV29&gt;0,IF(ISNUMBER(FIND("[",AD29)),VLOOKUP(LEFT(AD29,FIND("[",AD29)-1),Resources!$B$3:$F$100,4,FALSE),VLOOKUP(AD29,Resources!$B$3:$F$100,4,FALSE)),0)</f>
        <v>0</v>
      </c>
      <c r="BO29" s="43">
        <f>AW29*IF(AW29&gt;0,IF(ISNUMBER(FIND("[",AE29)),VLOOKUP(LEFT(AE29,FIND("[",AE29)-1),Resources!$B$3:$F$100,4,FALSE),VLOOKUP(AE29,Resources!$B$3:$F$100,4,FALSE)),0)</f>
        <v>0</v>
      </c>
      <c r="BP29" s="43">
        <f>AX29*IF(AX29&gt;0,IF(ISNUMBER(FIND("[",AF29)),VLOOKUP(LEFT(AF29,FIND("[",AF29)-1),Resources!$B$3:$F$100,4,FALSE),VLOOKUP(AF29,Resources!$B$3:$F$100,4,FALSE)),0)</f>
        <v>0</v>
      </c>
      <c r="BQ29" s="43">
        <f>AY29*IF(AY29&gt;0,IF(ISNUMBER(FIND("[",AG29)),VLOOKUP(LEFT(AG29,FIND("[",AG29)-1),Resources!$B$3:$F$100,4,FALSE),VLOOKUP(AG29,Resources!$B$3:$F$100,4,FALSE)),0)</f>
        <v>0</v>
      </c>
      <c r="BR29" s="43">
        <f>AZ29*IF(AZ29&gt;0,IF(ISNUMBER(FIND("[",AH29)),VLOOKUP(LEFT(AH29,FIND("[",AH29)-1),Resources!$B$3:$F$100,4,FALSE),VLOOKUP(AH29,Resources!$B$3:$F$100,4,FALSE)),0)</f>
        <v>0</v>
      </c>
      <c r="BS29" s="43">
        <f>BA29*IF(BA29&gt;0,IF(ISNUMBER(FIND("[",AI29)),VLOOKUP(LEFT(AI29,FIND("[",AI29)-1),Resources!$B$3:$F$100,4,FALSE),VLOOKUP(AI29,Resources!$B$3:$F$100,4,FALSE)),0)</f>
        <v>0</v>
      </c>
      <c r="BT29" s="43">
        <f>BB29*IF(BB29&gt;0,IF(ISNUMBER(FIND("[",AJ29)),VLOOKUP(LEFT(AJ29,FIND("[",AJ29)-1),Resources!$B$3:$F$100,4,FALSE),VLOOKUP(AJ29,Resources!$B$3:$F$100,4,FALSE)),0)</f>
        <v>0</v>
      </c>
      <c r="BU29" s="43">
        <f>BC29*IF(BC29&gt;0,IF(ISNUMBER(FIND("[",AK29)),VLOOKUP(LEFT(AK29,FIND("[",AK29)-1),Resources!$B$3:$F$100,4,FALSE),VLOOKUP(AK29,Resources!$B$3:$F$100,4,FALSE)),0)</f>
        <v>0</v>
      </c>
      <c r="BV29" s="43">
        <f>BD29*IF(BD29&gt;0,IF(ISNUMBER(FIND("[",AL29)),VLOOKUP(LEFT(AL29,FIND("[",AL29)-1),Resources!$B$3:$F$100,4,FALSE),VLOOKUP(AL29,Resources!$B$3:$F$100,4,FALSE)),0)</f>
        <v>0</v>
      </c>
      <c r="BW29" s="43">
        <f>BE29*IF(BE29&gt;0,IF(ISNUMBER(FIND("[",AM29)),VLOOKUP(LEFT(AM29,FIND("[",AM29)-1),Resources!$B$3:$F$100,4,FALSE),VLOOKUP(AM29,Resources!$B$3:$F$100,4,FALSE)),0)</f>
        <v>0</v>
      </c>
      <c r="BX29" s="43">
        <f>BF29*IF(BF29&gt;0,IF(ISNUMBER(FIND("[",AN29)),VLOOKUP(LEFT(AN29,FIND("[",AN29)-1),Resources!$B$3:$F$100,4,FALSE),VLOOKUP(AN29,Resources!$B$3:$F$100,4,FALSE)),0)</f>
        <v>0</v>
      </c>
      <c r="BY29" s="43">
        <f>BG29*IF(BG29&gt;0,IF(ISNUMBER(FIND("[",AO29)),VLOOKUP(LEFT(AO29,FIND("[",AO29)-1),Resources!$B$3:$F$100,4,FALSE),VLOOKUP(AO29,Resources!$B$3:$F$100,4,FALSE)),0)</f>
        <v>0</v>
      </c>
      <c r="BZ29" s="43">
        <f>BH29*IF(BH29&gt;0,IF(ISNUMBER(FIND("[",AP29)),VLOOKUP(LEFT(AP29,FIND("[",AP29)-1),Resources!$B$3:$F$100,4,FALSE),VLOOKUP(AP29,Resources!$B$3:$F$100,4,FALSE)),0)</f>
        <v>0</v>
      </c>
      <c r="CA29" s="44">
        <f t="shared" si="39"/>
        <v>0</v>
      </c>
      <c r="CB29" s="43">
        <f>AQ29*IF(AQ29&gt;0,IF(ISNUMBER(FIND("[",Y29)),VLOOKUP(LEFT(Y29,FIND("[",Y29)-1),Resources!$B$3:$F$100,5,FALSE),VLOOKUP(Y29,Resources!$B$3:$F$100,5,FALSE)),0)</f>
        <v>40.65</v>
      </c>
      <c r="CC29" s="43">
        <f>AR29*IF(AR29&gt;0,IF(ISNUMBER(FIND("[",Z29)),VLOOKUP(LEFT(Z29,FIND("[",Z29)-1),Resources!$B$3:$F$100,5,FALSE),VLOOKUP(Z29,Resources!$B$3:$F$100,5,FALSE)),0)</f>
        <v>0</v>
      </c>
      <c r="CD29" s="43">
        <f>AS29*IF(AS29&gt;0,IF(ISNUMBER(FIND("[",AA29)),VLOOKUP(LEFT(AA29,FIND("[",AA29)-1),Resources!$B$3:$F$100,5,FALSE),VLOOKUP(AA29,Resources!$B$3:$F$100,5,FALSE)),0)</f>
        <v>0</v>
      </c>
      <c r="CE29" s="43">
        <f>AT29*IF(AT29&gt;0,IF(ISNUMBER(FIND("[",AB29)),VLOOKUP(LEFT(AB29,FIND("[",AB29)-1),Resources!$B$3:$F$100,5,FALSE),VLOOKUP(AB29,Resources!$B$3:$F$100,5,FALSE)),0)</f>
        <v>0</v>
      </c>
      <c r="CF29" s="43">
        <f>AU29*IF(AU29&gt;0,IF(ISNUMBER(FIND("[",AC29)),VLOOKUP(LEFT(AC29,FIND("[",AC29)-1),Resources!$B$3:$F$100,5,FALSE),VLOOKUP(AC29,Resources!$B$3:$F$100,5,FALSE)),0)</f>
        <v>0</v>
      </c>
      <c r="CG29" s="43">
        <f>AV29*IF(AV29&gt;0,IF(ISNUMBER(FIND("[",AD29)),VLOOKUP(LEFT(AD29,FIND("[",AD29)-1),Resources!$B$3:$F$100,5,FALSE),VLOOKUP(AD29,Resources!$B$3:$F$100,5,FALSE)),0)</f>
        <v>0</v>
      </c>
      <c r="CH29" s="43">
        <f>AW29*IF(AW29&gt;0,IF(ISNUMBER(FIND("[",AE29)),VLOOKUP(LEFT(AE29,FIND("[",AE29)-1),Resources!$B$3:$F$100,5,FALSE),VLOOKUP(AE29,Resources!$B$3:$F$100,5,FALSE)),0)</f>
        <v>0</v>
      </c>
      <c r="CI29" s="43">
        <f>AX29*IF(AX29&gt;0,IF(ISNUMBER(FIND("[",AF29)),VLOOKUP(LEFT(AF29,FIND("[",AF29)-1),Resources!$B$3:$F$100,5,FALSE),VLOOKUP(AF29,Resources!$B$3:$F$100,5,FALSE)),0)</f>
        <v>0</v>
      </c>
      <c r="CJ29" s="43">
        <f>AY29*IF(AY29&gt;0,IF(ISNUMBER(FIND("[",AG29)),VLOOKUP(LEFT(AG29,FIND("[",AG29)-1),Resources!$B$3:$F$100,5,FALSE),VLOOKUP(AG29,Resources!$B$3:$F$100,5,FALSE)),0)</f>
        <v>0</v>
      </c>
      <c r="CK29" s="43">
        <f>AZ29*IF(AZ29&gt;0,IF(ISNUMBER(FIND("[",AH29)),VLOOKUP(LEFT(AH29,FIND("[",AH29)-1),Resources!$B$3:$F$100,5,FALSE),VLOOKUP(AH29,Resources!$B$3:$F$100,5,FALSE)),0)</f>
        <v>0</v>
      </c>
      <c r="CL29" s="43">
        <f>BA29*IF(BA29&gt;0,IF(ISNUMBER(FIND("[",AI29)),VLOOKUP(LEFT(AI29,FIND("[",AI29)-1),Resources!$B$3:$F$100,5,FALSE),VLOOKUP(AI29,Resources!$B$3:$F$100,5,FALSE)),0)</f>
        <v>0</v>
      </c>
      <c r="CM29" s="43">
        <f>BB29*IF(BB29&gt;0,IF(ISNUMBER(FIND("[",AJ29)),VLOOKUP(LEFT(AJ29,FIND("[",AJ29)-1),Resources!$B$3:$F$100,5,FALSE),VLOOKUP(AJ29,Resources!$B$3:$F$100,5,FALSE)),0)</f>
        <v>0</v>
      </c>
      <c r="CN29" s="43">
        <f>BC29*IF(BC29&gt;0,IF(ISNUMBER(FIND("[",AK29)),VLOOKUP(LEFT(AK29,FIND("[",AK29)-1),Resources!$B$3:$F$100,5,FALSE),VLOOKUP(AK29,Resources!$B$3:$F$100,5,FALSE)),0)</f>
        <v>0</v>
      </c>
      <c r="CO29" s="43">
        <f>BD29*IF(BD29&gt;0,IF(ISNUMBER(FIND("[",AL29)),VLOOKUP(LEFT(AL29,FIND("[",AL29)-1),Resources!$B$3:$F$100,5,FALSE),VLOOKUP(AL29,Resources!$B$3:$F$100,5,FALSE)),0)</f>
        <v>0</v>
      </c>
      <c r="CP29" s="43">
        <f>BE29*IF(BE29&gt;0,IF(ISNUMBER(FIND("[",AM29)),VLOOKUP(LEFT(AM29,FIND("[",AM29)-1),Resources!$B$3:$F$100,5,FALSE),VLOOKUP(AM29,Resources!$B$3:$F$100,5,FALSE)),0)</f>
        <v>0</v>
      </c>
      <c r="CQ29" s="43">
        <f>BF29*IF(BF29&gt;0,IF(ISNUMBER(FIND("[",AN29)),VLOOKUP(LEFT(AN29,FIND("[",AN29)-1),Resources!$B$3:$F$100,5,FALSE),VLOOKUP(AN29,Resources!$B$3:$F$100,5,FALSE)),0)</f>
        <v>0</v>
      </c>
      <c r="CR29" s="43">
        <f>BG29*IF(BG29&gt;0,IF(ISNUMBER(FIND("[",AO29)),VLOOKUP(LEFT(AO29,FIND("[",AO29)-1),Resources!$B$3:$F$100,5,FALSE),VLOOKUP(AO29,Resources!$B$3:$F$100,5,FALSE)),0)</f>
        <v>0</v>
      </c>
      <c r="CS29" s="43">
        <f>BH29*IF(BH29&gt;0,IF(ISNUMBER(FIND("[",AP29)),VLOOKUP(LEFT(AP29,FIND("[",AP29)-1),Resources!$B$3:$F$100,5,FALSE),VLOOKUP(AP29,Resources!$B$3:$F$100,5,FALSE)),0)</f>
        <v>0</v>
      </c>
      <c r="CT29" s="44">
        <f t="shared" si="40"/>
        <v>40.65</v>
      </c>
    </row>
    <row r="30" spans="1:98">
      <c r="A30" s="10" t="s">
        <v>151</v>
      </c>
      <c r="B30" s="4" t="s">
        <v>152</v>
      </c>
      <c r="C30" s="23" t="s">
        <v>153</v>
      </c>
      <c r="D30" s="4" t="s">
        <v>144</v>
      </c>
      <c r="E30" s="4" t="s">
        <v>145</v>
      </c>
      <c r="F30" s="12">
        <v>39323.416666666701</v>
      </c>
      <c r="G30" s="13"/>
      <c r="H30" s="4" t="s">
        <v>35</v>
      </c>
      <c r="I30" s="9" t="s">
        <v>154</v>
      </c>
      <c r="J30" s="13"/>
      <c r="K30" s="14">
        <v>11651</v>
      </c>
      <c r="L30" s="13"/>
      <c r="M30" s="14">
        <v>0</v>
      </c>
      <c r="N30" s="13"/>
      <c r="X30" s="43">
        <f>M30/(IF(ISNUMBER(FIND("d",H30)),LEFT(H30,FIND("d",H30)-1),0)*COUNTIF(Agenda!$B$2:$B$25,"Yes")+IF(ISNUMBER(FIND(" ",H30)),LEFT(RIGHT(H30,LEN(H30)-FIND(" ",H30)),FIND("h",RIGHT(H30,LEN(H30)-FIND(" ",H30)))-1),IF(ISNUMBER(FIND("h",H30)),LEFT(H30,FIND("h",H30)-1),0)))</f>
        <v>0</v>
      </c>
      <c r="Y30" s="35" t="str">
        <f t="shared" si="41"/>
        <v>heating engineer</v>
      </c>
      <c r="Z30" s="35">
        <f t="shared" si="42"/>
        <v>0</v>
      </c>
      <c r="AA30" s="36">
        <f t="shared" si="21"/>
        <v>0</v>
      </c>
      <c r="AB30" s="36">
        <f t="shared" si="22"/>
        <v>0</v>
      </c>
      <c r="AC30" s="36">
        <f t="shared" si="23"/>
        <v>0</v>
      </c>
      <c r="AD30" s="36">
        <f t="shared" si="24"/>
        <v>0</v>
      </c>
      <c r="AE30" s="36">
        <f t="shared" si="25"/>
        <v>0</v>
      </c>
      <c r="AF30" s="36">
        <f t="shared" si="26"/>
        <v>0</v>
      </c>
      <c r="AG30" s="36">
        <f t="shared" si="27"/>
        <v>0</v>
      </c>
      <c r="AH30" s="36">
        <f t="shared" si="28"/>
        <v>0</v>
      </c>
      <c r="AI30" s="36">
        <f t="shared" si="29"/>
        <v>0</v>
      </c>
      <c r="AJ30" s="36">
        <f t="shared" si="30"/>
        <v>0</v>
      </c>
      <c r="AK30" s="36">
        <f t="shared" si="31"/>
        <v>0</v>
      </c>
      <c r="AL30" s="36">
        <f t="shared" si="32"/>
        <v>0</v>
      </c>
      <c r="AM30" s="36">
        <f t="shared" si="33"/>
        <v>0</v>
      </c>
      <c r="AN30" s="36">
        <f t="shared" si="34"/>
        <v>0</v>
      </c>
      <c r="AO30" s="36">
        <f t="shared" si="35"/>
        <v>0</v>
      </c>
      <c r="AP30" s="36">
        <f t="shared" si="36"/>
        <v>0</v>
      </c>
      <c r="AQ30" s="37">
        <f t="shared" si="37"/>
        <v>1</v>
      </c>
      <c r="AR30" s="37">
        <f t="shared" si="37"/>
        <v>0</v>
      </c>
      <c r="AS30" s="37">
        <f t="shared" si="37"/>
        <v>0</v>
      </c>
      <c r="AT30" s="37">
        <f t="shared" si="37"/>
        <v>0</v>
      </c>
      <c r="AU30" s="37">
        <f t="shared" si="37"/>
        <v>0</v>
      </c>
      <c r="AV30" s="37">
        <f t="shared" si="37"/>
        <v>0</v>
      </c>
      <c r="AW30" s="37">
        <f t="shared" si="37"/>
        <v>0</v>
      </c>
      <c r="AX30" s="37">
        <f t="shared" si="37"/>
        <v>0</v>
      </c>
      <c r="AY30" s="37">
        <f t="shared" si="37"/>
        <v>0</v>
      </c>
      <c r="AZ30" s="37">
        <f t="shared" si="37"/>
        <v>0</v>
      </c>
      <c r="BA30" s="37">
        <f t="shared" si="37"/>
        <v>0</v>
      </c>
      <c r="BB30" s="37">
        <f t="shared" si="37"/>
        <v>0</v>
      </c>
      <c r="BC30" s="37">
        <f t="shared" si="37"/>
        <v>0</v>
      </c>
      <c r="BD30" s="37">
        <f t="shared" si="37"/>
        <v>0</v>
      </c>
      <c r="BE30" s="37">
        <f t="shared" si="37"/>
        <v>0</v>
      </c>
      <c r="BF30" s="37">
        <f t="shared" ref="BF30:BF61" si="43">IF(AN30=0,0,IF(ISNUMBER(FIND(";",AN30)),0,IF(ISNUMBER(FIND("[",AN30)),LEFT(RIGHT(AN30,LEN(AN30)-FIND("[",AN30)),FIND(" ",RIGHT(AN30,LEN(AN30)-FIND("[",AN30)))-1),1)))</f>
        <v>0</v>
      </c>
      <c r="BG30" s="37">
        <f t="shared" si="38"/>
        <v>0</v>
      </c>
      <c r="BH30" s="37">
        <f t="shared" si="38"/>
        <v>0</v>
      </c>
      <c r="BI30" s="43">
        <f>AQ30*IF(AQ30&gt;0,IF(ISNUMBER(FIND("[",Y30)),VLOOKUP(LEFT(Y30,FIND("[",Y30)-1),Resources!$B$3:$F$100,4,FALSE),VLOOKUP(Y30,Resources!$B$3:$F$100,4,FALSE)),0)</f>
        <v>0</v>
      </c>
      <c r="BJ30" s="43">
        <f>AR30*IF(AR30&gt;0,IF(ISNUMBER(FIND("[",Z30)),VLOOKUP(LEFT(Z30,FIND("[",Z30)-1),Resources!$B$3:$F$100,4,FALSE),VLOOKUP(Z30,Resources!$B$3:$F$100,4,FALSE)),0)</f>
        <v>0</v>
      </c>
      <c r="BK30" s="43">
        <f>AS30*IF(AS30&gt;0,IF(ISNUMBER(FIND("[",AA30)),VLOOKUP(LEFT(AA30,FIND("[",AA30)-1),Resources!$B$3:$F$100,4,FALSE),VLOOKUP(AA30,Resources!$B$3:$F$100,4,FALSE)),0)</f>
        <v>0</v>
      </c>
      <c r="BL30" s="43">
        <f>AT30*IF(AT30&gt;0,IF(ISNUMBER(FIND("[",AB30)),VLOOKUP(LEFT(AB30,FIND("[",AB30)-1),Resources!$B$3:$F$100,4,FALSE),VLOOKUP(AB30,Resources!$B$3:$F$100,4,FALSE)),0)</f>
        <v>0</v>
      </c>
      <c r="BM30" s="43">
        <f>AU30*IF(AU30&gt;0,IF(ISNUMBER(FIND("[",AC30)),VLOOKUP(LEFT(AC30,FIND("[",AC30)-1),Resources!$B$3:$F$100,4,FALSE),VLOOKUP(AC30,Resources!$B$3:$F$100,4,FALSE)),0)</f>
        <v>0</v>
      </c>
      <c r="BN30" s="43">
        <f>AV30*IF(AV30&gt;0,IF(ISNUMBER(FIND("[",AD30)),VLOOKUP(LEFT(AD30,FIND("[",AD30)-1),Resources!$B$3:$F$100,4,FALSE),VLOOKUP(AD30,Resources!$B$3:$F$100,4,FALSE)),0)</f>
        <v>0</v>
      </c>
      <c r="BO30" s="43">
        <f>AW30*IF(AW30&gt;0,IF(ISNUMBER(FIND("[",AE30)),VLOOKUP(LEFT(AE30,FIND("[",AE30)-1),Resources!$B$3:$F$100,4,FALSE),VLOOKUP(AE30,Resources!$B$3:$F$100,4,FALSE)),0)</f>
        <v>0</v>
      </c>
      <c r="BP30" s="43">
        <f>AX30*IF(AX30&gt;0,IF(ISNUMBER(FIND("[",AF30)),VLOOKUP(LEFT(AF30,FIND("[",AF30)-1),Resources!$B$3:$F$100,4,FALSE),VLOOKUP(AF30,Resources!$B$3:$F$100,4,FALSE)),0)</f>
        <v>0</v>
      </c>
      <c r="BQ30" s="43">
        <f>AY30*IF(AY30&gt;0,IF(ISNUMBER(FIND("[",AG30)),VLOOKUP(LEFT(AG30,FIND("[",AG30)-1),Resources!$B$3:$F$100,4,FALSE),VLOOKUP(AG30,Resources!$B$3:$F$100,4,FALSE)),0)</f>
        <v>0</v>
      </c>
      <c r="BR30" s="43">
        <f>AZ30*IF(AZ30&gt;0,IF(ISNUMBER(FIND("[",AH30)),VLOOKUP(LEFT(AH30,FIND("[",AH30)-1),Resources!$B$3:$F$100,4,FALSE),VLOOKUP(AH30,Resources!$B$3:$F$100,4,FALSE)),0)</f>
        <v>0</v>
      </c>
      <c r="BS30" s="43">
        <f>BA30*IF(BA30&gt;0,IF(ISNUMBER(FIND("[",AI30)),VLOOKUP(LEFT(AI30,FIND("[",AI30)-1),Resources!$B$3:$F$100,4,FALSE),VLOOKUP(AI30,Resources!$B$3:$F$100,4,FALSE)),0)</f>
        <v>0</v>
      </c>
      <c r="BT30" s="43">
        <f>BB30*IF(BB30&gt;0,IF(ISNUMBER(FIND("[",AJ30)),VLOOKUP(LEFT(AJ30,FIND("[",AJ30)-1),Resources!$B$3:$F$100,4,FALSE),VLOOKUP(AJ30,Resources!$B$3:$F$100,4,FALSE)),0)</f>
        <v>0</v>
      </c>
      <c r="BU30" s="43">
        <f>BC30*IF(BC30&gt;0,IF(ISNUMBER(FIND("[",AK30)),VLOOKUP(LEFT(AK30,FIND("[",AK30)-1),Resources!$B$3:$F$100,4,FALSE),VLOOKUP(AK30,Resources!$B$3:$F$100,4,FALSE)),0)</f>
        <v>0</v>
      </c>
      <c r="BV30" s="43">
        <f>BD30*IF(BD30&gt;0,IF(ISNUMBER(FIND("[",AL30)),VLOOKUP(LEFT(AL30,FIND("[",AL30)-1),Resources!$B$3:$F$100,4,FALSE),VLOOKUP(AL30,Resources!$B$3:$F$100,4,FALSE)),0)</f>
        <v>0</v>
      </c>
      <c r="BW30" s="43">
        <f>BE30*IF(BE30&gt;0,IF(ISNUMBER(FIND("[",AM30)),VLOOKUP(LEFT(AM30,FIND("[",AM30)-1),Resources!$B$3:$F$100,4,FALSE),VLOOKUP(AM30,Resources!$B$3:$F$100,4,FALSE)),0)</f>
        <v>0</v>
      </c>
      <c r="BX30" s="43">
        <f>BF30*IF(BF30&gt;0,IF(ISNUMBER(FIND("[",AN30)),VLOOKUP(LEFT(AN30,FIND("[",AN30)-1),Resources!$B$3:$F$100,4,FALSE),VLOOKUP(AN30,Resources!$B$3:$F$100,4,FALSE)),0)</f>
        <v>0</v>
      </c>
      <c r="BY30" s="43">
        <f>BG30*IF(BG30&gt;0,IF(ISNUMBER(FIND("[",AO30)),VLOOKUP(LEFT(AO30,FIND("[",AO30)-1),Resources!$B$3:$F$100,4,FALSE),VLOOKUP(AO30,Resources!$B$3:$F$100,4,FALSE)),0)</f>
        <v>0</v>
      </c>
      <c r="BZ30" s="43">
        <f>BH30*IF(BH30&gt;0,IF(ISNUMBER(FIND("[",AP30)),VLOOKUP(LEFT(AP30,FIND("[",AP30)-1),Resources!$B$3:$F$100,4,FALSE),VLOOKUP(AP30,Resources!$B$3:$F$100,4,FALSE)),0)</f>
        <v>0</v>
      </c>
      <c r="CA30" s="44">
        <f t="shared" si="39"/>
        <v>0</v>
      </c>
      <c r="CB30" s="43">
        <f>AQ30*IF(AQ30&gt;0,IF(ISNUMBER(FIND("[",Y30)),VLOOKUP(LEFT(Y30,FIND("[",Y30)-1),Resources!$B$3:$F$100,5,FALSE),VLOOKUP(Y30,Resources!$B$3:$F$100,5,FALSE)),0)</f>
        <v>43.2</v>
      </c>
      <c r="CC30" s="43">
        <f>AR30*IF(AR30&gt;0,IF(ISNUMBER(FIND("[",Z30)),VLOOKUP(LEFT(Z30,FIND("[",Z30)-1),Resources!$B$3:$F$100,5,FALSE),VLOOKUP(Z30,Resources!$B$3:$F$100,5,FALSE)),0)</f>
        <v>0</v>
      </c>
      <c r="CD30" s="43">
        <f>AS30*IF(AS30&gt;0,IF(ISNUMBER(FIND("[",AA30)),VLOOKUP(LEFT(AA30,FIND("[",AA30)-1),Resources!$B$3:$F$100,5,FALSE),VLOOKUP(AA30,Resources!$B$3:$F$100,5,FALSE)),0)</f>
        <v>0</v>
      </c>
      <c r="CE30" s="43">
        <f>AT30*IF(AT30&gt;0,IF(ISNUMBER(FIND("[",AB30)),VLOOKUP(LEFT(AB30,FIND("[",AB30)-1),Resources!$B$3:$F$100,5,FALSE),VLOOKUP(AB30,Resources!$B$3:$F$100,5,FALSE)),0)</f>
        <v>0</v>
      </c>
      <c r="CF30" s="43">
        <f>AU30*IF(AU30&gt;0,IF(ISNUMBER(FIND("[",AC30)),VLOOKUP(LEFT(AC30,FIND("[",AC30)-1),Resources!$B$3:$F$100,5,FALSE),VLOOKUP(AC30,Resources!$B$3:$F$100,5,FALSE)),0)</f>
        <v>0</v>
      </c>
      <c r="CG30" s="43">
        <f>AV30*IF(AV30&gt;0,IF(ISNUMBER(FIND("[",AD30)),VLOOKUP(LEFT(AD30,FIND("[",AD30)-1),Resources!$B$3:$F$100,5,FALSE),VLOOKUP(AD30,Resources!$B$3:$F$100,5,FALSE)),0)</f>
        <v>0</v>
      </c>
      <c r="CH30" s="43">
        <f>AW30*IF(AW30&gt;0,IF(ISNUMBER(FIND("[",AE30)),VLOOKUP(LEFT(AE30,FIND("[",AE30)-1),Resources!$B$3:$F$100,5,FALSE),VLOOKUP(AE30,Resources!$B$3:$F$100,5,FALSE)),0)</f>
        <v>0</v>
      </c>
      <c r="CI30" s="43">
        <f>AX30*IF(AX30&gt;0,IF(ISNUMBER(FIND("[",AF30)),VLOOKUP(LEFT(AF30,FIND("[",AF30)-1),Resources!$B$3:$F$100,5,FALSE),VLOOKUP(AF30,Resources!$B$3:$F$100,5,FALSE)),0)</f>
        <v>0</v>
      </c>
      <c r="CJ30" s="43">
        <f>AY30*IF(AY30&gt;0,IF(ISNUMBER(FIND("[",AG30)),VLOOKUP(LEFT(AG30,FIND("[",AG30)-1),Resources!$B$3:$F$100,5,FALSE),VLOOKUP(AG30,Resources!$B$3:$F$100,5,FALSE)),0)</f>
        <v>0</v>
      </c>
      <c r="CK30" s="43">
        <f>AZ30*IF(AZ30&gt;0,IF(ISNUMBER(FIND("[",AH30)),VLOOKUP(LEFT(AH30,FIND("[",AH30)-1),Resources!$B$3:$F$100,5,FALSE),VLOOKUP(AH30,Resources!$B$3:$F$100,5,FALSE)),0)</f>
        <v>0</v>
      </c>
      <c r="CL30" s="43">
        <f>BA30*IF(BA30&gt;0,IF(ISNUMBER(FIND("[",AI30)),VLOOKUP(LEFT(AI30,FIND("[",AI30)-1),Resources!$B$3:$F$100,5,FALSE),VLOOKUP(AI30,Resources!$B$3:$F$100,5,FALSE)),0)</f>
        <v>0</v>
      </c>
      <c r="CM30" s="43">
        <f>BB30*IF(BB30&gt;0,IF(ISNUMBER(FIND("[",AJ30)),VLOOKUP(LEFT(AJ30,FIND("[",AJ30)-1),Resources!$B$3:$F$100,5,FALSE),VLOOKUP(AJ30,Resources!$B$3:$F$100,5,FALSE)),0)</f>
        <v>0</v>
      </c>
      <c r="CN30" s="43">
        <f>BC30*IF(BC30&gt;0,IF(ISNUMBER(FIND("[",AK30)),VLOOKUP(LEFT(AK30,FIND("[",AK30)-1),Resources!$B$3:$F$100,5,FALSE),VLOOKUP(AK30,Resources!$B$3:$F$100,5,FALSE)),0)</f>
        <v>0</v>
      </c>
      <c r="CO30" s="43">
        <f>BD30*IF(BD30&gt;0,IF(ISNUMBER(FIND("[",AL30)),VLOOKUP(LEFT(AL30,FIND("[",AL30)-1),Resources!$B$3:$F$100,5,FALSE),VLOOKUP(AL30,Resources!$B$3:$F$100,5,FALSE)),0)</f>
        <v>0</v>
      </c>
      <c r="CP30" s="43">
        <f>BE30*IF(BE30&gt;0,IF(ISNUMBER(FIND("[",AM30)),VLOOKUP(LEFT(AM30,FIND("[",AM30)-1),Resources!$B$3:$F$100,5,FALSE),VLOOKUP(AM30,Resources!$B$3:$F$100,5,FALSE)),0)</f>
        <v>0</v>
      </c>
      <c r="CQ30" s="43">
        <f>BF30*IF(BF30&gt;0,IF(ISNUMBER(FIND("[",AN30)),VLOOKUP(LEFT(AN30,FIND("[",AN30)-1),Resources!$B$3:$F$100,5,FALSE),VLOOKUP(AN30,Resources!$B$3:$F$100,5,FALSE)),0)</f>
        <v>0</v>
      </c>
      <c r="CR30" s="43">
        <f>BG30*IF(BG30&gt;0,IF(ISNUMBER(FIND("[",AO30)),VLOOKUP(LEFT(AO30,FIND("[",AO30)-1),Resources!$B$3:$F$100,5,FALSE),VLOOKUP(AO30,Resources!$B$3:$F$100,5,FALSE)),0)</f>
        <v>0</v>
      </c>
      <c r="CS30" s="43">
        <f>BH30*IF(BH30&gt;0,IF(ISNUMBER(FIND("[",AP30)),VLOOKUP(LEFT(AP30,FIND("[",AP30)-1),Resources!$B$3:$F$100,5,FALSE),VLOOKUP(AP30,Resources!$B$3:$F$100,5,FALSE)),0)</f>
        <v>0</v>
      </c>
      <c r="CT30" s="44">
        <f t="shared" si="40"/>
        <v>43.2</v>
      </c>
    </row>
    <row r="31" spans="1:98">
      <c r="A31" s="10" t="s">
        <v>155</v>
      </c>
      <c r="B31" s="4" t="s">
        <v>156</v>
      </c>
      <c r="C31" s="23" t="s">
        <v>157</v>
      </c>
      <c r="D31" s="4" t="s">
        <v>158</v>
      </c>
      <c r="E31" s="4" t="s">
        <v>145</v>
      </c>
      <c r="F31" s="12">
        <v>39323.416666666701</v>
      </c>
      <c r="G31" s="13"/>
      <c r="H31" s="4" t="s">
        <v>76</v>
      </c>
      <c r="I31" s="9" t="s">
        <v>159</v>
      </c>
      <c r="J31" s="13"/>
      <c r="K31" s="14">
        <v>0</v>
      </c>
      <c r="L31" s="13"/>
      <c r="M31" s="14">
        <v>0</v>
      </c>
      <c r="N31" s="13"/>
      <c r="X31" s="43">
        <f>M31/(IF(ISNUMBER(FIND("d",H31)),LEFT(H31,FIND("d",H31)-1),0)*COUNTIF(Agenda!$B$2:$B$25,"Yes")+IF(ISNUMBER(FIND(" ",H31)),LEFT(RIGHT(H31,LEN(H31)-FIND(" ",H31)),FIND("h",RIGHT(H31,LEN(H31)-FIND(" ",H31)))-1),IF(ISNUMBER(FIND("h",H31)),LEFT(H31,FIND("h",H31)-1),0)))</f>
        <v>0</v>
      </c>
      <c r="Y31" s="35" t="str">
        <f t="shared" si="41"/>
        <v>electrician</v>
      </c>
      <c r="Z31" s="35">
        <f t="shared" si="42"/>
        <v>0</v>
      </c>
      <c r="AA31" s="36">
        <f t="shared" si="21"/>
        <v>0</v>
      </c>
      <c r="AB31" s="36">
        <f t="shared" si="22"/>
        <v>0</v>
      </c>
      <c r="AC31" s="36">
        <f t="shared" si="23"/>
        <v>0</v>
      </c>
      <c r="AD31" s="36">
        <f t="shared" si="24"/>
        <v>0</v>
      </c>
      <c r="AE31" s="36">
        <f t="shared" si="25"/>
        <v>0</v>
      </c>
      <c r="AF31" s="36">
        <f t="shared" si="26"/>
        <v>0</v>
      </c>
      <c r="AG31" s="36">
        <f t="shared" si="27"/>
        <v>0</v>
      </c>
      <c r="AH31" s="36">
        <f t="shared" si="28"/>
        <v>0</v>
      </c>
      <c r="AI31" s="36">
        <f t="shared" si="29"/>
        <v>0</v>
      </c>
      <c r="AJ31" s="36">
        <f t="shared" si="30"/>
        <v>0</v>
      </c>
      <c r="AK31" s="36">
        <f t="shared" si="31"/>
        <v>0</v>
      </c>
      <c r="AL31" s="36">
        <f t="shared" si="32"/>
        <v>0</v>
      </c>
      <c r="AM31" s="36">
        <f t="shared" si="33"/>
        <v>0</v>
      </c>
      <c r="AN31" s="36">
        <f t="shared" si="34"/>
        <v>0</v>
      </c>
      <c r="AO31" s="36">
        <f t="shared" si="35"/>
        <v>0</v>
      </c>
      <c r="AP31" s="36">
        <f t="shared" si="36"/>
        <v>0</v>
      </c>
      <c r="AQ31" s="37">
        <f t="shared" ref="AQ31:BE50" si="44">IF(Y31=0,0,IF(ISNUMBER(FIND(";",Y31)),0,IF(ISNUMBER(FIND("[",Y31)),LEFT(RIGHT(Y31,LEN(Y31)-FIND("[",Y31)),FIND(" ",RIGHT(Y31,LEN(Y31)-FIND("[",Y31)))-1),1)))</f>
        <v>1</v>
      </c>
      <c r="AR31" s="37">
        <f t="shared" si="44"/>
        <v>0</v>
      </c>
      <c r="AS31" s="37">
        <f t="shared" si="44"/>
        <v>0</v>
      </c>
      <c r="AT31" s="37">
        <f t="shared" si="44"/>
        <v>0</v>
      </c>
      <c r="AU31" s="37">
        <f t="shared" si="44"/>
        <v>0</v>
      </c>
      <c r="AV31" s="37">
        <f t="shared" si="44"/>
        <v>0</v>
      </c>
      <c r="AW31" s="37">
        <f t="shared" si="44"/>
        <v>0</v>
      </c>
      <c r="AX31" s="37">
        <f t="shared" si="44"/>
        <v>0</v>
      </c>
      <c r="AY31" s="37">
        <f t="shared" si="44"/>
        <v>0</v>
      </c>
      <c r="AZ31" s="37">
        <f t="shared" si="44"/>
        <v>0</v>
      </c>
      <c r="BA31" s="37">
        <f t="shared" si="44"/>
        <v>0</v>
      </c>
      <c r="BB31" s="37">
        <f t="shared" si="44"/>
        <v>0</v>
      </c>
      <c r="BC31" s="37">
        <f t="shared" si="44"/>
        <v>0</v>
      </c>
      <c r="BD31" s="37">
        <f t="shared" si="44"/>
        <v>0</v>
      </c>
      <c r="BE31" s="37">
        <f t="shared" si="44"/>
        <v>0</v>
      </c>
      <c r="BF31" s="37">
        <f t="shared" si="43"/>
        <v>0</v>
      </c>
      <c r="BG31" s="37">
        <f t="shared" si="38"/>
        <v>0</v>
      </c>
      <c r="BH31" s="37">
        <f t="shared" si="38"/>
        <v>0</v>
      </c>
      <c r="BI31" s="43">
        <f>AQ31*IF(AQ31&gt;0,IF(ISNUMBER(FIND("[",Y31)),VLOOKUP(LEFT(Y31,FIND("[",Y31)-1),Resources!$B$3:$F$100,4,FALSE),VLOOKUP(Y31,Resources!$B$3:$F$100,4,FALSE)),0)</f>
        <v>0</v>
      </c>
      <c r="BJ31" s="43">
        <f>AR31*IF(AR31&gt;0,IF(ISNUMBER(FIND("[",Z31)),VLOOKUP(LEFT(Z31,FIND("[",Z31)-1),Resources!$B$3:$F$100,4,FALSE),VLOOKUP(Z31,Resources!$B$3:$F$100,4,FALSE)),0)</f>
        <v>0</v>
      </c>
      <c r="BK31" s="43">
        <f>AS31*IF(AS31&gt;0,IF(ISNUMBER(FIND("[",AA31)),VLOOKUP(LEFT(AA31,FIND("[",AA31)-1),Resources!$B$3:$F$100,4,FALSE),VLOOKUP(AA31,Resources!$B$3:$F$100,4,FALSE)),0)</f>
        <v>0</v>
      </c>
      <c r="BL31" s="43">
        <f>AT31*IF(AT31&gt;0,IF(ISNUMBER(FIND("[",AB31)),VLOOKUP(LEFT(AB31,FIND("[",AB31)-1),Resources!$B$3:$F$100,4,FALSE),VLOOKUP(AB31,Resources!$B$3:$F$100,4,FALSE)),0)</f>
        <v>0</v>
      </c>
      <c r="BM31" s="43">
        <f>AU31*IF(AU31&gt;0,IF(ISNUMBER(FIND("[",AC31)),VLOOKUP(LEFT(AC31,FIND("[",AC31)-1),Resources!$B$3:$F$100,4,FALSE),VLOOKUP(AC31,Resources!$B$3:$F$100,4,FALSE)),0)</f>
        <v>0</v>
      </c>
      <c r="BN31" s="43">
        <f>AV31*IF(AV31&gt;0,IF(ISNUMBER(FIND("[",AD31)),VLOOKUP(LEFT(AD31,FIND("[",AD31)-1),Resources!$B$3:$F$100,4,FALSE),VLOOKUP(AD31,Resources!$B$3:$F$100,4,FALSE)),0)</f>
        <v>0</v>
      </c>
      <c r="BO31" s="43">
        <f>AW31*IF(AW31&gt;0,IF(ISNUMBER(FIND("[",AE31)),VLOOKUP(LEFT(AE31,FIND("[",AE31)-1),Resources!$B$3:$F$100,4,FALSE),VLOOKUP(AE31,Resources!$B$3:$F$100,4,FALSE)),0)</f>
        <v>0</v>
      </c>
      <c r="BP31" s="43">
        <f>AX31*IF(AX31&gt;0,IF(ISNUMBER(FIND("[",AF31)),VLOOKUP(LEFT(AF31,FIND("[",AF31)-1),Resources!$B$3:$F$100,4,FALSE),VLOOKUP(AF31,Resources!$B$3:$F$100,4,FALSE)),0)</f>
        <v>0</v>
      </c>
      <c r="BQ31" s="43">
        <f>AY31*IF(AY31&gt;0,IF(ISNUMBER(FIND("[",AG31)),VLOOKUP(LEFT(AG31,FIND("[",AG31)-1),Resources!$B$3:$F$100,4,FALSE),VLOOKUP(AG31,Resources!$B$3:$F$100,4,FALSE)),0)</f>
        <v>0</v>
      </c>
      <c r="BR31" s="43">
        <f>AZ31*IF(AZ31&gt;0,IF(ISNUMBER(FIND("[",AH31)),VLOOKUP(LEFT(AH31,FIND("[",AH31)-1),Resources!$B$3:$F$100,4,FALSE),VLOOKUP(AH31,Resources!$B$3:$F$100,4,FALSE)),0)</f>
        <v>0</v>
      </c>
      <c r="BS31" s="43">
        <f>BA31*IF(BA31&gt;0,IF(ISNUMBER(FIND("[",AI31)),VLOOKUP(LEFT(AI31,FIND("[",AI31)-1),Resources!$B$3:$F$100,4,FALSE),VLOOKUP(AI31,Resources!$B$3:$F$100,4,FALSE)),0)</f>
        <v>0</v>
      </c>
      <c r="BT31" s="43">
        <f>BB31*IF(BB31&gt;0,IF(ISNUMBER(FIND("[",AJ31)),VLOOKUP(LEFT(AJ31,FIND("[",AJ31)-1),Resources!$B$3:$F$100,4,FALSE),VLOOKUP(AJ31,Resources!$B$3:$F$100,4,FALSE)),0)</f>
        <v>0</v>
      </c>
      <c r="BU31" s="43">
        <f>BC31*IF(BC31&gt;0,IF(ISNUMBER(FIND("[",AK31)),VLOOKUP(LEFT(AK31,FIND("[",AK31)-1),Resources!$B$3:$F$100,4,FALSE),VLOOKUP(AK31,Resources!$B$3:$F$100,4,FALSE)),0)</f>
        <v>0</v>
      </c>
      <c r="BV31" s="43">
        <f>BD31*IF(BD31&gt;0,IF(ISNUMBER(FIND("[",AL31)),VLOOKUP(LEFT(AL31,FIND("[",AL31)-1),Resources!$B$3:$F$100,4,FALSE),VLOOKUP(AL31,Resources!$B$3:$F$100,4,FALSE)),0)</f>
        <v>0</v>
      </c>
      <c r="BW31" s="43">
        <f>BE31*IF(BE31&gt;0,IF(ISNUMBER(FIND("[",AM31)),VLOOKUP(LEFT(AM31,FIND("[",AM31)-1),Resources!$B$3:$F$100,4,FALSE),VLOOKUP(AM31,Resources!$B$3:$F$100,4,FALSE)),0)</f>
        <v>0</v>
      </c>
      <c r="BX31" s="43">
        <f>BF31*IF(BF31&gt;0,IF(ISNUMBER(FIND("[",AN31)),VLOOKUP(LEFT(AN31,FIND("[",AN31)-1),Resources!$B$3:$F$100,4,FALSE),VLOOKUP(AN31,Resources!$B$3:$F$100,4,FALSE)),0)</f>
        <v>0</v>
      </c>
      <c r="BY31" s="43">
        <f>BG31*IF(BG31&gt;0,IF(ISNUMBER(FIND("[",AO31)),VLOOKUP(LEFT(AO31,FIND("[",AO31)-1),Resources!$B$3:$F$100,4,FALSE),VLOOKUP(AO31,Resources!$B$3:$F$100,4,FALSE)),0)</f>
        <v>0</v>
      </c>
      <c r="BZ31" s="43">
        <f>BH31*IF(BH31&gt;0,IF(ISNUMBER(FIND("[",AP31)),VLOOKUP(LEFT(AP31,FIND("[",AP31)-1),Resources!$B$3:$F$100,4,FALSE),VLOOKUP(AP31,Resources!$B$3:$F$100,4,FALSE)),0)</f>
        <v>0</v>
      </c>
      <c r="CA31" s="44">
        <f t="shared" si="39"/>
        <v>0</v>
      </c>
      <c r="CB31" s="43">
        <f>AQ31*IF(AQ31&gt;0,IF(ISNUMBER(FIND("[",Y31)),VLOOKUP(LEFT(Y31,FIND("[",Y31)-1),Resources!$B$3:$F$100,5,FALSE),VLOOKUP(Y31,Resources!$B$3:$F$100,5,FALSE)),0)</f>
        <v>32</v>
      </c>
      <c r="CC31" s="43">
        <f>AR31*IF(AR31&gt;0,IF(ISNUMBER(FIND("[",Z31)),VLOOKUP(LEFT(Z31,FIND("[",Z31)-1),Resources!$B$3:$F$100,5,FALSE),VLOOKUP(Z31,Resources!$B$3:$F$100,5,FALSE)),0)</f>
        <v>0</v>
      </c>
      <c r="CD31" s="43">
        <f>AS31*IF(AS31&gt;0,IF(ISNUMBER(FIND("[",AA31)),VLOOKUP(LEFT(AA31,FIND("[",AA31)-1),Resources!$B$3:$F$100,5,FALSE),VLOOKUP(AA31,Resources!$B$3:$F$100,5,FALSE)),0)</f>
        <v>0</v>
      </c>
      <c r="CE31" s="43">
        <f>AT31*IF(AT31&gt;0,IF(ISNUMBER(FIND("[",AB31)),VLOOKUP(LEFT(AB31,FIND("[",AB31)-1),Resources!$B$3:$F$100,5,FALSE),VLOOKUP(AB31,Resources!$B$3:$F$100,5,FALSE)),0)</f>
        <v>0</v>
      </c>
      <c r="CF31" s="43">
        <f>AU31*IF(AU31&gt;0,IF(ISNUMBER(FIND("[",AC31)),VLOOKUP(LEFT(AC31,FIND("[",AC31)-1),Resources!$B$3:$F$100,5,FALSE),VLOOKUP(AC31,Resources!$B$3:$F$100,5,FALSE)),0)</f>
        <v>0</v>
      </c>
      <c r="CG31" s="43">
        <f>AV31*IF(AV31&gt;0,IF(ISNUMBER(FIND("[",AD31)),VLOOKUP(LEFT(AD31,FIND("[",AD31)-1),Resources!$B$3:$F$100,5,FALSE),VLOOKUP(AD31,Resources!$B$3:$F$100,5,FALSE)),0)</f>
        <v>0</v>
      </c>
      <c r="CH31" s="43">
        <f>AW31*IF(AW31&gt;0,IF(ISNUMBER(FIND("[",AE31)),VLOOKUP(LEFT(AE31,FIND("[",AE31)-1),Resources!$B$3:$F$100,5,FALSE),VLOOKUP(AE31,Resources!$B$3:$F$100,5,FALSE)),0)</f>
        <v>0</v>
      </c>
      <c r="CI31" s="43">
        <f>AX31*IF(AX31&gt;0,IF(ISNUMBER(FIND("[",AF31)),VLOOKUP(LEFT(AF31,FIND("[",AF31)-1),Resources!$B$3:$F$100,5,FALSE),VLOOKUP(AF31,Resources!$B$3:$F$100,5,FALSE)),0)</f>
        <v>0</v>
      </c>
      <c r="CJ31" s="43">
        <f>AY31*IF(AY31&gt;0,IF(ISNUMBER(FIND("[",AG31)),VLOOKUP(LEFT(AG31,FIND("[",AG31)-1),Resources!$B$3:$F$100,5,FALSE),VLOOKUP(AG31,Resources!$B$3:$F$100,5,FALSE)),0)</f>
        <v>0</v>
      </c>
      <c r="CK31" s="43">
        <f>AZ31*IF(AZ31&gt;0,IF(ISNUMBER(FIND("[",AH31)),VLOOKUP(LEFT(AH31,FIND("[",AH31)-1),Resources!$B$3:$F$100,5,FALSE),VLOOKUP(AH31,Resources!$B$3:$F$100,5,FALSE)),0)</f>
        <v>0</v>
      </c>
      <c r="CL31" s="43">
        <f>BA31*IF(BA31&gt;0,IF(ISNUMBER(FIND("[",AI31)),VLOOKUP(LEFT(AI31,FIND("[",AI31)-1),Resources!$B$3:$F$100,5,FALSE),VLOOKUP(AI31,Resources!$B$3:$F$100,5,FALSE)),0)</f>
        <v>0</v>
      </c>
      <c r="CM31" s="43">
        <f>BB31*IF(BB31&gt;0,IF(ISNUMBER(FIND("[",AJ31)),VLOOKUP(LEFT(AJ31,FIND("[",AJ31)-1),Resources!$B$3:$F$100,5,FALSE),VLOOKUP(AJ31,Resources!$B$3:$F$100,5,FALSE)),0)</f>
        <v>0</v>
      </c>
      <c r="CN31" s="43">
        <f>BC31*IF(BC31&gt;0,IF(ISNUMBER(FIND("[",AK31)),VLOOKUP(LEFT(AK31,FIND("[",AK31)-1),Resources!$B$3:$F$100,5,FALSE),VLOOKUP(AK31,Resources!$B$3:$F$100,5,FALSE)),0)</f>
        <v>0</v>
      </c>
      <c r="CO31" s="43">
        <f>BD31*IF(BD31&gt;0,IF(ISNUMBER(FIND("[",AL31)),VLOOKUP(LEFT(AL31,FIND("[",AL31)-1),Resources!$B$3:$F$100,5,FALSE),VLOOKUP(AL31,Resources!$B$3:$F$100,5,FALSE)),0)</f>
        <v>0</v>
      </c>
      <c r="CP31" s="43">
        <f>BE31*IF(BE31&gt;0,IF(ISNUMBER(FIND("[",AM31)),VLOOKUP(LEFT(AM31,FIND("[",AM31)-1),Resources!$B$3:$F$100,5,FALSE),VLOOKUP(AM31,Resources!$B$3:$F$100,5,FALSE)),0)</f>
        <v>0</v>
      </c>
      <c r="CQ31" s="43">
        <f>BF31*IF(BF31&gt;0,IF(ISNUMBER(FIND("[",AN31)),VLOOKUP(LEFT(AN31,FIND("[",AN31)-1),Resources!$B$3:$F$100,5,FALSE),VLOOKUP(AN31,Resources!$B$3:$F$100,5,FALSE)),0)</f>
        <v>0</v>
      </c>
      <c r="CR31" s="43">
        <f>BG31*IF(BG31&gt;0,IF(ISNUMBER(FIND("[",AO31)),VLOOKUP(LEFT(AO31,FIND("[",AO31)-1),Resources!$B$3:$F$100,5,FALSE),VLOOKUP(AO31,Resources!$B$3:$F$100,5,FALSE)),0)</f>
        <v>0</v>
      </c>
      <c r="CS31" s="43">
        <f>BH31*IF(BH31&gt;0,IF(ISNUMBER(FIND("[",AP31)),VLOOKUP(LEFT(AP31,FIND("[",AP31)-1),Resources!$B$3:$F$100,5,FALSE),VLOOKUP(AP31,Resources!$B$3:$F$100,5,FALSE)),0)</f>
        <v>0</v>
      </c>
      <c r="CT31" s="44">
        <f t="shared" si="40"/>
        <v>32</v>
      </c>
    </row>
    <row r="32" spans="1:98">
      <c r="A32" s="10" t="s">
        <v>160</v>
      </c>
      <c r="B32" s="4" t="s">
        <v>161</v>
      </c>
      <c r="C32" s="23" t="s">
        <v>162</v>
      </c>
      <c r="D32" s="4" t="s">
        <v>163</v>
      </c>
      <c r="E32" s="4" t="s">
        <v>164</v>
      </c>
      <c r="F32" s="12">
        <v>39358.416666666701</v>
      </c>
      <c r="G32" s="13"/>
      <c r="H32" s="4" t="s">
        <v>35</v>
      </c>
      <c r="I32" s="9" t="s">
        <v>165</v>
      </c>
      <c r="J32" s="13"/>
      <c r="K32" s="14">
        <v>75000</v>
      </c>
      <c r="L32" s="13"/>
      <c r="M32" s="14">
        <v>0</v>
      </c>
      <c r="N32" s="13"/>
      <c r="X32" s="43">
        <f>M32/(IF(ISNUMBER(FIND("d",H32)),LEFT(H32,FIND("d",H32)-1),0)*COUNTIF(Agenda!$B$2:$B$25,"Yes")+IF(ISNUMBER(FIND(" ",H32)),LEFT(RIGHT(H32,LEN(H32)-FIND(" ",H32)),FIND("h",RIGHT(H32,LEN(H32)-FIND(" ",H32)))-1),IF(ISNUMBER(FIND("h",H32)),LEFT(H32,FIND("h",H32)-1),0)))</f>
        <v>0</v>
      </c>
      <c r="Y32" s="35" t="str">
        <f t="shared" si="41"/>
        <v>floor layer</v>
      </c>
      <c r="Z32" s="35">
        <f t="shared" si="42"/>
        <v>0</v>
      </c>
      <c r="AA32" s="36">
        <f t="shared" si="21"/>
        <v>0</v>
      </c>
      <c r="AB32" s="36">
        <f t="shared" si="22"/>
        <v>0</v>
      </c>
      <c r="AC32" s="36">
        <f t="shared" si="23"/>
        <v>0</v>
      </c>
      <c r="AD32" s="36">
        <f t="shared" si="24"/>
        <v>0</v>
      </c>
      <c r="AE32" s="36">
        <f t="shared" si="25"/>
        <v>0</v>
      </c>
      <c r="AF32" s="36">
        <f t="shared" si="26"/>
        <v>0</v>
      </c>
      <c r="AG32" s="36">
        <f t="shared" si="27"/>
        <v>0</v>
      </c>
      <c r="AH32" s="36">
        <f t="shared" si="28"/>
        <v>0</v>
      </c>
      <c r="AI32" s="36">
        <f t="shared" si="29"/>
        <v>0</v>
      </c>
      <c r="AJ32" s="36">
        <f t="shared" si="30"/>
        <v>0</v>
      </c>
      <c r="AK32" s="36">
        <f t="shared" si="31"/>
        <v>0</v>
      </c>
      <c r="AL32" s="36">
        <f t="shared" si="32"/>
        <v>0</v>
      </c>
      <c r="AM32" s="36">
        <f t="shared" si="33"/>
        <v>0</v>
      </c>
      <c r="AN32" s="36">
        <f t="shared" si="34"/>
        <v>0</v>
      </c>
      <c r="AO32" s="36">
        <f t="shared" si="35"/>
        <v>0</v>
      </c>
      <c r="AP32" s="36">
        <f t="shared" si="36"/>
        <v>0</v>
      </c>
      <c r="AQ32" s="37">
        <f t="shared" si="44"/>
        <v>1</v>
      </c>
      <c r="AR32" s="37">
        <f t="shared" si="44"/>
        <v>0</v>
      </c>
      <c r="AS32" s="37">
        <f t="shared" si="44"/>
        <v>0</v>
      </c>
      <c r="AT32" s="37">
        <f t="shared" si="44"/>
        <v>0</v>
      </c>
      <c r="AU32" s="37">
        <f t="shared" si="44"/>
        <v>0</v>
      </c>
      <c r="AV32" s="37">
        <f t="shared" si="44"/>
        <v>0</v>
      </c>
      <c r="AW32" s="37">
        <f t="shared" si="44"/>
        <v>0</v>
      </c>
      <c r="AX32" s="37">
        <f t="shared" si="44"/>
        <v>0</v>
      </c>
      <c r="AY32" s="37">
        <f t="shared" si="44"/>
        <v>0</v>
      </c>
      <c r="AZ32" s="37">
        <f t="shared" si="44"/>
        <v>0</v>
      </c>
      <c r="BA32" s="37">
        <f t="shared" si="44"/>
        <v>0</v>
      </c>
      <c r="BB32" s="37">
        <f t="shared" si="44"/>
        <v>0</v>
      </c>
      <c r="BC32" s="37">
        <f t="shared" si="44"/>
        <v>0</v>
      </c>
      <c r="BD32" s="37">
        <f t="shared" si="44"/>
        <v>0</v>
      </c>
      <c r="BE32" s="37">
        <f t="shared" si="44"/>
        <v>0</v>
      </c>
      <c r="BF32" s="37">
        <f t="shared" si="43"/>
        <v>0</v>
      </c>
      <c r="BG32" s="37">
        <f t="shared" si="38"/>
        <v>0</v>
      </c>
      <c r="BH32" s="37">
        <f t="shared" si="38"/>
        <v>0</v>
      </c>
      <c r="BI32" s="43">
        <f>AQ32*IF(AQ32&gt;0,IF(ISNUMBER(FIND("[",Y32)),VLOOKUP(LEFT(Y32,FIND("[",Y32)-1),Resources!$B$3:$F$100,4,FALSE),VLOOKUP(Y32,Resources!$B$3:$F$100,4,FALSE)),0)</f>
        <v>0</v>
      </c>
      <c r="BJ32" s="43">
        <f>AR32*IF(AR32&gt;0,IF(ISNUMBER(FIND("[",Z32)),VLOOKUP(LEFT(Z32,FIND("[",Z32)-1),Resources!$B$3:$F$100,4,FALSE),VLOOKUP(Z32,Resources!$B$3:$F$100,4,FALSE)),0)</f>
        <v>0</v>
      </c>
      <c r="BK32" s="43">
        <f>AS32*IF(AS32&gt;0,IF(ISNUMBER(FIND("[",AA32)),VLOOKUP(LEFT(AA32,FIND("[",AA32)-1),Resources!$B$3:$F$100,4,FALSE),VLOOKUP(AA32,Resources!$B$3:$F$100,4,FALSE)),0)</f>
        <v>0</v>
      </c>
      <c r="BL32" s="43">
        <f>AT32*IF(AT32&gt;0,IF(ISNUMBER(FIND("[",AB32)),VLOOKUP(LEFT(AB32,FIND("[",AB32)-1),Resources!$B$3:$F$100,4,FALSE),VLOOKUP(AB32,Resources!$B$3:$F$100,4,FALSE)),0)</f>
        <v>0</v>
      </c>
      <c r="BM32" s="43">
        <f>AU32*IF(AU32&gt;0,IF(ISNUMBER(FIND("[",AC32)),VLOOKUP(LEFT(AC32,FIND("[",AC32)-1),Resources!$B$3:$F$100,4,FALSE),VLOOKUP(AC32,Resources!$B$3:$F$100,4,FALSE)),0)</f>
        <v>0</v>
      </c>
      <c r="BN32" s="43">
        <f>AV32*IF(AV32&gt;0,IF(ISNUMBER(FIND("[",AD32)),VLOOKUP(LEFT(AD32,FIND("[",AD32)-1),Resources!$B$3:$F$100,4,FALSE),VLOOKUP(AD32,Resources!$B$3:$F$100,4,FALSE)),0)</f>
        <v>0</v>
      </c>
      <c r="BO32" s="43">
        <f>AW32*IF(AW32&gt;0,IF(ISNUMBER(FIND("[",AE32)),VLOOKUP(LEFT(AE32,FIND("[",AE32)-1),Resources!$B$3:$F$100,4,FALSE),VLOOKUP(AE32,Resources!$B$3:$F$100,4,FALSE)),0)</f>
        <v>0</v>
      </c>
      <c r="BP32" s="43">
        <f>AX32*IF(AX32&gt;0,IF(ISNUMBER(FIND("[",AF32)),VLOOKUP(LEFT(AF32,FIND("[",AF32)-1),Resources!$B$3:$F$100,4,FALSE),VLOOKUP(AF32,Resources!$B$3:$F$100,4,FALSE)),0)</f>
        <v>0</v>
      </c>
      <c r="BQ32" s="43">
        <f>AY32*IF(AY32&gt;0,IF(ISNUMBER(FIND("[",AG32)),VLOOKUP(LEFT(AG32,FIND("[",AG32)-1),Resources!$B$3:$F$100,4,FALSE),VLOOKUP(AG32,Resources!$B$3:$F$100,4,FALSE)),0)</f>
        <v>0</v>
      </c>
      <c r="BR32" s="43">
        <f>AZ32*IF(AZ32&gt;0,IF(ISNUMBER(FIND("[",AH32)),VLOOKUP(LEFT(AH32,FIND("[",AH32)-1),Resources!$B$3:$F$100,4,FALSE),VLOOKUP(AH32,Resources!$B$3:$F$100,4,FALSE)),0)</f>
        <v>0</v>
      </c>
      <c r="BS32" s="43">
        <f>BA32*IF(BA32&gt;0,IF(ISNUMBER(FIND("[",AI32)),VLOOKUP(LEFT(AI32,FIND("[",AI32)-1),Resources!$B$3:$F$100,4,FALSE),VLOOKUP(AI32,Resources!$B$3:$F$100,4,FALSE)),0)</f>
        <v>0</v>
      </c>
      <c r="BT32" s="43">
        <f>BB32*IF(BB32&gt;0,IF(ISNUMBER(FIND("[",AJ32)),VLOOKUP(LEFT(AJ32,FIND("[",AJ32)-1),Resources!$B$3:$F$100,4,FALSE),VLOOKUP(AJ32,Resources!$B$3:$F$100,4,FALSE)),0)</f>
        <v>0</v>
      </c>
      <c r="BU32" s="43">
        <f>BC32*IF(BC32&gt;0,IF(ISNUMBER(FIND("[",AK32)),VLOOKUP(LEFT(AK32,FIND("[",AK32)-1),Resources!$B$3:$F$100,4,FALSE),VLOOKUP(AK32,Resources!$B$3:$F$100,4,FALSE)),0)</f>
        <v>0</v>
      </c>
      <c r="BV32" s="43">
        <f>BD32*IF(BD32&gt;0,IF(ISNUMBER(FIND("[",AL32)),VLOOKUP(LEFT(AL32,FIND("[",AL32)-1),Resources!$B$3:$F$100,4,FALSE),VLOOKUP(AL32,Resources!$B$3:$F$100,4,FALSE)),0)</f>
        <v>0</v>
      </c>
      <c r="BW32" s="43">
        <f>BE32*IF(BE32&gt;0,IF(ISNUMBER(FIND("[",AM32)),VLOOKUP(LEFT(AM32,FIND("[",AM32)-1),Resources!$B$3:$F$100,4,FALSE),VLOOKUP(AM32,Resources!$B$3:$F$100,4,FALSE)),0)</f>
        <v>0</v>
      </c>
      <c r="BX32" s="43">
        <f>BF32*IF(BF32&gt;0,IF(ISNUMBER(FIND("[",AN32)),VLOOKUP(LEFT(AN32,FIND("[",AN32)-1),Resources!$B$3:$F$100,4,FALSE),VLOOKUP(AN32,Resources!$B$3:$F$100,4,FALSE)),0)</f>
        <v>0</v>
      </c>
      <c r="BY32" s="43">
        <f>BG32*IF(BG32&gt;0,IF(ISNUMBER(FIND("[",AO32)),VLOOKUP(LEFT(AO32,FIND("[",AO32)-1),Resources!$B$3:$F$100,4,FALSE),VLOOKUP(AO32,Resources!$B$3:$F$100,4,FALSE)),0)</f>
        <v>0</v>
      </c>
      <c r="BZ32" s="43">
        <f>BH32*IF(BH32&gt;0,IF(ISNUMBER(FIND("[",AP32)),VLOOKUP(LEFT(AP32,FIND("[",AP32)-1),Resources!$B$3:$F$100,4,FALSE),VLOOKUP(AP32,Resources!$B$3:$F$100,4,FALSE)),0)</f>
        <v>0</v>
      </c>
      <c r="CA32" s="44">
        <f t="shared" si="39"/>
        <v>0</v>
      </c>
      <c r="CB32" s="43">
        <f>AQ32*IF(AQ32&gt;0,IF(ISNUMBER(FIND("[",Y32)),VLOOKUP(LEFT(Y32,FIND("[",Y32)-1),Resources!$B$3:$F$100,5,FALSE),VLOOKUP(Y32,Resources!$B$3:$F$100,5,FALSE)),0)</f>
        <v>41.56</v>
      </c>
      <c r="CC32" s="43">
        <f>AR32*IF(AR32&gt;0,IF(ISNUMBER(FIND("[",Z32)),VLOOKUP(LEFT(Z32,FIND("[",Z32)-1),Resources!$B$3:$F$100,5,FALSE),VLOOKUP(Z32,Resources!$B$3:$F$100,5,FALSE)),0)</f>
        <v>0</v>
      </c>
      <c r="CD32" s="43">
        <f>AS32*IF(AS32&gt;0,IF(ISNUMBER(FIND("[",AA32)),VLOOKUP(LEFT(AA32,FIND("[",AA32)-1),Resources!$B$3:$F$100,5,FALSE),VLOOKUP(AA32,Resources!$B$3:$F$100,5,FALSE)),0)</f>
        <v>0</v>
      </c>
      <c r="CE32" s="43">
        <f>AT32*IF(AT32&gt;0,IF(ISNUMBER(FIND("[",AB32)),VLOOKUP(LEFT(AB32,FIND("[",AB32)-1),Resources!$B$3:$F$100,5,FALSE),VLOOKUP(AB32,Resources!$B$3:$F$100,5,FALSE)),0)</f>
        <v>0</v>
      </c>
      <c r="CF32" s="43">
        <f>AU32*IF(AU32&gt;0,IF(ISNUMBER(FIND("[",AC32)),VLOOKUP(LEFT(AC32,FIND("[",AC32)-1),Resources!$B$3:$F$100,5,FALSE),VLOOKUP(AC32,Resources!$B$3:$F$100,5,FALSE)),0)</f>
        <v>0</v>
      </c>
      <c r="CG32" s="43">
        <f>AV32*IF(AV32&gt;0,IF(ISNUMBER(FIND("[",AD32)),VLOOKUP(LEFT(AD32,FIND("[",AD32)-1),Resources!$B$3:$F$100,5,FALSE),VLOOKUP(AD32,Resources!$B$3:$F$100,5,FALSE)),0)</f>
        <v>0</v>
      </c>
      <c r="CH32" s="43">
        <f>AW32*IF(AW32&gt;0,IF(ISNUMBER(FIND("[",AE32)),VLOOKUP(LEFT(AE32,FIND("[",AE32)-1),Resources!$B$3:$F$100,5,FALSE),VLOOKUP(AE32,Resources!$B$3:$F$100,5,FALSE)),0)</f>
        <v>0</v>
      </c>
      <c r="CI32" s="43">
        <f>AX32*IF(AX32&gt;0,IF(ISNUMBER(FIND("[",AF32)),VLOOKUP(LEFT(AF32,FIND("[",AF32)-1),Resources!$B$3:$F$100,5,FALSE),VLOOKUP(AF32,Resources!$B$3:$F$100,5,FALSE)),0)</f>
        <v>0</v>
      </c>
      <c r="CJ32" s="43">
        <f>AY32*IF(AY32&gt;0,IF(ISNUMBER(FIND("[",AG32)),VLOOKUP(LEFT(AG32,FIND("[",AG32)-1),Resources!$B$3:$F$100,5,FALSE),VLOOKUP(AG32,Resources!$B$3:$F$100,5,FALSE)),0)</f>
        <v>0</v>
      </c>
      <c r="CK32" s="43">
        <f>AZ32*IF(AZ32&gt;0,IF(ISNUMBER(FIND("[",AH32)),VLOOKUP(LEFT(AH32,FIND("[",AH32)-1),Resources!$B$3:$F$100,5,FALSE),VLOOKUP(AH32,Resources!$B$3:$F$100,5,FALSE)),0)</f>
        <v>0</v>
      </c>
      <c r="CL32" s="43">
        <f>BA32*IF(BA32&gt;0,IF(ISNUMBER(FIND("[",AI32)),VLOOKUP(LEFT(AI32,FIND("[",AI32)-1),Resources!$B$3:$F$100,5,FALSE),VLOOKUP(AI32,Resources!$B$3:$F$100,5,FALSE)),0)</f>
        <v>0</v>
      </c>
      <c r="CM32" s="43">
        <f>BB32*IF(BB32&gt;0,IF(ISNUMBER(FIND("[",AJ32)),VLOOKUP(LEFT(AJ32,FIND("[",AJ32)-1),Resources!$B$3:$F$100,5,FALSE),VLOOKUP(AJ32,Resources!$B$3:$F$100,5,FALSE)),0)</f>
        <v>0</v>
      </c>
      <c r="CN32" s="43">
        <f>BC32*IF(BC32&gt;0,IF(ISNUMBER(FIND("[",AK32)),VLOOKUP(LEFT(AK32,FIND("[",AK32)-1),Resources!$B$3:$F$100,5,FALSE),VLOOKUP(AK32,Resources!$B$3:$F$100,5,FALSE)),0)</f>
        <v>0</v>
      </c>
      <c r="CO32" s="43">
        <f>BD32*IF(BD32&gt;0,IF(ISNUMBER(FIND("[",AL32)),VLOOKUP(LEFT(AL32,FIND("[",AL32)-1),Resources!$B$3:$F$100,5,FALSE),VLOOKUP(AL32,Resources!$B$3:$F$100,5,FALSE)),0)</f>
        <v>0</v>
      </c>
      <c r="CP32" s="43">
        <f>BE32*IF(BE32&gt;0,IF(ISNUMBER(FIND("[",AM32)),VLOOKUP(LEFT(AM32,FIND("[",AM32)-1),Resources!$B$3:$F$100,5,FALSE),VLOOKUP(AM32,Resources!$B$3:$F$100,5,FALSE)),0)</f>
        <v>0</v>
      </c>
      <c r="CQ32" s="43">
        <f>BF32*IF(BF32&gt;0,IF(ISNUMBER(FIND("[",AN32)),VLOOKUP(LEFT(AN32,FIND("[",AN32)-1),Resources!$B$3:$F$100,5,FALSE),VLOOKUP(AN32,Resources!$B$3:$F$100,5,FALSE)),0)</f>
        <v>0</v>
      </c>
      <c r="CR32" s="43">
        <f>BG32*IF(BG32&gt;0,IF(ISNUMBER(FIND("[",AO32)),VLOOKUP(LEFT(AO32,FIND("[",AO32)-1),Resources!$B$3:$F$100,5,FALSE),VLOOKUP(AO32,Resources!$B$3:$F$100,5,FALSE)),0)</f>
        <v>0</v>
      </c>
      <c r="CS32" s="43">
        <f>BH32*IF(BH32&gt;0,IF(ISNUMBER(FIND("[",AP32)),VLOOKUP(LEFT(AP32,FIND("[",AP32)-1),Resources!$B$3:$F$100,5,FALSE),VLOOKUP(AP32,Resources!$B$3:$F$100,5,FALSE)),0)</f>
        <v>0</v>
      </c>
      <c r="CT32" s="44">
        <f t="shared" si="40"/>
        <v>41.56</v>
      </c>
    </row>
    <row r="33" spans="1:98">
      <c r="A33" s="8" t="s">
        <v>166</v>
      </c>
      <c r="B33" s="9" t="s">
        <v>167</v>
      </c>
      <c r="C33" s="22" t="s">
        <v>168</v>
      </c>
      <c r="D33" s="5"/>
      <c r="E33" s="5"/>
      <c r="F33" s="6"/>
      <c r="G33" s="5"/>
      <c r="H33" s="5"/>
      <c r="I33" s="5"/>
      <c r="J33" s="5"/>
      <c r="K33" s="7"/>
      <c r="L33" s="5"/>
      <c r="M33" s="5"/>
      <c r="N33" s="7"/>
      <c r="X33" s="43"/>
      <c r="Y33" s="35"/>
      <c r="Z33" s="35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4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4"/>
    </row>
    <row r="34" spans="1:98" ht="44">
      <c r="A34" s="10" t="s">
        <v>169</v>
      </c>
      <c r="B34" s="4" t="s">
        <v>170</v>
      </c>
      <c r="C34" s="23" t="s">
        <v>171</v>
      </c>
      <c r="D34" s="4"/>
      <c r="E34" s="4" t="s">
        <v>172</v>
      </c>
      <c r="F34" s="12">
        <v>39309.416666666701</v>
      </c>
      <c r="G34" s="13"/>
      <c r="H34" s="4" t="s">
        <v>83</v>
      </c>
      <c r="I34" s="9"/>
      <c r="J34" s="13"/>
      <c r="K34" s="14">
        <v>0.01</v>
      </c>
      <c r="L34" s="13"/>
      <c r="M34" s="14">
        <v>0</v>
      </c>
      <c r="N34" s="13"/>
      <c r="X34" s="43">
        <f>M34/(IF(ISNUMBER(FIND("d",H34)),LEFT(H34,FIND("d",H34)-1),0)*COUNTIF(Agenda!$B$2:$B$25,"Yes")+IF(ISNUMBER(FIND(" ",H34)),LEFT(RIGHT(H34,LEN(H34)-FIND(" ",H34)),FIND("h",RIGHT(H34,LEN(H34)-FIND(" ",H34)))-1),IF(ISNUMBER(FIND("h",H34)),LEFT(H34,FIND("h",H34)-1),0)))</f>
        <v>0</v>
      </c>
      <c r="Y34" s="35">
        <f>IF(ISNUMBER(FIND(";",I34)),LEFT(I34,FIND(";",I34)-1),I34)</f>
        <v>0</v>
      </c>
      <c r="Z34" s="35">
        <f>IF(ISNUMBER(FIND(";",I34)),RIGHT(I34,LEN(I34)-FIND(";",I34)),0)</f>
        <v>0</v>
      </c>
      <c r="AA34" s="36">
        <f t="shared" si="21"/>
        <v>0</v>
      </c>
      <c r="AB34" s="36">
        <f t="shared" si="22"/>
        <v>0</v>
      </c>
      <c r="AC34" s="36">
        <f t="shared" si="23"/>
        <v>0</v>
      </c>
      <c r="AD34" s="36">
        <f t="shared" si="24"/>
        <v>0</v>
      </c>
      <c r="AE34" s="36">
        <f t="shared" si="25"/>
        <v>0</v>
      </c>
      <c r="AF34" s="36">
        <f t="shared" si="26"/>
        <v>0</v>
      </c>
      <c r="AG34" s="36">
        <f t="shared" si="27"/>
        <v>0</v>
      </c>
      <c r="AH34" s="36">
        <f t="shared" si="28"/>
        <v>0</v>
      </c>
      <c r="AI34" s="36">
        <f t="shared" si="29"/>
        <v>0</v>
      </c>
      <c r="AJ34" s="36">
        <f t="shared" si="30"/>
        <v>0</v>
      </c>
      <c r="AK34" s="36">
        <f t="shared" si="31"/>
        <v>0</v>
      </c>
      <c r="AL34" s="36">
        <f t="shared" si="32"/>
        <v>0</v>
      </c>
      <c r="AM34" s="36">
        <f t="shared" si="33"/>
        <v>0</v>
      </c>
      <c r="AN34" s="36">
        <f t="shared" si="34"/>
        <v>0</v>
      </c>
      <c r="AO34" s="36">
        <f t="shared" si="35"/>
        <v>0</v>
      </c>
      <c r="AP34" s="36">
        <f t="shared" si="36"/>
        <v>0</v>
      </c>
      <c r="AQ34" s="37">
        <f t="shared" si="44"/>
        <v>0</v>
      </c>
      <c r="AR34" s="37">
        <f t="shared" si="44"/>
        <v>0</v>
      </c>
      <c r="AS34" s="37">
        <f t="shared" si="44"/>
        <v>0</v>
      </c>
      <c r="AT34" s="37">
        <f t="shared" si="44"/>
        <v>0</v>
      </c>
      <c r="AU34" s="37">
        <f t="shared" si="44"/>
        <v>0</v>
      </c>
      <c r="AV34" s="37">
        <f t="shared" si="44"/>
        <v>0</v>
      </c>
      <c r="AW34" s="37">
        <f t="shared" si="44"/>
        <v>0</v>
      </c>
      <c r="AX34" s="37">
        <f t="shared" si="44"/>
        <v>0</v>
      </c>
      <c r="AY34" s="37">
        <f t="shared" si="44"/>
        <v>0</v>
      </c>
      <c r="AZ34" s="37">
        <f t="shared" si="44"/>
        <v>0</v>
      </c>
      <c r="BA34" s="37">
        <f t="shared" si="44"/>
        <v>0</v>
      </c>
      <c r="BB34" s="37">
        <f t="shared" si="44"/>
        <v>0</v>
      </c>
      <c r="BC34" s="37">
        <f t="shared" si="44"/>
        <v>0</v>
      </c>
      <c r="BD34" s="37">
        <f t="shared" si="44"/>
        <v>0</v>
      </c>
      <c r="BE34" s="37">
        <f t="shared" si="44"/>
        <v>0</v>
      </c>
      <c r="BF34" s="37">
        <f t="shared" si="43"/>
        <v>0</v>
      </c>
      <c r="BG34" s="37">
        <f t="shared" si="38"/>
        <v>0</v>
      </c>
      <c r="BH34" s="37">
        <f t="shared" si="38"/>
        <v>0</v>
      </c>
      <c r="BI34" s="43">
        <f>AQ34*IF(AQ34&gt;0,IF(ISNUMBER(FIND("[",Y34)),VLOOKUP(LEFT(Y34,FIND("[",Y34)-1),Resources!$B$3:$F$100,4,FALSE),VLOOKUP(Y34,Resources!$B$3:$F$100,4,FALSE)),0)</f>
        <v>0</v>
      </c>
      <c r="BJ34" s="43">
        <f>AR34*IF(AR34&gt;0,IF(ISNUMBER(FIND("[",Z34)),VLOOKUP(LEFT(Z34,FIND("[",Z34)-1),Resources!$B$3:$F$100,4,FALSE),VLOOKUP(Z34,Resources!$B$3:$F$100,4,FALSE)),0)</f>
        <v>0</v>
      </c>
      <c r="BK34" s="43">
        <f>AS34*IF(AS34&gt;0,IF(ISNUMBER(FIND("[",AA34)),VLOOKUP(LEFT(AA34,FIND("[",AA34)-1),Resources!$B$3:$F$100,4,FALSE),VLOOKUP(AA34,Resources!$B$3:$F$100,4,FALSE)),0)</f>
        <v>0</v>
      </c>
      <c r="BL34" s="43">
        <f>AT34*IF(AT34&gt;0,IF(ISNUMBER(FIND("[",AB34)),VLOOKUP(LEFT(AB34,FIND("[",AB34)-1),Resources!$B$3:$F$100,4,FALSE),VLOOKUP(AB34,Resources!$B$3:$F$100,4,FALSE)),0)</f>
        <v>0</v>
      </c>
      <c r="BM34" s="43">
        <f>AU34*IF(AU34&gt;0,IF(ISNUMBER(FIND("[",AC34)),VLOOKUP(LEFT(AC34,FIND("[",AC34)-1),Resources!$B$3:$F$100,4,FALSE),VLOOKUP(AC34,Resources!$B$3:$F$100,4,FALSE)),0)</f>
        <v>0</v>
      </c>
      <c r="BN34" s="43">
        <f>AV34*IF(AV34&gt;0,IF(ISNUMBER(FIND("[",AD34)),VLOOKUP(LEFT(AD34,FIND("[",AD34)-1),Resources!$B$3:$F$100,4,FALSE),VLOOKUP(AD34,Resources!$B$3:$F$100,4,FALSE)),0)</f>
        <v>0</v>
      </c>
      <c r="BO34" s="43">
        <f>AW34*IF(AW34&gt;0,IF(ISNUMBER(FIND("[",AE34)),VLOOKUP(LEFT(AE34,FIND("[",AE34)-1),Resources!$B$3:$F$100,4,FALSE),VLOOKUP(AE34,Resources!$B$3:$F$100,4,FALSE)),0)</f>
        <v>0</v>
      </c>
      <c r="BP34" s="43">
        <f>AX34*IF(AX34&gt;0,IF(ISNUMBER(FIND("[",AF34)),VLOOKUP(LEFT(AF34,FIND("[",AF34)-1),Resources!$B$3:$F$100,4,FALSE),VLOOKUP(AF34,Resources!$B$3:$F$100,4,FALSE)),0)</f>
        <v>0</v>
      </c>
      <c r="BQ34" s="43">
        <f>AY34*IF(AY34&gt;0,IF(ISNUMBER(FIND("[",AG34)),VLOOKUP(LEFT(AG34,FIND("[",AG34)-1),Resources!$B$3:$F$100,4,FALSE),VLOOKUP(AG34,Resources!$B$3:$F$100,4,FALSE)),0)</f>
        <v>0</v>
      </c>
      <c r="BR34" s="43">
        <f>AZ34*IF(AZ34&gt;0,IF(ISNUMBER(FIND("[",AH34)),VLOOKUP(LEFT(AH34,FIND("[",AH34)-1),Resources!$B$3:$F$100,4,FALSE),VLOOKUP(AH34,Resources!$B$3:$F$100,4,FALSE)),0)</f>
        <v>0</v>
      </c>
      <c r="BS34" s="43">
        <f>BA34*IF(BA34&gt;0,IF(ISNUMBER(FIND("[",AI34)),VLOOKUP(LEFT(AI34,FIND("[",AI34)-1),Resources!$B$3:$F$100,4,FALSE),VLOOKUP(AI34,Resources!$B$3:$F$100,4,FALSE)),0)</f>
        <v>0</v>
      </c>
      <c r="BT34" s="43">
        <f>BB34*IF(BB34&gt;0,IF(ISNUMBER(FIND("[",AJ34)),VLOOKUP(LEFT(AJ34,FIND("[",AJ34)-1),Resources!$B$3:$F$100,4,FALSE),VLOOKUP(AJ34,Resources!$B$3:$F$100,4,FALSE)),0)</f>
        <v>0</v>
      </c>
      <c r="BU34" s="43">
        <f>BC34*IF(BC34&gt;0,IF(ISNUMBER(FIND("[",AK34)),VLOOKUP(LEFT(AK34,FIND("[",AK34)-1),Resources!$B$3:$F$100,4,FALSE),VLOOKUP(AK34,Resources!$B$3:$F$100,4,FALSE)),0)</f>
        <v>0</v>
      </c>
      <c r="BV34" s="43">
        <f>BD34*IF(BD34&gt;0,IF(ISNUMBER(FIND("[",AL34)),VLOOKUP(LEFT(AL34,FIND("[",AL34)-1),Resources!$B$3:$F$100,4,FALSE),VLOOKUP(AL34,Resources!$B$3:$F$100,4,FALSE)),0)</f>
        <v>0</v>
      </c>
      <c r="BW34" s="43">
        <f>BE34*IF(BE34&gt;0,IF(ISNUMBER(FIND("[",AM34)),VLOOKUP(LEFT(AM34,FIND("[",AM34)-1),Resources!$B$3:$F$100,4,FALSE),VLOOKUP(AM34,Resources!$B$3:$F$100,4,FALSE)),0)</f>
        <v>0</v>
      </c>
      <c r="BX34" s="43">
        <f>BF34*IF(BF34&gt;0,IF(ISNUMBER(FIND("[",AN34)),VLOOKUP(LEFT(AN34,FIND("[",AN34)-1),Resources!$B$3:$F$100,4,FALSE),VLOOKUP(AN34,Resources!$B$3:$F$100,4,FALSE)),0)</f>
        <v>0</v>
      </c>
      <c r="BY34" s="43">
        <f>BG34*IF(BG34&gt;0,IF(ISNUMBER(FIND("[",AO34)),VLOOKUP(LEFT(AO34,FIND("[",AO34)-1),Resources!$B$3:$F$100,4,FALSE),VLOOKUP(AO34,Resources!$B$3:$F$100,4,FALSE)),0)</f>
        <v>0</v>
      </c>
      <c r="BZ34" s="43">
        <f>BH34*IF(BH34&gt;0,IF(ISNUMBER(FIND("[",AP34)),VLOOKUP(LEFT(AP34,FIND("[",AP34)-1),Resources!$B$3:$F$100,4,FALSE),VLOOKUP(AP34,Resources!$B$3:$F$100,4,FALSE)),0)</f>
        <v>0</v>
      </c>
      <c r="CA34" s="44">
        <f t="shared" si="39"/>
        <v>0</v>
      </c>
      <c r="CB34" s="43">
        <f>AQ34*IF(AQ34&gt;0,IF(ISNUMBER(FIND("[",Y34)),VLOOKUP(LEFT(Y34,FIND("[",Y34)-1),Resources!$B$3:$F$100,5,FALSE),VLOOKUP(Y34,Resources!$B$3:$F$100,5,FALSE)),0)</f>
        <v>0</v>
      </c>
      <c r="CC34" s="43">
        <f>AR34*IF(AR34&gt;0,IF(ISNUMBER(FIND("[",Z34)),VLOOKUP(LEFT(Z34,FIND("[",Z34)-1),Resources!$B$3:$F$100,5,FALSE),VLOOKUP(Z34,Resources!$B$3:$F$100,5,FALSE)),0)</f>
        <v>0</v>
      </c>
      <c r="CD34" s="43">
        <f>AS34*IF(AS34&gt;0,IF(ISNUMBER(FIND("[",AA34)),VLOOKUP(LEFT(AA34,FIND("[",AA34)-1),Resources!$B$3:$F$100,5,FALSE),VLOOKUP(AA34,Resources!$B$3:$F$100,5,FALSE)),0)</f>
        <v>0</v>
      </c>
      <c r="CE34" s="43">
        <f>AT34*IF(AT34&gt;0,IF(ISNUMBER(FIND("[",AB34)),VLOOKUP(LEFT(AB34,FIND("[",AB34)-1),Resources!$B$3:$F$100,5,FALSE),VLOOKUP(AB34,Resources!$B$3:$F$100,5,FALSE)),0)</f>
        <v>0</v>
      </c>
      <c r="CF34" s="43">
        <f>AU34*IF(AU34&gt;0,IF(ISNUMBER(FIND("[",AC34)),VLOOKUP(LEFT(AC34,FIND("[",AC34)-1),Resources!$B$3:$F$100,5,FALSE),VLOOKUP(AC34,Resources!$B$3:$F$100,5,FALSE)),0)</f>
        <v>0</v>
      </c>
      <c r="CG34" s="43">
        <f>AV34*IF(AV34&gt;0,IF(ISNUMBER(FIND("[",AD34)),VLOOKUP(LEFT(AD34,FIND("[",AD34)-1),Resources!$B$3:$F$100,5,FALSE),VLOOKUP(AD34,Resources!$B$3:$F$100,5,FALSE)),0)</f>
        <v>0</v>
      </c>
      <c r="CH34" s="43">
        <f>AW34*IF(AW34&gt;0,IF(ISNUMBER(FIND("[",AE34)),VLOOKUP(LEFT(AE34,FIND("[",AE34)-1),Resources!$B$3:$F$100,5,FALSE),VLOOKUP(AE34,Resources!$B$3:$F$100,5,FALSE)),0)</f>
        <v>0</v>
      </c>
      <c r="CI34" s="43">
        <f>AX34*IF(AX34&gt;0,IF(ISNUMBER(FIND("[",AF34)),VLOOKUP(LEFT(AF34,FIND("[",AF34)-1),Resources!$B$3:$F$100,5,FALSE),VLOOKUP(AF34,Resources!$B$3:$F$100,5,FALSE)),0)</f>
        <v>0</v>
      </c>
      <c r="CJ34" s="43">
        <f>AY34*IF(AY34&gt;0,IF(ISNUMBER(FIND("[",AG34)),VLOOKUP(LEFT(AG34,FIND("[",AG34)-1),Resources!$B$3:$F$100,5,FALSE),VLOOKUP(AG34,Resources!$B$3:$F$100,5,FALSE)),0)</f>
        <v>0</v>
      </c>
      <c r="CK34" s="43">
        <f>AZ34*IF(AZ34&gt;0,IF(ISNUMBER(FIND("[",AH34)),VLOOKUP(LEFT(AH34,FIND("[",AH34)-1),Resources!$B$3:$F$100,5,FALSE),VLOOKUP(AH34,Resources!$B$3:$F$100,5,FALSE)),0)</f>
        <v>0</v>
      </c>
      <c r="CL34" s="43">
        <f>BA34*IF(BA34&gt;0,IF(ISNUMBER(FIND("[",AI34)),VLOOKUP(LEFT(AI34,FIND("[",AI34)-1),Resources!$B$3:$F$100,5,FALSE),VLOOKUP(AI34,Resources!$B$3:$F$100,5,FALSE)),0)</f>
        <v>0</v>
      </c>
      <c r="CM34" s="43">
        <f>BB34*IF(BB34&gt;0,IF(ISNUMBER(FIND("[",AJ34)),VLOOKUP(LEFT(AJ34,FIND("[",AJ34)-1),Resources!$B$3:$F$100,5,FALSE),VLOOKUP(AJ34,Resources!$B$3:$F$100,5,FALSE)),0)</f>
        <v>0</v>
      </c>
      <c r="CN34" s="43">
        <f>BC34*IF(BC34&gt;0,IF(ISNUMBER(FIND("[",AK34)),VLOOKUP(LEFT(AK34,FIND("[",AK34)-1),Resources!$B$3:$F$100,5,FALSE),VLOOKUP(AK34,Resources!$B$3:$F$100,5,FALSE)),0)</f>
        <v>0</v>
      </c>
      <c r="CO34" s="43">
        <f>BD34*IF(BD34&gt;0,IF(ISNUMBER(FIND("[",AL34)),VLOOKUP(LEFT(AL34,FIND("[",AL34)-1),Resources!$B$3:$F$100,5,FALSE),VLOOKUP(AL34,Resources!$B$3:$F$100,5,FALSE)),0)</f>
        <v>0</v>
      </c>
      <c r="CP34" s="43">
        <f>BE34*IF(BE34&gt;0,IF(ISNUMBER(FIND("[",AM34)),VLOOKUP(LEFT(AM34,FIND("[",AM34)-1),Resources!$B$3:$F$100,5,FALSE),VLOOKUP(AM34,Resources!$B$3:$F$100,5,FALSE)),0)</f>
        <v>0</v>
      </c>
      <c r="CQ34" s="43">
        <f>BF34*IF(BF34&gt;0,IF(ISNUMBER(FIND("[",AN34)),VLOOKUP(LEFT(AN34,FIND("[",AN34)-1),Resources!$B$3:$F$100,5,FALSE),VLOOKUP(AN34,Resources!$B$3:$F$100,5,FALSE)),0)</f>
        <v>0</v>
      </c>
      <c r="CR34" s="43">
        <f>BG34*IF(BG34&gt;0,IF(ISNUMBER(FIND("[",AO34)),VLOOKUP(LEFT(AO34,FIND("[",AO34)-1),Resources!$B$3:$F$100,5,FALSE),VLOOKUP(AO34,Resources!$B$3:$F$100,5,FALSE)),0)</f>
        <v>0</v>
      </c>
      <c r="CS34" s="43">
        <f>BH34*IF(BH34&gt;0,IF(ISNUMBER(FIND("[",AP34)),VLOOKUP(LEFT(AP34,FIND("[",AP34)-1),Resources!$B$3:$F$100,5,FALSE),VLOOKUP(AP34,Resources!$B$3:$F$100,5,FALSE)),0)</f>
        <v>0</v>
      </c>
      <c r="CT34" s="44">
        <f t="shared" si="40"/>
        <v>0</v>
      </c>
    </row>
    <row r="35" spans="1:98">
      <c r="A35" s="8" t="s">
        <v>173</v>
      </c>
      <c r="B35" s="9" t="s">
        <v>174</v>
      </c>
      <c r="C35" s="22" t="s">
        <v>175</v>
      </c>
      <c r="D35" s="5"/>
      <c r="E35" s="5"/>
      <c r="F35" s="6"/>
      <c r="G35" s="5"/>
      <c r="H35" s="5"/>
      <c r="I35" s="5"/>
      <c r="J35" s="5"/>
      <c r="K35" s="7"/>
      <c r="L35" s="5"/>
      <c r="M35" s="5"/>
      <c r="N35" s="7"/>
      <c r="X35" s="43"/>
      <c r="Y35" s="35"/>
      <c r="Z35" s="35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4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4"/>
    </row>
    <row r="36" spans="1:98">
      <c r="A36" s="10" t="s">
        <v>176</v>
      </c>
      <c r="B36" s="4" t="s">
        <v>177</v>
      </c>
      <c r="C36" s="23" t="s">
        <v>178</v>
      </c>
      <c r="D36" s="4" t="s">
        <v>144</v>
      </c>
      <c r="E36" s="4"/>
      <c r="F36" s="12">
        <v>39323.416666666701</v>
      </c>
      <c r="G36" s="13"/>
      <c r="H36" s="4" t="s">
        <v>83</v>
      </c>
      <c r="I36" s="9" t="s">
        <v>146</v>
      </c>
      <c r="J36" s="13"/>
      <c r="K36" s="14">
        <v>4793</v>
      </c>
      <c r="L36" s="13"/>
      <c r="M36" s="14">
        <v>0</v>
      </c>
      <c r="N36" s="13"/>
      <c r="X36" s="43">
        <f>M36/(IF(ISNUMBER(FIND("d",H36)),LEFT(H36,FIND("d",H36)-1),0)*COUNTIF(Agenda!$B$2:$B$25,"Yes")+IF(ISNUMBER(FIND(" ",H36)),LEFT(RIGHT(H36,LEN(H36)-FIND(" ",H36)),FIND("h",RIGHT(H36,LEN(H36)-FIND(" ",H36)))-1),IF(ISNUMBER(FIND("h",H36)),LEFT(H36,FIND("h",H36)-1),0)))</f>
        <v>0</v>
      </c>
      <c r="Y36" s="35" t="str">
        <f t="shared" ref="Y36:Y42" si="45">IF(ISNUMBER(FIND(";",I36)),LEFT(I36,FIND(";",I36)-1),I36)</f>
        <v>plumber</v>
      </c>
      <c r="Z36" s="35">
        <f t="shared" ref="Z36:Z42" si="46">IF(ISNUMBER(FIND(";",I36)),RIGHT(I36,LEN(I36)-FIND(";",I36)),0)</f>
        <v>0</v>
      </c>
      <c r="AA36" s="36">
        <f t="shared" si="21"/>
        <v>0</v>
      </c>
      <c r="AB36" s="36">
        <f t="shared" si="22"/>
        <v>0</v>
      </c>
      <c r="AC36" s="36">
        <f t="shared" si="23"/>
        <v>0</v>
      </c>
      <c r="AD36" s="36">
        <f t="shared" si="24"/>
        <v>0</v>
      </c>
      <c r="AE36" s="36">
        <f t="shared" si="25"/>
        <v>0</v>
      </c>
      <c r="AF36" s="36">
        <f t="shared" si="26"/>
        <v>0</v>
      </c>
      <c r="AG36" s="36">
        <f t="shared" si="27"/>
        <v>0</v>
      </c>
      <c r="AH36" s="36">
        <f t="shared" si="28"/>
        <v>0</v>
      </c>
      <c r="AI36" s="36">
        <f t="shared" si="29"/>
        <v>0</v>
      </c>
      <c r="AJ36" s="36">
        <f t="shared" si="30"/>
        <v>0</v>
      </c>
      <c r="AK36" s="36">
        <f t="shared" si="31"/>
        <v>0</v>
      </c>
      <c r="AL36" s="36">
        <f t="shared" si="32"/>
        <v>0</v>
      </c>
      <c r="AM36" s="36">
        <f t="shared" si="33"/>
        <v>0</v>
      </c>
      <c r="AN36" s="36">
        <f t="shared" si="34"/>
        <v>0</v>
      </c>
      <c r="AO36" s="36">
        <f t="shared" si="35"/>
        <v>0</v>
      </c>
      <c r="AP36" s="36">
        <f t="shared" si="36"/>
        <v>0</v>
      </c>
      <c r="AQ36" s="37">
        <f t="shared" si="44"/>
        <v>1</v>
      </c>
      <c r="AR36" s="37">
        <f t="shared" si="44"/>
        <v>0</v>
      </c>
      <c r="AS36" s="37">
        <f t="shared" si="44"/>
        <v>0</v>
      </c>
      <c r="AT36" s="37">
        <f t="shared" si="44"/>
        <v>0</v>
      </c>
      <c r="AU36" s="37">
        <f t="shared" si="44"/>
        <v>0</v>
      </c>
      <c r="AV36" s="37">
        <f t="shared" si="44"/>
        <v>0</v>
      </c>
      <c r="AW36" s="37">
        <f t="shared" si="44"/>
        <v>0</v>
      </c>
      <c r="AX36" s="37">
        <f t="shared" si="44"/>
        <v>0</v>
      </c>
      <c r="AY36" s="37">
        <f t="shared" si="44"/>
        <v>0</v>
      </c>
      <c r="AZ36" s="37">
        <f t="shared" si="44"/>
        <v>0</v>
      </c>
      <c r="BA36" s="37">
        <f t="shared" si="44"/>
        <v>0</v>
      </c>
      <c r="BB36" s="37">
        <f t="shared" si="44"/>
        <v>0</v>
      </c>
      <c r="BC36" s="37">
        <f t="shared" si="44"/>
        <v>0</v>
      </c>
      <c r="BD36" s="37">
        <f t="shared" si="44"/>
        <v>0</v>
      </c>
      <c r="BE36" s="37">
        <f t="shared" si="44"/>
        <v>0</v>
      </c>
      <c r="BF36" s="37">
        <f t="shared" si="43"/>
        <v>0</v>
      </c>
      <c r="BG36" s="37">
        <f t="shared" si="38"/>
        <v>0</v>
      </c>
      <c r="BH36" s="37">
        <f t="shared" si="38"/>
        <v>0</v>
      </c>
      <c r="BI36" s="43">
        <f>AQ36*IF(AQ36&gt;0,IF(ISNUMBER(FIND("[",Y36)),VLOOKUP(LEFT(Y36,FIND("[",Y36)-1),Resources!$B$3:$F$100,4,FALSE),VLOOKUP(Y36,Resources!$B$3:$F$100,4,FALSE)),0)</f>
        <v>0</v>
      </c>
      <c r="BJ36" s="43">
        <f>AR36*IF(AR36&gt;0,IF(ISNUMBER(FIND("[",Z36)),VLOOKUP(LEFT(Z36,FIND("[",Z36)-1),Resources!$B$3:$F$100,4,FALSE),VLOOKUP(Z36,Resources!$B$3:$F$100,4,FALSE)),0)</f>
        <v>0</v>
      </c>
      <c r="BK36" s="43">
        <f>AS36*IF(AS36&gt;0,IF(ISNUMBER(FIND("[",AA36)),VLOOKUP(LEFT(AA36,FIND("[",AA36)-1),Resources!$B$3:$F$100,4,FALSE),VLOOKUP(AA36,Resources!$B$3:$F$100,4,FALSE)),0)</f>
        <v>0</v>
      </c>
      <c r="BL36" s="43">
        <f>AT36*IF(AT36&gt;0,IF(ISNUMBER(FIND("[",AB36)),VLOOKUP(LEFT(AB36,FIND("[",AB36)-1),Resources!$B$3:$F$100,4,FALSE),VLOOKUP(AB36,Resources!$B$3:$F$100,4,FALSE)),0)</f>
        <v>0</v>
      </c>
      <c r="BM36" s="43">
        <f>AU36*IF(AU36&gt;0,IF(ISNUMBER(FIND("[",AC36)),VLOOKUP(LEFT(AC36,FIND("[",AC36)-1),Resources!$B$3:$F$100,4,FALSE),VLOOKUP(AC36,Resources!$B$3:$F$100,4,FALSE)),0)</f>
        <v>0</v>
      </c>
      <c r="BN36" s="43">
        <f>AV36*IF(AV36&gt;0,IF(ISNUMBER(FIND("[",AD36)),VLOOKUP(LEFT(AD36,FIND("[",AD36)-1),Resources!$B$3:$F$100,4,FALSE),VLOOKUP(AD36,Resources!$B$3:$F$100,4,FALSE)),0)</f>
        <v>0</v>
      </c>
      <c r="BO36" s="43">
        <f>AW36*IF(AW36&gt;0,IF(ISNUMBER(FIND("[",AE36)),VLOOKUP(LEFT(AE36,FIND("[",AE36)-1),Resources!$B$3:$F$100,4,FALSE),VLOOKUP(AE36,Resources!$B$3:$F$100,4,FALSE)),0)</f>
        <v>0</v>
      </c>
      <c r="BP36" s="43">
        <f>AX36*IF(AX36&gt;0,IF(ISNUMBER(FIND("[",AF36)),VLOOKUP(LEFT(AF36,FIND("[",AF36)-1),Resources!$B$3:$F$100,4,FALSE),VLOOKUP(AF36,Resources!$B$3:$F$100,4,FALSE)),0)</f>
        <v>0</v>
      </c>
      <c r="BQ36" s="43">
        <f>AY36*IF(AY36&gt;0,IF(ISNUMBER(FIND("[",AG36)),VLOOKUP(LEFT(AG36,FIND("[",AG36)-1),Resources!$B$3:$F$100,4,FALSE),VLOOKUP(AG36,Resources!$B$3:$F$100,4,FALSE)),0)</f>
        <v>0</v>
      </c>
      <c r="BR36" s="43">
        <f>AZ36*IF(AZ36&gt;0,IF(ISNUMBER(FIND("[",AH36)),VLOOKUP(LEFT(AH36,FIND("[",AH36)-1),Resources!$B$3:$F$100,4,FALSE),VLOOKUP(AH36,Resources!$B$3:$F$100,4,FALSE)),0)</f>
        <v>0</v>
      </c>
      <c r="BS36" s="43">
        <f>BA36*IF(BA36&gt;0,IF(ISNUMBER(FIND("[",AI36)),VLOOKUP(LEFT(AI36,FIND("[",AI36)-1),Resources!$B$3:$F$100,4,FALSE),VLOOKUP(AI36,Resources!$B$3:$F$100,4,FALSE)),0)</f>
        <v>0</v>
      </c>
      <c r="BT36" s="43">
        <f>BB36*IF(BB36&gt;0,IF(ISNUMBER(FIND("[",AJ36)),VLOOKUP(LEFT(AJ36,FIND("[",AJ36)-1),Resources!$B$3:$F$100,4,FALSE),VLOOKUP(AJ36,Resources!$B$3:$F$100,4,FALSE)),0)</f>
        <v>0</v>
      </c>
      <c r="BU36" s="43">
        <f>BC36*IF(BC36&gt;0,IF(ISNUMBER(FIND("[",AK36)),VLOOKUP(LEFT(AK36,FIND("[",AK36)-1),Resources!$B$3:$F$100,4,FALSE),VLOOKUP(AK36,Resources!$B$3:$F$100,4,FALSE)),0)</f>
        <v>0</v>
      </c>
      <c r="BV36" s="43">
        <f>BD36*IF(BD36&gt;0,IF(ISNUMBER(FIND("[",AL36)),VLOOKUP(LEFT(AL36,FIND("[",AL36)-1),Resources!$B$3:$F$100,4,FALSE),VLOOKUP(AL36,Resources!$B$3:$F$100,4,FALSE)),0)</f>
        <v>0</v>
      </c>
      <c r="BW36" s="43">
        <f>BE36*IF(BE36&gt;0,IF(ISNUMBER(FIND("[",AM36)),VLOOKUP(LEFT(AM36,FIND("[",AM36)-1),Resources!$B$3:$F$100,4,FALSE),VLOOKUP(AM36,Resources!$B$3:$F$100,4,FALSE)),0)</f>
        <v>0</v>
      </c>
      <c r="BX36" s="43">
        <f>BF36*IF(BF36&gt;0,IF(ISNUMBER(FIND("[",AN36)),VLOOKUP(LEFT(AN36,FIND("[",AN36)-1),Resources!$B$3:$F$100,4,FALSE),VLOOKUP(AN36,Resources!$B$3:$F$100,4,FALSE)),0)</f>
        <v>0</v>
      </c>
      <c r="BY36" s="43">
        <f>BG36*IF(BG36&gt;0,IF(ISNUMBER(FIND("[",AO36)),VLOOKUP(LEFT(AO36,FIND("[",AO36)-1),Resources!$B$3:$F$100,4,FALSE),VLOOKUP(AO36,Resources!$B$3:$F$100,4,FALSE)),0)</f>
        <v>0</v>
      </c>
      <c r="BZ36" s="43">
        <f>BH36*IF(BH36&gt;0,IF(ISNUMBER(FIND("[",AP36)),VLOOKUP(LEFT(AP36,FIND("[",AP36)-1),Resources!$B$3:$F$100,4,FALSE),VLOOKUP(AP36,Resources!$B$3:$F$100,4,FALSE)),0)</f>
        <v>0</v>
      </c>
      <c r="CA36" s="44">
        <f t="shared" si="39"/>
        <v>0</v>
      </c>
      <c r="CB36" s="43">
        <f>AQ36*IF(AQ36&gt;0,IF(ISNUMBER(FIND("[",Y36)),VLOOKUP(LEFT(Y36,FIND("[",Y36)-1),Resources!$B$3:$F$100,5,FALSE),VLOOKUP(Y36,Resources!$B$3:$F$100,5,FALSE)),0)</f>
        <v>36</v>
      </c>
      <c r="CC36" s="43">
        <f>AR36*IF(AR36&gt;0,IF(ISNUMBER(FIND("[",Z36)),VLOOKUP(LEFT(Z36,FIND("[",Z36)-1),Resources!$B$3:$F$100,5,FALSE),VLOOKUP(Z36,Resources!$B$3:$F$100,5,FALSE)),0)</f>
        <v>0</v>
      </c>
      <c r="CD36" s="43">
        <f>AS36*IF(AS36&gt;0,IF(ISNUMBER(FIND("[",AA36)),VLOOKUP(LEFT(AA36,FIND("[",AA36)-1),Resources!$B$3:$F$100,5,FALSE),VLOOKUP(AA36,Resources!$B$3:$F$100,5,FALSE)),0)</f>
        <v>0</v>
      </c>
      <c r="CE36" s="43">
        <f>AT36*IF(AT36&gt;0,IF(ISNUMBER(FIND("[",AB36)),VLOOKUP(LEFT(AB36,FIND("[",AB36)-1),Resources!$B$3:$F$100,5,FALSE),VLOOKUP(AB36,Resources!$B$3:$F$100,5,FALSE)),0)</f>
        <v>0</v>
      </c>
      <c r="CF36" s="43">
        <f>AU36*IF(AU36&gt;0,IF(ISNUMBER(FIND("[",AC36)),VLOOKUP(LEFT(AC36,FIND("[",AC36)-1),Resources!$B$3:$F$100,5,FALSE),VLOOKUP(AC36,Resources!$B$3:$F$100,5,FALSE)),0)</f>
        <v>0</v>
      </c>
      <c r="CG36" s="43">
        <f>AV36*IF(AV36&gt;0,IF(ISNUMBER(FIND("[",AD36)),VLOOKUP(LEFT(AD36,FIND("[",AD36)-1),Resources!$B$3:$F$100,5,FALSE),VLOOKUP(AD36,Resources!$B$3:$F$100,5,FALSE)),0)</f>
        <v>0</v>
      </c>
      <c r="CH36" s="43">
        <f>AW36*IF(AW36&gt;0,IF(ISNUMBER(FIND("[",AE36)),VLOOKUP(LEFT(AE36,FIND("[",AE36)-1),Resources!$B$3:$F$100,5,FALSE),VLOOKUP(AE36,Resources!$B$3:$F$100,5,FALSE)),0)</f>
        <v>0</v>
      </c>
      <c r="CI36" s="43">
        <f>AX36*IF(AX36&gt;0,IF(ISNUMBER(FIND("[",AF36)),VLOOKUP(LEFT(AF36,FIND("[",AF36)-1),Resources!$B$3:$F$100,5,FALSE),VLOOKUP(AF36,Resources!$B$3:$F$100,5,FALSE)),0)</f>
        <v>0</v>
      </c>
      <c r="CJ36" s="43">
        <f>AY36*IF(AY36&gt;0,IF(ISNUMBER(FIND("[",AG36)),VLOOKUP(LEFT(AG36,FIND("[",AG36)-1),Resources!$B$3:$F$100,5,FALSE),VLOOKUP(AG36,Resources!$B$3:$F$100,5,FALSE)),0)</f>
        <v>0</v>
      </c>
      <c r="CK36" s="43">
        <f>AZ36*IF(AZ36&gt;0,IF(ISNUMBER(FIND("[",AH36)),VLOOKUP(LEFT(AH36,FIND("[",AH36)-1),Resources!$B$3:$F$100,5,FALSE),VLOOKUP(AH36,Resources!$B$3:$F$100,5,FALSE)),0)</f>
        <v>0</v>
      </c>
      <c r="CL36" s="43">
        <f>BA36*IF(BA36&gt;0,IF(ISNUMBER(FIND("[",AI36)),VLOOKUP(LEFT(AI36,FIND("[",AI36)-1),Resources!$B$3:$F$100,5,FALSE),VLOOKUP(AI36,Resources!$B$3:$F$100,5,FALSE)),0)</f>
        <v>0</v>
      </c>
      <c r="CM36" s="43">
        <f>BB36*IF(BB36&gt;0,IF(ISNUMBER(FIND("[",AJ36)),VLOOKUP(LEFT(AJ36,FIND("[",AJ36)-1),Resources!$B$3:$F$100,5,FALSE),VLOOKUP(AJ36,Resources!$B$3:$F$100,5,FALSE)),0)</f>
        <v>0</v>
      </c>
      <c r="CN36" s="43">
        <f>BC36*IF(BC36&gt;0,IF(ISNUMBER(FIND("[",AK36)),VLOOKUP(LEFT(AK36,FIND("[",AK36)-1),Resources!$B$3:$F$100,5,FALSE),VLOOKUP(AK36,Resources!$B$3:$F$100,5,FALSE)),0)</f>
        <v>0</v>
      </c>
      <c r="CO36" s="43">
        <f>BD36*IF(BD36&gt;0,IF(ISNUMBER(FIND("[",AL36)),VLOOKUP(LEFT(AL36,FIND("[",AL36)-1),Resources!$B$3:$F$100,5,FALSE),VLOOKUP(AL36,Resources!$B$3:$F$100,5,FALSE)),0)</f>
        <v>0</v>
      </c>
      <c r="CP36" s="43">
        <f>BE36*IF(BE36&gt;0,IF(ISNUMBER(FIND("[",AM36)),VLOOKUP(LEFT(AM36,FIND("[",AM36)-1),Resources!$B$3:$F$100,5,FALSE),VLOOKUP(AM36,Resources!$B$3:$F$100,5,FALSE)),0)</f>
        <v>0</v>
      </c>
      <c r="CQ36" s="43">
        <f>BF36*IF(BF36&gt;0,IF(ISNUMBER(FIND("[",AN36)),VLOOKUP(LEFT(AN36,FIND("[",AN36)-1),Resources!$B$3:$F$100,5,FALSE),VLOOKUP(AN36,Resources!$B$3:$F$100,5,FALSE)),0)</f>
        <v>0</v>
      </c>
      <c r="CR36" s="43">
        <f>BG36*IF(BG36&gt;0,IF(ISNUMBER(FIND("[",AO36)),VLOOKUP(LEFT(AO36,FIND("[",AO36)-1),Resources!$B$3:$F$100,5,FALSE),VLOOKUP(AO36,Resources!$B$3:$F$100,5,FALSE)),0)</f>
        <v>0</v>
      </c>
      <c r="CS36" s="43">
        <f>BH36*IF(BH36&gt;0,IF(ISNUMBER(FIND("[",AP36)),VLOOKUP(LEFT(AP36,FIND("[",AP36)-1),Resources!$B$3:$F$100,5,FALSE),VLOOKUP(AP36,Resources!$B$3:$F$100,5,FALSE)),0)</f>
        <v>0</v>
      </c>
      <c r="CT36" s="44">
        <f t="shared" si="40"/>
        <v>36</v>
      </c>
    </row>
    <row r="37" spans="1:98">
      <c r="A37" s="10" t="s">
        <v>179</v>
      </c>
      <c r="B37" s="4" t="s">
        <v>180</v>
      </c>
      <c r="C37" s="23" t="s">
        <v>181</v>
      </c>
      <c r="D37" s="4" t="s">
        <v>144</v>
      </c>
      <c r="E37" s="4"/>
      <c r="F37" s="12">
        <v>39323.416666666701</v>
      </c>
      <c r="G37" s="13"/>
      <c r="H37" s="4" t="s">
        <v>83</v>
      </c>
      <c r="I37" s="9" t="s">
        <v>150</v>
      </c>
      <c r="J37" s="13"/>
      <c r="K37" s="14">
        <v>31200.960899999998</v>
      </c>
      <c r="L37" s="13"/>
      <c r="M37" s="14">
        <v>3252</v>
      </c>
      <c r="N37" s="13"/>
      <c r="X37" s="43">
        <f>M37/(IF(ISNUMBER(FIND("d",H37)),LEFT(H37,FIND("d",H37)-1),0)*COUNTIF(Agenda!$B$2:$B$25,"Yes")+IF(ISNUMBER(FIND(" ",H37)),LEFT(RIGHT(H37,LEN(H37)-FIND(" ",H37)),FIND("h",RIGHT(H37,LEN(H37)-FIND(" ",H37)))-1),IF(ISNUMBER(FIND("h",H37)),LEFT(H37,FIND("h",H37)-1),0)))</f>
        <v>40.65</v>
      </c>
      <c r="Y37" s="35" t="str">
        <f t="shared" si="45"/>
        <v>mason</v>
      </c>
      <c r="Z37" s="35">
        <f t="shared" si="46"/>
        <v>0</v>
      </c>
      <c r="AA37" s="36">
        <f t="shared" si="21"/>
        <v>0</v>
      </c>
      <c r="AB37" s="36">
        <f t="shared" si="22"/>
        <v>0</v>
      </c>
      <c r="AC37" s="36">
        <f t="shared" si="23"/>
        <v>0</v>
      </c>
      <c r="AD37" s="36">
        <f t="shared" si="24"/>
        <v>0</v>
      </c>
      <c r="AE37" s="36">
        <f t="shared" si="25"/>
        <v>0</v>
      </c>
      <c r="AF37" s="36">
        <f t="shared" si="26"/>
        <v>0</v>
      </c>
      <c r="AG37" s="36">
        <f t="shared" si="27"/>
        <v>0</v>
      </c>
      <c r="AH37" s="36">
        <f t="shared" si="28"/>
        <v>0</v>
      </c>
      <c r="AI37" s="36">
        <f t="shared" si="29"/>
        <v>0</v>
      </c>
      <c r="AJ37" s="36">
        <f t="shared" si="30"/>
        <v>0</v>
      </c>
      <c r="AK37" s="36">
        <f t="shared" si="31"/>
        <v>0</v>
      </c>
      <c r="AL37" s="36">
        <f t="shared" si="32"/>
        <v>0</v>
      </c>
      <c r="AM37" s="36">
        <f t="shared" si="33"/>
        <v>0</v>
      </c>
      <c r="AN37" s="36">
        <f t="shared" si="34"/>
        <v>0</v>
      </c>
      <c r="AO37" s="36">
        <f t="shared" si="35"/>
        <v>0</v>
      </c>
      <c r="AP37" s="36">
        <f t="shared" si="36"/>
        <v>0</v>
      </c>
      <c r="AQ37" s="37">
        <f t="shared" si="44"/>
        <v>1</v>
      </c>
      <c r="AR37" s="37">
        <f t="shared" si="44"/>
        <v>0</v>
      </c>
      <c r="AS37" s="37">
        <f t="shared" si="44"/>
        <v>0</v>
      </c>
      <c r="AT37" s="37">
        <f t="shared" si="44"/>
        <v>0</v>
      </c>
      <c r="AU37" s="37">
        <f t="shared" si="44"/>
        <v>0</v>
      </c>
      <c r="AV37" s="37">
        <f t="shared" si="44"/>
        <v>0</v>
      </c>
      <c r="AW37" s="37">
        <f t="shared" si="44"/>
        <v>0</v>
      </c>
      <c r="AX37" s="37">
        <f t="shared" si="44"/>
        <v>0</v>
      </c>
      <c r="AY37" s="37">
        <f t="shared" si="44"/>
        <v>0</v>
      </c>
      <c r="AZ37" s="37">
        <f t="shared" si="44"/>
        <v>0</v>
      </c>
      <c r="BA37" s="37">
        <f t="shared" si="44"/>
        <v>0</v>
      </c>
      <c r="BB37" s="37">
        <f t="shared" si="44"/>
        <v>0</v>
      </c>
      <c r="BC37" s="37">
        <f t="shared" si="44"/>
        <v>0</v>
      </c>
      <c r="BD37" s="37">
        <f t="shared" si="44"/>
        <v>0</v>
      </c>
      <c r="BE37" s="37">
        <f t="shared" si="44"/>
        <v>0</v>
      </c>
      <c r="BF37" s="37">
        <f t="shared" si="43"/>
        <v>0</v>
      </c>
      <c r="BG37" s="37">
        <f t="shared" si="38"/>
        <v>0</v>
      </c>
      <c r="BH37" s="37">
        <f t="shared" si="38"/>
        <v>0</v>
      </c>
      <c r="BI37" s="43">
        <f>AQ37*IF(AQ37&gt;0,IF(ISNUMBER(FIND("[",Y37)),VLOOKUP(LEFT(Y37,FIND("[",Y37)-1),Resources!$B$3:$F$100,4,FALSE),VLOOKUP(Y37,Resources!$B$3:$F$100,4,FALSE)),0)</f>
        <v>0</v>
      </c>
      <c r="BJ37" s="43">
        <f>AR37*IF(AR37&gt;0,IF(ISNUMBER(FIND("[",Z37)),VLOOKUP(LEFT(Z37,FIND("[",Z37)-1),Resources!$B$3:$F$100,4,FALSE),VLOOKUP(Z37,Resources!$B$3:$F$100,4,FALSE)),0)</f>
        <v>0</v>
      </c>
      <c r="BK37" s="43">
        <f>AS37*IF(AS37&gt;0,IF(ISNUMBER(FIND("[",AA37)),VLOOKUP(LEFT(AA37,FIND("[",AA37)-1),Resources!$B$3:$F$100,4,FALSE),VLOOKUP(AA37,Resources!$B$3:$F$100,4,FALSE)),0)</f>
        <v>0</v>
      </c>
      <c r="BL37" s="43">
        <f>AT37*IF(AT37&gt;0,IF(ISNUMBER(FIND("[",AB37)),VLOOKUP(LEFT(AB37,FIND("[",AB37)-1),Resources!$B$3:$F$100,4,FALSE),VLOOKUP(AB37,Resources!$B$3:$F$100,4,FALSE)),0)</f>
        <v>0</v>
      </c>
      <c r="BM37" s="43">
        <f>AU37*IF(AU37&gt;0,IF(ISNUMBER(FIND("[",AC37)),VLOOKUP(LEFT(AC37,FIND("[",AC37)-1),Resources!$B$3:$F$100,4,FALSE),VLOOKUP(AC37,Resources!$B$3:$F$100,4,FALSE)),0)</f>
        <v>0</v>
      </c>
      <c r="BN37" s="43">
        <f>AV37*IF(AV37&gt;0,IF(ISNUMBER(FIND("[",AD37)),VLOOKUP(LEFT(AD37,FIND("[",AD37)-1),Resources!$B$3:$F$100,4,FALSE),VLOOKUP(AD37,Resources!$B$3:$F$100,4,FALSE)),0)</f>
        <v>0</v>
      </c>
      <c r="BO37" s="43">
        <f>AW37*IF(AW37&gt;0,IF(ISNUMBER(FIND("[",AE37)),VLOOKUP(LEFT(AE37,FIND("[",AE37)-1),Resources!$B$3:$F$100,4,FALSE),VLOOKUP(AE37,Resources!$B$3:$F$100,4,FALSE)),0)</f>
        <v>0</v>
      </c>
      <c r="BP37" s="43">
        <f>AX37*IF(AX37&gt;0,IF(ISNUMBER(FIND("[",AF37)),VLOOKUP(LEFT(AF37,FIND("[",AF37)-1),Resources!$B$3:$F$100,4,FALSE),VLOOKUP(AF37,Resources!$B$3:$F$100,4,FALSE)),0)</f>
        <v>0</v>
      </c>
      <c r="BQ37" s="43">
        <f>AY37*IF(AY37&gt;0,IF(ISNUMBER(FIND("[",AG37)),VLOOKUP(LEFT(AG37,FIND("[",AG37)-1),Resources!$B$3:$F$100,4,FALSE),VLOOKUP(AG37,Resources!$B$3:$F$100,4,FALSE)),0)</f>
        <v>0</v>
      </c>
      <c r="BR37" s="43">
        <f>AZ37*IF(AZ37&gt;0,IF(ISNUMBER(FIND("[",AH37)),VLOOKUP(LEFT(AH37,FIND("[",AH37)-1),Resources!$B$3:$F$100,4,FALSE),VLOOKUP(AH37,Resources!$B$3:$F$100,4,FALSE)),0)</f>
        <v>0</v>
      </c>
      <c r="BS37" s="43">
        <f>BA37*IF(BA37&gt;0,IF(ISNUMBER(FIND("[",AI37)),VLOOKUP(LEFT(AI37,FIND("[",AI37)-1),Resources!$B$3:$F$100,4,FALSE),VLOOKUP(AI37,Resources!$B$3:$F$100,4,FALSE)),0)</f>
        <v>0</v>
      </c>
      <c r="BT37" s="43">
        <f>BB37*IF(BB37&gt;0,IF(ISNUMBER(FIND("[",AJ37)),VLOOKUP(LEFT(AJ37,FIND("[",AJ37)-1),Resources!$B$3:$F$100,4,FALSE),VLOOKUP(AJ37,Resources!$B$3:$F$100,4,FALSE)),0)</f>
        <v>0</v>
      </c>
      <c r="BU37" s="43">
        <f>BC37*IF(BC37&gt;0,IF(ISNUMBER(FIND("[",AK37)),VLOOKUP(LEFT(AK37,FIND("[",AK37)-1),Resources!$B$3:$F$100,4,FALSE),VLOOKUP(AK37,Resources!$B$3:$F$100,4,FALSE)),0)</f>
        <v>0</v>
      </c>
      <c r="BV37" s="43">
        <f>BD37*IF(BD37&gt;0,IF(ISNUMBER(FIND("[",AL37)),VLOOKUP(LEFT(AL37,FIND("[",AL37)-1),Resources!$B$3:$F$100,4,FALSE),VLOOKUP(AL37,Resources!$B$3:$F$100,4,FALSE)),0)</f>
        <v>0</v>
      </c>
      <c r="BW37" s="43">
        <f>BE37*IF(BE37&gt;0,IF(ISNUMBER(FIND("[",AM37)),VLOOKUP(LEFT(AM37,FIND("[",AM37)-1),Resources!$B$3:$F$100,4,FALSE),VLOOKUP(AM37,Resources!$B$3:$F$100,4,FALSE)),0)</f>
        <v>0</v>
      </c>
      <c r="BX37" s="43">
        <f>BF37*IF(BF37&gt;0,IF(ISNUMBER(FIND("[",AN37)),VLOOKUP(LEFT(AN37,FIND("[",AN37)-1),Resources!$B$3:$F$100,4,FALSE),VLOOKUP(AN37,Resources!$B$3:$F$100,4,FALSE)),0)</f>
        <v>0</v>
      </c>
      <c r="BY37" s="43">
        <f>BG37*IF(BG37&gt;0,IF(ISNUMBER(FIND("[",AO37)),VLOOKUP(LEFT(AO37,FIND("[",AO37)-1),Resources!$B$3:$F$100,4,FALSE),VLOOKUP(AO37,Resources!$B$3:$F$100,4,FALSE)),0)</f>
        <v>0</v>
      </c>
      <c r="BZ37" s="43">
        <f>BH37*IF(BH37&gt;0,IF(ISNUMBER(FIND("[",AP37)),VLOOKUP(LEFT(AP37,FIND("[",AP37)-1),Resources!$B$3:$F$100,4,FALSE),VLOOKUP(AP37,Resources!$B$3:$F$100,4,FALSE)),0)</f>
        <v>0</v>
      </c>
      <c r="CA37" s="44">
        <f t="shared" si="39"/>
        <v>0</v>
      </c>
      <c r="CB37" s="43">
        <f>AQ37*IF(AQ37&gt;0,IF(ISNUMBER(FIND("[",Y37)),VLOOKUP(LEFT(Y37,FIND("[",Y37)-1),Resources!$B$3:$F$100,5,FALSE),VLOOKUP(Y37,Resources!$B$3:$F$100,5,FALSE)),0)</f>
        <v>40.65</v>
      </c>
      <c r="CC37" s="43">
        <f>AR37*IF(AR37&gt;0,IF(ISNUMBER(FIND("[",Z37)),VLOOKUP(LEFT(Z37,FIND("[",Z37)-1),Resources!$B$3:$F$100,5,FALSE),VLOOKUP(Z37,Resources!$B$3:$F$100,5,FALSE)),0)</f>
        <v>0</v>
      </c>
      <c r="CD37" s="43">
        <f>AS37*IF(AS37&gt;0,IF(ISNUMBER(FIND("[",AA37)),VLOOKUP(LEFT(AA37,FIND("[",AA37)-1),Resources!$B$3:$F$100,5,FALSE),VLOOKUP(AA37,Resources!$B$3:$F$100,5,FALSE)),0)</f>
        <v>0</v>
      </c>
      <c r="CE37" s="43">
        <f>AT37*IF(AT37&gt;0,IF(ISNUMBER(FIND("[",AB37)),VLOOKUP(LEFT(AB37,FIND("[",AB37)-1),Resources!$B$3:$F$100,5,FALSE),VLOOKUP(AB37,Resources!$B$3:$F$100,5,FALSE)),0)</f>
        <v>0</v>
      </c>
      <c r="CF37" s="43">
        <f>AU37*IF(AU37&gt;0,IF(ISNUMBER(FIND("[",AC37)),VLOOKUP(LEFT(AC37,FIND("[",AC37)-1),Resources!$B$3:$F$100,5,FALSE),VLOOKUP(AC37,Resources!$B$3:$F$100,5,FALSE)),0)</f>
        <v>0</v>
      </c>
      <c r="CG37" s="43">
        <f>AV37*IF(AV37&gt;0,IF(ISNUMBER(FIND("[",AD37)),VLOOKUP(LEFT(AD37,FIND("[",AD37)-1),Resources!$B$3:$F$100,5,FALSE),VLOOKUP(AD37,Resources!$B$3:$F$100,5,FALSE)),0)</f>
        <v>0</v>
      </c>
      <c r="CH37" s="43">
        <f>AW37*IF(AW37&gt;0,IF(ISNUMBER(FIND("[",AE37)),VLOOKUP(LEFT(AE37,FIND("[",AE37)-1),Resources!$B$3:$F$100,5,FALSE),VLOOKUP(AE37,Resources!$B$3:$F$100,5,FALSE)),0)</f>
        <v>0</v>
      </c>
      <c r="CI37" s="43">
        <f>AX37*IF(AX37&gt;0,IF(ISNUMBER(FIND("[",AF37)),VLOOKUP(LEFT(AF37,FIND("[",AF37)-1),Resources!$B$3:$F$100,5,FALSE),VLOOKUP(AF37,Resources!$B$3:$F$100,5,FALSE)),0)</f>
        <v>0</v>
      </c>
      <c r="CJ37" s="43">
        <f>AY37*IF(AY37&gt;0,IF(ISNUMBER(FIND("[",AG37)),VLOOKUP(LEFT(AG37,FIND("[",AG37)-1),Resources!$B$3:$F$100,5,FALSE),VLOOKUP(AG37,Resources!$B$3:$F$100,5,FALSE)),0)</f>
        <v>0</v>
      </c>
      <c r="CK37" s="43">
        <f>AZ37*IF(AZ37&gt;0,IF(ISNUMBER(FIND("[",AH37)),VLOOKUP(LEFT(AH37,FIND("[",AH37)-1),Resources!$B$3:$F$100,5,FALSE),VLOOKUP(AH37,Resources!$B$3:$F$100,5,FALSE)),0)</f>
        <v>0</v>
      </c>
      <c r="CL37" s="43">
        <f>BA37*IF(BA37&gt;0,IF(ISNUMBER(FIND("[",AI37)),VLOOKUP(LEFT(AI37,FIND("[",AI37)-1),Resources!$B$3:$F$100,5,FALSE),VLOOKUP(AI37,Resources!$B$3:$F$100,5,FALSE)),0)</f>
        <v>0</v>
      </c>
      <c r="CM37" s="43">
        <f>BB37*IF(BB37&gt;0,IF(ISNUMBER(FIND("[",AJ37)),VLOOKUP(LEFT(AJ37,FIND("[",AJ37)-1),Resources!$B$3:$F$100,5,FALSE),VLOOKUP(AJ37,Resources!$B$3:$F$100,5,FALSE)),0)</f>
        <v>0</v>
      </c>
      <c r="CN37" s="43">
        <f>BC37*IF(BC37&gt;0,IF(ISNUMBER(FIND("[",AK37)),VLOOKUP(LEFT(AK37,FIND("[",AK37)-1),Resources!$B$3:$F$100,5,FALSE),VLOOKUP(AK37,Resources!$B$3:$F$100,5,FALSE)),0)</f>
        <v>0</v>
      </c>
      <c r="CO37" s="43">
        <f>BD37*IF(BD37&gt;0,IF(ISNUMBER(FIND("[",AL37)),VLOOKUP(LEFT(AL37,FIND("[",AL37)-1),Resources!$B$3:$F$100,5,FALSE),VLOOKUP(AL37,Resources!$B$3:$F$100,5,FALSE)),0)</f>
        <v>0</v>
      </c>
      <c r="CP37" s="43">
        <f>BE37*IF(BE37&gt;0,IF(ISNUMBER(FIND("[",AM37)),VLOOKUP(LEFT(AM37,FIND("[",AM37)-1),Resources!$B$3:$F$100,5,FALSE),VLOOKUP(AM37,Resources!$B$3:$F$100,5,FALSE)),0)</f>
        <v>0</v>
      </c>
      <c r="CQ37" s="43">
        <f>BF37*IF(BF37&gt;0,IF(ISNUMBER(FIND("[",AN37)),VLOOKUP(LEFT(AN37,FIND("[",AN37)-1),Resources!$B$3:$F$100,5,FALSE),VLOOKUP(AN37,Resources!$B$3:$F$100,5,FALSE)),0)</f>
        <v>0</v>
      </c>
      <c r="CR37" s="43">
        <f>BG37*IF(BG37&gt;0,IF(ISNUMBER(FIND("[",AO37)),VLOOKUP(LEFT(AO37,FIND("[",AO37)-1),Resources!$B$3:$F$100,5,FALSE),VLOOKUP(AO37,Resources!$B$3:$F$100,5,FALSE)),0)</f>
        <v>0</v>
      </c>
      <c r="CS37" s="43">
        <f>BH37*IF(BH37&gt;0,IF(ISNUMBER(FIND("[",AP37)),VLOOKUP(LEFT(AP37,FIND("[",AP37)-1),Resources!$B$3:$F$100,5,FALSE),VLOOKUP(AP37,Resources!$B$3:$F$100,5,FALSE)),0)</f>
        <v>0</v>
      </c>
      <c r="CT37" s="44">
        <f t="shared" si="40"/>
        <v>40.65</v>
      </c>
    </row>
    <row r="38" spans="1:98">
      <c r="A38" s="10" t="s">
        <v>182</v>
      </c>
      <c r="B38" s="4" t="s">
        <v>183</v>
      </c>
      <c r="C38" s="23" t="s">
        <v>184</v>
      </c>
      <c r="D38" s="4" t="s">
        <v>144</v>
      </c>
      <c r="E38" s="4" t="s">
        <v>185</v>
      </c>
      <c r="F38" s="12">
        <v>39323.416666666701</v>
      </c>
      <c r="G38" s="13"/>
      <c r="H38" s="4" t="s">
        <v>108</v>
      </c>
      <c r="I38" s="9" t="s">
        <v>186</v>
      </c>
      <c r="J38" s="13"/>
      <c r="K38" s="14">
        <v>106140</v>
      </c>
      <c r="L38" s="13"/>
      <c r="M38" s="14">
        <v>0</v>
      </c>
      <c r="N38" s="13"/>
      <c r="X38" s="43">
        <f>M38/(IF(ISNUMBER(FIND("d",H38)),LEFT(H38,FIND("d",H38)-1),0)*COUNTIF(Agenda!$B$2:$B$25,"Yes")+IF(ISNUMBER(FIND(" ",H38)),LEFT(RIGHT(H38,LEN(H38)-FIND(" ",H38)),FIND("h",RIGHT(H38,LEN(H38)-FIND(" ",H38)))-1),IF(ISNUMBER(FIND("h",H38)),LEFT(H38,FIND("h",H38)-1),0)))</f>
        <v>0</v>
      </c>
      <c r="Y38" s="35" t="str">
        <f t="shared" si="45"/>
        <v>screed layer[2,00 #3]</v>
      </c>
      <c r="Z38" s="35">
        <f t="shared" si="46"/>
        <v>0</v>
      </c>
      <c r="AA38" s="36">
        <f t="shared" si="21"/>
        <v>0</v>
      </c>
      <c r="AB38" s="36">
        <f t="shared" si="22"/>
        <v>0</v>
      </c>
      <c r="AC38" s="36">
        <f t="shared" si="23"/>
        <v>0</v>
      </c>
      <c r="AD38" s="36">
        <f t="shared" si="24"/>
        <v>0</v>
      </c>
      <c r="AE38" s="36">
        <f t="shared" si="25"/>
        <v>0</v>
      </c>
      <c r="AF38" s="36">
        <f t="shared" si="26"/>
        <v>0</v>
      </c>
      <c r="AG38" s="36">
        <f t="shared" si="27"/>
        <v>0</v>
      </c>
      <c r="AH38" s="36">
        <f t="shared" si="28"/>
        <v>0</v>
      </c>
      <c r="AI38" s="36">
        <f t="shared" si="29"/>
        <v>0</v>
      </c>
      <c r="AJ38" s="36">
        <f t="shared" si="30"/>
        <v>0</v>
      </c>
      <c r="AK38" s="36">
        <f t="shared" si="31"/>
        <v>0</v>
      </c>
      <c r="AL38" s="36">
        <f t="shared" si="32"/>
        <v>0</v>
      </c>
      <c r="AM38" s="36">
        <f t="shared" si="33"/>
        <v>0</v>
      </c>
      <c r="AN38" s="36">
        <f t="shared" si="34"/>
        <v>0</v>
      </c>
      <c r="AO38" s="36">
        <f t="shared" si="35"/>
        <v>0</v>
      </c>
      <c r="AP38" s="36">
        <f t="shared" si="36"/>
        <v>0</v>
      </c>
      <c r="AQ38" s="37" t="str">
        <f t="shared" si="44"/>
        <v>2,00</v>
      </c>
      <c r="AR38" s="37">
        <f t="shared" si="44"/>
        <v>0</v>
      </c>
      <c r="AS38" s="37">
        <f t="shared" si="44"/>
        <v>0</v>
      </c>
      <c r="AT38" s="37">
        <f t="shared" si="44"/>
        <v>0</v>
      </c>
      <c r="AU38" s="37">
        <f t="shared" si="44"/>
        <v>0</v>
      </c>
      <c r="AV38" s="37">
        <f t="shared" si="44"/>
        <v>0</v>
      </c>
      <c r="AW38" s="37">
        <f t="shared" si="44"/>
        <v>0</v>
      </c>
      <c r="AX38" s="37">
        <f t="shared" si="44"/>
        <v>0</v>
      </c>
      <c r="AY38" s="37">
        <f t="shared" si="44"/>
        <v>0</v>
      </c>
      <c r="AZ38" s="37">
        <f t="shared" si="44"/>
        <v>0</v>
      </c>
      <c r="BA38" s="37">
        <f t="shared" si="44"/>
        <v>0</v>
      </c>
      <c r="BB38" s="37">
        <f t="shared" si="44"/>
        <v>0</v>
      </c>
      <c r="BC38" s="37">
        <f t="shared" si="44"/>
        <v>0</v>
      </c>
      <c r="BD38" s="37">
        <f t="shared" si="44"/>
        <v>0</v>
      </c>
      <c r="BE38" s="37">
        <f t="shared" si="44"/>
        <v>0</v>
      </c>
      <c r="BF38" s="37">
        <f t="shared" si="43"/>
        <v>0</v>
      </c>
      <c r="BG38" s="37">
        <f t="shared" si="38"/>
        <v>0</v>
      </c>
      <c r="BH38" s="37">
        <f t="shared" si="38"/>
        <v>0</v>
      </c>
      <c r="BI38" s="43">
        <f>AQ38*IF(AQ38&gt;0,IF(ISNUMBER(FIND("[",Y38)),VLOOKUP(LEFT(Y38,FIND("[",Y38)-1),Resources!$B$3:$F$100,4,FALSE),VLOOKUP(Y38,Resources!$B$3:$F$100,4,FALSE)),0)</f>
        <v>0</v>
      </c>
      <c r="BJ38" s="43">
        <f>AR38*IF(AR38&gt;0,IF(ISNUMBER(FIND("[",Z38)),VLOOKUP(LEFT(Z38,FIND("[",Z38)-1),Resources!$B$3:$F$100,4,FALSE),VLOOKUP(Z38,Resources!$B$3:$F$100,4,FALSE)),0)</f>
        <v>0</v>
      </c>
      <c r="BK38" s="43">
        <f>AS38*IF(AS38&gt;0,IF(ISNUMBER(FIND("[",AA38)),VLOOKUP(LEFT(AA38,FIND("[",AA38)-1),Resources!$B$3:$F$100,4,FALSE),VLOOKUP(AA38,Resources!$B$3:$F$100,4,FALSE)),0)</f>
        <v>0</v>
      </c>
      <c r="BL38" s="43">
        <f>AT38*IF(AT38&gt;0,IF(ISNUMBER(FIND("[",AB38)),VLOOKUP(LEFT(AB38,FIND("[",AB38)-1),Resources!$B$3:$F$100,4,FALSE),VLOOKUP(AB38,Resources!$B$3:$F$100,4,FALSE)),0)</f>
        <v>0</v>
      </c>
      <c r="BM38" s="43">
        <f>AU38*IF(AU38&gt;0,IF(ISNUMBER(FIND("[",AC38)),VLOOKUP(LEFT(AC38,FIND("[",AC38)-1),Resources!$B$3:$F$100,4,FALSE),VLOOKUP(AC38,Resources!$B$3:$F$100,4,FALSE)),0)</f>
        <v>0</v>
      </c>
      <c r="BN38" s="43">
        <f>AV38*IF(AV38&gt;0,IF(ISNUMBER(FIND("[",AD38)),VLOOKUP(LEFT(AD38,FIND("[",AD38)-1),Resources!$B$3:$F$100,4,FALSE),VLOOKUP(AD38,Resources!$B$3:$F$100,4,FALSE)),0)</f>
        <v>0</v>
      </c>
      <c r="BO38" s="43">
        <f>AW38*IF(AW38&gt;0,IF(ISNUMBER(FIND("[",AE38)),VLOOKUP(LEFT(AE38,FIND("[",AE38)-1),Resources!$B$3:$F$100,4,FALSE),VLOOKUP(AE38,Resources!$B$3:$F$100,4,FALSE)),0)</f>
        <v>0</v>
      </c>
      <c r="BP38" s="43">
        <f>AX38*IF(AX38&gt;0,IF(ISNUMBER(FIND("[",AF38)),VLOOKUP(LEFT(AF38,FIND("[",AF38)-1),Resources!$B$3:$F$100,4,FALSE),VLOOKUP(AF38,Resources!$B$3:$F$100,4,FALSE)),0)</f>
        <v>0</v>
      </c>
      <c r="BQ38" s="43">
        <f>AY38*IF(AY38&gt;0,IF(ISNUMBER(FIND("[",AG38)),VLOOKUP(LEFT(AG38,FIND("[",AG38)-1),Resources!$B$3:$F$100,4,FALSE),VLOOKUP(AG38,Resources!$B$3:$F$100,4,FALSE)),0)</f>
        <v>0</v>
      </c>
      <c r="BR38" s="43">
        <f>AZ38*IF(AZ38&gt;0,IF(ISNUMBER(FIND("[",AH38)),VLOOKUP(LEFT(AH38,FIND("[",AH38)-1),Resources!$B$3:$F$100,4,FALSE),VLOOKUP(AH38,Resources!$B$3:$F$100,4,FALSE)),0)</f>
        <v>0</v>
      </c>
      <c r="BS38" s="43">
        <f>BA38*IF(BA38&gt;0,IF(ISNUMBER(FIND("[",AI38)),VLOOKUP(LEFT(AI38,FIND("[",AI38)-1),Resources!$B$3:$F$100,4,FALSE),VLOOKUP(AI38,Resources!$B$3:$F$100,4,FALSE)),0)</f>
        <v>0</v>
      </c>
      <c r="BT38" s="43">
        <f>BB38*IF(BB38&gt;0,IF(ISNUMBER(FIND("[",AJ38)),VLOOKUP(LEFT(AJ38,FIND("[",AJ38)-1),Resources!$B$3:$F$100,4,FALSE),VLOOKUP(AJ38,Resources!$B$3:$F$100,4,FALSE)),0)</f>
        <v>0</v>
      </c>
      <c r="BU38" s="43">
        <f>BC38*IF(BC38&gt;0,IF(ISNUMBER(FIND("[",AK38)),VLOOKUP(LEFT(AK38,FIND("[",AK38)-1),Resources!$B$3:$F$100,4,FALSE),VLOOKUP(AK38,Resources!$B$3:$F$100,4,FALSE)),0)</f>
        <v>0</v>
      </c>
      <c r="BV38" s="43">
        <f>BD38*IF(BD38&gt;0,IF(ISNUMBER(FIND("[",AL38)),VLOOKUP(LEFT(AL38,FIND("[",AL38)-1),Resources!$B$3:$F$100,4,FALSE),VLOOKUP(AL38,Resources!$B$3:$F$100,4,FALSE)),0)</f>
        <v>0</v>
      </c>
      <c r="BW38" s="43">
        <f>BE38*IF(BE38&gt;0,IF(ISNUMBER(FIND("[",AM38)),VLOOKUP(LEFT(AM38,FIND("[",AM38)-1),Resources!$B$3:$F$100,4,FALSE),VLOOKUP(AM38,Resources!$B$3:$F$100,4,FALSE)),0)</f>
        <v>0</v>
      </c>
      <c r="BX38" s="43">
        <f>BF38*IF(BF38&gt;0,IF(ISNUMBER(FIND("[",AN38)),VLOOKUP(LEFT(AN38,FIND("[",AN38)-1),Resources!$B$3:$F$100,4,FALSE),VLOOKUP(AN38,Resources!$B$3:$F$100,4,FALSE)),0)</f>
        <v>0</v>
      </c>
      <c r="BY38" s="43">
        <f>BG38*IF(BG38&gt;0,IF(ISNUMBER(FIND("[",AO38)),VLOOKUP(LEFT(AO38,FIND("[",AO38)-1),Resources!$B$3:$F$100,4,FALSE),VLOOKUP(AO38,Resources!$B$3:$F$100,4,FALSE)),0)</f>
        <v>0</v>
      </c>
      <c r="BZ38" s="43">
        <f>BH38*IF(BH38&gt;0,IF(ISNUMBER(FIND("[",AP38)),VLOOKUP(LEFT(AP38,FIND("[",AP38)-1),Resources!$B$3:$F$100,4,FALSE),VLOOKUP(AP38,Resources!$B$3:$F$100,4,FALSE)),0)</f>
        <v>0</v>
      </c>
      <c r="CA38" s="44">
        <f t="shared" si="39"/>
        <v>0</v>
      </c>
      <c r="CB38" s="43">
        <f>AQ38*IF(AQ38&gt;0,IF(ISNUMBER(FIND("[",Y38)),VLOOKUP(LEFT(Y38,FIND("[",Y38)-1),Resources!$B$3:$F$100,5,FALSE),VLOOKUP(Y38,Resources!$B$3:$F$100,5,FALSE)),0)</f>
        <v>0</v>
      </c>
      <c r="CC38" s="43">
        <f>AR38*IF(AR38&gt;0,IF(ISNUMBER(FIND("[",Z38)),VLOOKUP(LEFT(Z38,FIND("[",Z38)-1),Resources!$B$3:$F$100,5,FALSE),VLOOKUP(Z38,Resources!$B$3:$F$100,5,FALSE)),0)</f>
        <v>0</v>
      </c>
      <c r="CD38" s="43">
        <f>AS38*IF(AS38&gt;0,IF(ISNUMBER(FIND("[",AA38)),VLOOKUP(LEFT(AA38,FIND("[",AA38)-1),Resources!$B$3:$F$100,5,FALSE),VLOOKUP(AA38,Resources!$B$3:$F$100,5,FALSE)),0)</f>
        <v>0</v>
      </c>
      <c r="CE38" s="43">
        <f>AT38*IF(AT38&gt;0,IF(ISNUMBER(FIND("[",AB38)),VLOOKUP(LEFT(AB38,FIND("[",AB38)-1),Resources!$B$3:$F$100,5,FALSE),VLOOKUP(AB38,Resources!$B$3:$F$100,5,FALSE)),0)</f>
        <v>0</v>
      </c>
      <c r="CF38" s="43">
        <f>AU38*IF(AU38&gt;0,IF(ISNUMBER(FIND("[",AC38)),VLOOKUP(LEFT(AC38,FIND("[",AC38)-1),Resources!$B$3:$F$100,5,FALSE),VLOOKUP(AC38,Resources!$B$3:$F$100,5,FALSE)),0)</f>
        <v>0</v>
      </c>
      <c r="CG38" s="43">
        <f>AV38*IF(AV38&gt;0,IF(ISNUMBER(FIND("[",AD38)),VLOOKUP(LEFT(AD38,FIND("[",AD38)-1),Resources!$B$3:$F$100,5,FALSE),VLOOKUP(AD38,Resources!$B$3:$F$100,5,FALSE)),0)</f>
        <v>0</v>
      </c>
      <c r="CH38" s="43">
        <f>AW38*IF(AW38&gt;0,IF(ISNUMBER(FIND("[",AE38)),VLOOKUP(LEFT(AE38,FIND("[",AE38)-1),Resources!$B$3:$F$100,5,FALSE),VLOOKUP(AE38,Resources!$B$3:$F$100,5,FALSE)),0)</f>
        <v>0</v>
      </c>
      <c r="CI38" s="43">
        <f>AX38*IF(AX38&gt;0,IF(ISNUMBER(FIND("[",AF38)),VLOOKUP(LEFT(AF38,FIND("[",AF38)-1),Resources!$B$3:$F$100,5,FALSE),VLOOKUP(AF38,Resources!$B$3:$F$100,5,FALSE)),0)</f>
        <v>0</v>
      </c>
      <c r="CJ38" s="43">
        <f>AY38*IF(AY38&gt;0,IF(ISNUMBER(FIND("[",AG38)),VLOOKUP(LEFT(AG38,FIND("[",AG38)-1),Resources!$B$3:$F$100,5,FALSE),VLOOKUP(AG38,Resources!$B$3:$F$100,5,FALSE)),0)</f>
        <v>0</v>
      </c>
      <c r="CK38" s="43">
        <f>AZ38*IF(AZ38&gt;0,IF(ISNUMBER(FIND("[",AH38)),VLOOKUP(LEFT(AH38,FIND("[",AH38)-1),Resources!$B$3:$F$100,5,FALSE),VLOOKUP(AH38,Resources!$B$3:$F$100,5,FALSE)),0)</f>
        <v>0</v>
      </c>
      <c r="CL38" s="43">
        <f>BA38*IF(BA38&gt;0,IF(ISNUMBER(FIND("[",AI38)),VLOOKUP(LEFT(AI38,FIND("[",AI38)-1),Resources!$B$3:$F$100,5,FALSE),VLOOKUP(AI38,Resources!$B$3:$F$100,5,FALSE)),0)</f>
        <v>0</v>
      </c>
      <c r="CM38" s="43">
        <f>BB38*IF(BB38&gt;0,IF(ISNUMBER(FIND("[",AJ38)),VLOOKUP(LEFT(AJ38,FIND("[",AJ38)-1),Resources!$B$3:$F$100,5,FALSE),VLOOKUP(AJ38,Resources!$B$3:$F$100,5,FALSE)),0)</f>
        <v>0</v>
      </c>
      <c r="CN38" s="43">
        <f>BC38*IF(BC38&gt;0,IF(ISNUMBER(FIND("[",AK38)),VLOOKUP(LEFT(AK38,FIND("[",AK38)-1),Resources!$B$3:$F$100,5,FALSE),VLOOKUP(AK38,Resources!$B$3:$F$100,5,FALSE)),0)</f>
        <v>0</v>
      </c>
      <c r="CO38" s="43">
        <f>BD38*IF(BD38&gt;0,IF(ISNUMBER(FIND("[",AL38)),VLOOKUP(LEFT(AL38,FIND("[",AL38)-1),Resources!$B$3:$F$100,5,FALSE),VLOOKUP(AL38,Resources!$B$3:$F$100,5,FALSE)),0)</f>
        <v>0</v>
      </c>
      <c r="CP38" s="43">
        <f>BE38*IF(BE38&gt;0,IF(ISNUMBER(FIND("[",AM38)),VLOOKUP(LEFT(AM38,FIND("[",AM38)-1),Resources!$B$3:$F$100,5,FALSE),VLOOKUP(AM38,Resources!$B$3:$F$100,5,FALSE)),0)</f>
        <v>0</v>
      </c>
      <c r="CQ38" s="43">
        <f>BF38*IF(BF38&gt;0,IF(ISNUMBER(FIND("[",AN38)),VLOOKUP(LEFT(AN38,FIND("[",AN38)-1),Resources!$B$3:$F$100,5,FALSE),VLOOKUP(AN38,Resources!$B$3:$F$100,5,FALSE)),0)</f>
        <v>0</v>
      </c>
      <c r="CR38" s="43">
        <f>BG38*IF(BG38&gt;0,IF(ISNUMBER(FIND("[",AO38)),VLOOKUP(LEFT(AO38,FIND("[",AO38)-1),Resources!$B$3:$F$100,5,FALSE),VLOOKUP(AO38,Resources!$B$3:$F$100,5,FALSE)),0)</f>
        <v>0</v>
      </c>
      <c r="CS38" s="43">
        <f>BH38*IF(BH38&gt;0,IF(ISNUMBER(FIND("[",AP38)),VLOOKUP(LEFT(AP38,FIND("[",AP38)-1),Resources!$B$3:$F$100,5,FALSE),VLOOKUP(AP38,Resources!$B$3:$F$100,5,FALSE)),0)</f>
        <v>0</v>
      </c>
      <c r="CT38" s="44">
        <f t="shared" si="40"/>
        <v>0</v>
      </c>
    </row>
    <row r="39" spans="1:98">
      <c r="A39" s="10" t="s">
        <v>187</v>
      </c>
      <c r="B39" s="4" t="s">
        <v>188</v>
      </c>
      <c r="C39" s="23" t="s">
        <v>189</v>
      </c>
      <c r="D39" s="4" t="s">
        <v>144</v>
      </c>
      <c r="E39" s="4"/>
      <c r="F39" s="12">
        <v>39323.416666666701</v>
      </c>
      <c r="G39" s="13"/>
      <c r="H39" s="4" t="s">
        <v>35</v>
      </c>
      <c r="I39" s="9" t="s">
        <v>154</v>
      </c>
      <c r="J39" s="13"/>
      <c r="K39" s="14">
        <v>11651</v>
      </c>
      <c r="L39" s="13"/>
      <c r="M39" s="14">
        <v>6912</v>
      </c>
      <c r="N39" s="13"/>
      <c r="X39" s="43">
        <f>M39/(IF(ISNUMBER(FIND("d",H39)),LEFT(H39,FIND("d",H39)-1),0)*COUNTIF(Agenda!$B$2:$B$25,"Yes")+IF(ISNUMBER(FIND(" ",H39)),LEFT(RIGHT(H39,LEN(H39)-FIND(" ",H39)),FIND("h",RIGHT(H39,LEN(H39)-FIND(" ",H39)))-1),IF(ISNUMBER(FIND("h",H39)),LEFT(H39,FIND("h",H39)-1),0)))</f>
        <v>43.2</v>
      </c>
      <c r="Y39" s="35" t="str">
        <f t="shared" si="45"/>
        <v>heating engineer</v>
      </c>
      <c r="Z39" s="35">
        <f t="shared" si="46"/>
        <v>0</v>
      </c>
      <c r="AA39" s="36">
        <f t="shared" si="21"/>
        <v>0</v>
      </c>
      <c r="AB39" s="36">
        <f t="shared" si="22"/>
        <v>0</v>
      </c>
      <c r="AC39" s="36">
        <f t="shared" si="23"/>
        <v>0</v>
      </c>
      <c r="AD39" s="36">
        <f t="shared" si="24"/>
        <v>0</v>
      </c>
      <c r="AE39" s="36">
        <f t="shared" si="25"/>
        <v>0</v>
      </c>
      <c r="AF39" s="36">
        <f t="shared" si="26"/>
        <v>0</v>
      </c>
      <c r="AG39" s="36">
        <f t="shared" si="27"/>
        <v>0</v>
      </c>
      <c r="AH39" s="36">
        <f t="shared" si="28"/>
        <v>0</v>
      </c>
      <c r="AI39" s="36">
        <f t="shared" si="29"/>
        <v>0</v>
      </c>
      <c r="AJ39" s="36">
        <f t="shared" si="30"/>
        <v>0</v>
      </c>
      <c r="AK39" s="36">
        <f t="shared" si="31"/>
        <v>0</v>
      </c>
      <c r="AL39" s="36">
        <f t="shared" si="32"/>
        <v>0</v>
      </c>
      <c r="AM39" s="36">
        <f t="shared" si="33"/>
        <v>0</v>
      </c>
      <c r="AN39" s="36">
        <f t="shared" si="34"/>
        <v>0</v>
      </c>
      <c r="AO39" s="36">
        <f t="shared" si="35"/>
        <v>0</v>
      </c>
      <c r="AP39" s="36">
        <f t="shared" si="36"/>
        <v>0</v>
      </c>
      <c r="AQ39" s="37">
        <f t="shared" si="44"/>
        <v>1</v>
      </c>
      <c r="AR39" s="37">
        <f t="shared" si="44"/>
        <v>0</v>
      </c>
      <c r="AS39" s="37">
        <f t="shared" si="44"/>
        <v>0</v>
      </c>
      <c r="AT39" s="37">
        <f t="shared" si="44"/>
        <v>0</v>
      </c>
      <c r="AU39" s="37">
        <f t="shared" si="44"/>
        <v>0</v>
      </c>
      <c r="AV39" s="37">
        <f t="shared" si="44"/>
        <v>0</v>
      </c>
      <c r="AW39" s="37">
        <f t="shared" si="44"/>
        <v>0</v>
      </c>
      <c r="AX39" s="37">
        <f t="shared" si="44"/>
        <v>0</v>
      </c>
      <c r="AY39" s="37">
        <f t="shared" si="44"/>
        <v>0</v>
      </c>
      <c r="AZ39" s="37">
        <f t="shared" si="44"/>
        <v>0</v>
      </c>
      <c r="BA39" s="37">
        <f t="shared" si="44"/>
        <v>0</v>
      </c>
      <c r="BB39" s="37">
        <f t="shared" si="44"/>
        <v>0</v>
      </c>
      <c r="BC39" s="37">
        <f t="shared" si="44"/>
        <v>0</v>
      </c>
      <c r="BD39" s="37">
        <f t="shared" si="44"/>
        <v>0</v>
      </c>
      <c r="BE39" s="37">
        <f t="shared" si="44"/>
        <v>0</v>
      </c>
      <c r="BF39" s="37">
        <f t="shared" si="43"/>
        <v>0</v>
      </c>
      <c r="BG39" s="37">
        <f t="shared" si="38"/>
        <v>0</v>
      </c>
      <c r="BH39" s="37">
        <f t="shared" si="38"/>
        <v>0</v>
      </c>
      <c r="BI39" s="43">
        <f>AQ39*IF(AQ39&gt;0,IF(ISNUMBER(FIND("[",Y39)),VLOOKUP(LEFT(Y39,FIND("[",Y39)-1),Resources!$B$3:$F$100,4,FALSE),VLOOKUP(Y39,Resources!$B$3:$F$100,4,FALSE)),0)</f>
        <v>0</v>
      </c>
      <c r="BJ39" s="43">
        <f>AR39*IF(AR39&gt;0,IF(ISNUMBER(FIND("[",Z39)),VLOOKUP(LEFT(Z39,FIND("[",Z39)-1),Resources!$B$3:$F$100,4,FALSE),VLOOKUP(Z39,Resources!$B$3:$F$100,4,FALSE)),0)</f>
        <v>0</v>
      </c>
      <c r="BK39" s="43">
        <f>AS39*IF(AS39&gt;0,IF(ISNUMBER(FIND("[",AA39)),VLOOKUP(LEFT(AA39,FIND("[",AA39)-1),Resources!$B$3:$F$100,4,FALSE),VLOOKUP(AA39,Resources!$B$3:$F$100,4,FALSE)),0)</f>
        <v>0</v>
      </c>
      <c r="BL39" s="43">
        <f>AT39*IF(AT39&gt;0,IF(ISNUMBER(FIND("[",AB39)),VLOOKUP(LEFT(AB39,FIND("[",AB39)-1),Resources!$B$3:$F$100,4,FALSE),VLOOKUP(AB39,Resources!$B$3:$F$100,4,FALSE)),0)</f>
        <v>0</v>
      </c>
      <c r="BM39" s="43">
        <f>AU39*IF(AU39&gt;0,IF(ISNUMBER(FIND("[",AC39)),VLOOKUP(LEFT(AC39,FIND("[",AC39)-1),Resources!$B$3:$F$100,4,FALSE),VLOOKUP(AC39,Resources!$B$3:$F$100,4,FALSE)),0)</f>
        <v>0</v>
      </c>
      <c r="BN39" s="43">
        <f>AV39*IF(AV39&gt;0,IF(ISNUMBER(FIND("[",AD39)),VLOOKUP(LEFT(AD39,FIND("[",AD39)-1),Resources!$B$3:$F$100,4,FALSE),VLOOKUP(AD39,Resources!$B$3:$F$100,4,FALSE)),0)</f>
        <v>0</v>
      </c>
      <c r="BO39" s="43">
        <f>AW39*IF(AW39&gt;0,IF(ISNUMBER(FIND("[",AE39)),VLOOKUP(LEFT(AE39,FIND("[",AE39)-1),Resources!$B$3:$F$100,4,FALSE),VLOOKUP(AE39,Resources!$B$3:$F$100,4,FALSE)),0)</f>
        <v>0</v>
      </c>
      <c r="BP39" s="43">
        <f>AX39*IF(AX39&gt;0,IF(ISNUMBER(FIND("[",AF39)),VLOOKUP(LEFT(AF39,FIND("[",AF39)-1),Resources!$B$3:$F$100,4,FALSE),VLOOKUP(AF39,Resources!$B$3:$F$100,4,FALSE)),0)</f>
        <v>0</v>
      </c>
      <c r="BQ39" s="43">
        <f>AY39*IF(AY39&gt;0,IF(ISNUMBER(FIND("[",AG39)),VLOOKUP(LEFT(AG39,FIND("[",AG39)-1),Resources!$B$3:$F$100,4,FALSE),VLOOKUP(AG39,Resources!$B$3:$F$100,4,FALSE)),0)</f>
        <v>0</v>
      </c>
      <c r="BR39" s="43">
        <f>AZ39*IF(AZ39&gt;0,IF(ISNUMBER(FIND("[",AH39)),VLOOKUP(LEFT(AH39,FIND("[",AH39)-1),Resources!$B$3:$F$100,4,FALSE),VLOOKUP(AH39,Resources!$B$3:$F$100,4,FALSE)),0)</f>
        <v>0</v>
      </c>
      <c r="BS39" s="43">
        <f>BA39*IF(BA39&gt;0,IF(ISNUMBER(FIND("[",AI39)),VLOOKUP(LEFT(AI39,FIND("[",AI39)-1),Resources!$B$3:$F$100,4,FALSE),VLOOKUP(AI39,Resources!$B$3:$F$100,4,FALSE)),0)</f>
        <v>0</v>
      </c>
      <c r="BT39" s="43">
        <f>BB39*IF(BB39&gt;0,IF(ISNUMBER(FIND("[",AJ39)),VLOOKUP(LEFT(AJ39,FIND("[",AJ39)-1),Resources!$B$3:$F$100,4,FALSE),VLOOKUP(AJ39,Resources!$B$3:$F$100,4,FALSE)),0)</f>
        <v>0</v>
      </c>
      <c r="BU39" s="43">
        <f>BC39*IF(BC39&gt;0,IF(ISNUMBER(FIND("[",AK39)),VLOOKUP(LEFT(AK39,FIND("[",AK39)-1),Resources!$B$3:$F$100,4,FALSE),VLOOKUP(AK39,Resources!$B$3:$F$100,4,FALSE)),0)</f>
        <v>0</v>
      </c>
      <c r="BV39" s="43">
        <f>BD39*IF(BD39&gt;0,IF(ISNUMBER(FIND("[",AL39)),VLOOKUP(LEFT(AL39,FIND("[",AL39)-1),Resources!$B$3:$F$100,4,FALSE),VLOOKUP(AL39,Resources!$B$3:$F$100,4,FALSE)),0)</f>
        <v>0</v>
      </c>
      <c r="BW39" s="43">
        <f>BE39*IF(BE39&gt;0,IF(ISNUMBER(FIND("[",AM39)),VLOOKUP(LEFT(AM39,FIND("[",AM39)-1),Resources!$B$3:$F$100,4,FALSE),VLOOKUP(AM39,Resources!$B$3:$F$100,4,FALSE)),0)</f>
        <v>0</v>
      </c>
      <c r="BX39" s="43">
        <f>BF39*IF(BF39&gt;0,IF(ISNUMBER(FIND("[",AN39)),VLOOKUP(LEFT(AN39,FIND("[",AN39)-1),Resources!$B$3:$F$100,4,FALSE),VLOOKUP(AN39,Resources!$B$3:$F$100,4,FALSE)),0)</f>
        <v>0</v>
      </c>
      <c r="BY39" s="43">
        <f>BG39*IF(BG39&gt;0,IF(ISNUMBER(FIND("[",AO39)),VLOOKUP(LEFT(AO39,FIND("[",AO39)-1),Resources!$B$3:$F$100,4,FALSE),VLOOKUP(AO39,Resources!$B$3:$F$100,4,FALSE)),0)</f>
        <v>0</v>
      </c>
      <c r="BZ39" s="43">
        <f>BH39*IF(BH39&gt;0,IF(ISNUMBER(FIND("[",AP39)),VLOOKUP(LEFT(AP39,FIND("[",AP39)-1),Resources!$B$3:$F$100,4,FALSE),VLOOKUP(AP39,Resources!$B$3:$F$100,4,FALSE)),0)</f>
        <v>0</v>
      </c>
      <c r="CA39" s="44">
        <f t="shared" si="39"/>
        <v>0</v>
      </c>
      <c r="CB39" s="43">
        <f>AQ39*IF(AQ39&gt;0,IF(ISNUMBER(FIND("[",Y39)),VLOOKUP(LEFT(Y39,FIND("[",Y39)-1),Resources!$B$3:$F$100,5,FALSE),VLOOKUP(Y39,Resources!$B$3:$F$100,5,FALSE)),0)</f>
        <v>43.2</v>
      </c>
      <c r="CC39" s="43">
        <f>AR39*IF(AR39&gt;0,IF(ISNUMBER(FIND("[",Z39)),VLOOKUP(LEFT(Z39,FIND("[",Z39)-1),Resources!$B$3:$F$100,5,FALSE),VLOOKUP(Z39,Resources!$B$3:$F$100,5,FALSE)),0)</f>
        <v>0</v>
      </c>
      <c r="CD39" s="43">
        <f>AS39*IF(AS39&gt;0,IF(ISNUMBER(FIND("[",AA39)),VLOOKUP(LEFT(AA39,FIND("[",AA39)-1),Resources!$B$3:$F$100,5,FALSE),VLOOKUP(AA39,Resources!$B$3:$F$100,5,FALSE)),0)</f>
        <v>0</v>
      </c>
      <c r="CE39" s="43">
        <f>AT39*IF(AT39&gt;0,IF(ISNUMBER(FIND("[",AB39)),VLOOKUP(LEFT(AB39,FIND("[",AB39)-1),Resources!$B$3:$F$100,5,FALSE),VLOOKUP(AB39,Resources!$B$3:$F$100,5,FALSE)),0)</f>
        <v>0</v>
      </c>
      <c r="CF39" s="43">
        <f>AU39*IF(AU39&gt;0,IF(ISNUMBER(FIND("[",AC39)),VLOOKUP(LEFT(AC39,FIND("[",AC39)-1),Resources!$B$3:$F$100,5,FALSE),VLOOKUP(AC39,Resources!$B$3:$F$100,5,FALSE)),0)</f>
        <v>0</v>
      </c>
      <c r="CG39" s="43">
        <f>AV39*IF(AV39&gt;0,IF(ISNUMBER(FIND("[",AD39)),VLOOKUP(LEFT(AD39,FIND("[",AD39)-1),Resources!$B$3:$F$100,5,FALSE),VLOOKUP(AD39,Resources!$B$3:$F$100,5,FALSE)),0)</f>
        <v>0</v>
      </c>
      <c r="CH39" s="43">
        <f>AW39*IF(AW39&gt;0,IF(ISNUMBER(FIND("[",AE39)),VLOOKUP(LEFT(AE39,FIND("[",AE39)-1),Resources!$B$3:$F$100,5,FALSE),VLOOKUP(AE39,Resources!$B$3:$F$100,5,FALSE)),0)</f>
        <v>0</v>
      </c>
      <c r="CI39" s="43">
        <f>AX39*IF(AX39&gt;0,IF(ISNUMBER(FIND("[",AF39)),VLOOKUP(LEFT(AF39,FIND("[",AF39)-1),Resources!$B$3:$F$100,5,FALSE),VLOOKUP(AF39,Resources!$B$3:$F$100,5,FALSE)),0)</f>
        <v>0</v>
      </c>
      <c r="CJ39" s="43">
        <f>AY39*IF(AY39&gt;0,IF(ISNUMBER(FIND("[",AG39)),VLOOKUP(LEFT(AG39,FIND("[",AG39)-1),Resources!$B$3:$F$100,5,FALSE),VLOOKUP(AG39,Resources!$B$3:$F$100,5,FALSE)),0)</f>
        <v>0</v>
      </c>
      <c r="CK39" s="43">
        <f>AZ39*IF(AZ39&gt;0,IF(ISNUMBER(FIND("[",AH39)),VLOOKUP(LEFT(AH39,FIND("[",AH39)-1),Resources!$B$3:$F$100,5,FALSE),VLOOKUP(AH39,Resources!$B$3:$F$100,5,FALSE)),0)</f>
        <v>0</v>
      </c>
      <c r="CL39" s="43">
        <f>BA39*IF(BA39&gt;0,IF(ISNUMBER(FIND("[",AI39)),VLOOKUP(LEFT(AI39,FIND("[",AI39)-1),Resources!$B$3:$F$100,5,FALSE),VLOOKUP(AI39,Resources!$B$3:$F$100,5,FALSE)),0)</f>
        <v>0</v>
      </c>
      <c r="CM39" s="43">
        <f>BB39*IF(BB39&gt;0,IF(ISNUMBER(FIND("[",AJ39)),VLOOKUP(LEFT(AJ39,FIND("[",AJ39)-1),Resources!$B$3:$F$100,5,FALSE),VLOOKUP(AJ39,Resources!$B$3:$F$100,5,FALSE)),0)</f>
        <v>0</v>
      </c>
      <c r="CN39" s="43">
        <f>BC39*IF(BC39&gt;0,IF(ISNUMBER(FIND("[",AK39)),VLOOKUP(LEFT(AK39,FIND("[",AK39)-1),Resources!$B$3:$F$100,5,FALSE),VLOOKUP(AK39,Resources!$B$3:$F$100,5,FALSE)),0)</f>
        <v>0</v>
      </c>
      <c r="CO39" s="43">
        <f>BD39*IF(BD39&gt;0,IF(ISNUMBER(FIND("[",AL39)),VLOOKUP(LEFT(AL39,FIND("[",AL39)-1),Resources!$B$3:$F$100,5,FALSE),VLOOKUP(AL39,Resources!$B$3:$F$100,5,FALSE)),0)</f>
        <v>0</v>
      </c>
      <c r="CP39" s="43">
        <f>BE39*IF(BE39&gt;0,IF(ISNUMBER(FIND("[",AM39)),VLOOKUP(LEFT(AM39,FIND("[",AM39)-1),Resources!$B$3:$F$100,5,FALSE),VLOOKUP(AM39,Resources!$B$3:$F$100,5,FALSE)),0)</f>
        <v>0</v>
      </c>
      <c r="CQ39" s="43">
        <f>BF39*IF(BF39&gt;0,IF(ISNUMBER(FIND("[",AN39)),VLOOKUP(LEFT(AN39,FIND("[",AN39)-1),Resources!$B$3:$F$100,5,FALSE),VLOOKUP(AN39,Resources!$B$3:$F$100,5,FALSE)),0)</f>
        <v>0</v>
      </c>
      <c r="CR39" s="43">
        <f>BG39*IF(BG39&gt;0,IF(ISNUMBER(FIND("[",AO39)),VLOOKUP(LEFT(AO39,FIND("[",AO39)-1),Resources!$B$3:$F$100,5,FALSE),VLOOKUP(AO39,Resources!$B$3:$F$100,5,FALSE)),0)</f>
        <v>0</v>
      </c>
      <c r="CS39" s="43">
        <f>BH39*IF(BH39&gt;0,IF(ISNUMBER(FIND("[",AP39)),VLOOKUP(LEFT(AP39,FIND("[",AP39)-1),Resources!$B$3:$F$100,5,FALSE),VLOOKUP(AP39,Resources!$B$3:$F$100,5,FALSE)),0)</f>
        <v>0</v>
      </c>
      <c r="CT39" s="44">
        <f t="shared" si="40"/>
        <v>43.2</v>
      </c>
    </row>
    <row r="40" spans="1:98">
      <c r="A40" s="10" t="s">
        <v>190</v>
      </c>
      <c r="B40" s="4" t="s">
        <v>191</v>
      </c>
      <c r="C40" s="23" t="s">
        <v>192</v>
      </c>
      <c r="D40" s="4" t="s">
        <v>144</v>
      </c>
      <c r="E40" s="4"/>
      <c r="F40" s="12">
        <v>39323.416666666701</v>
      </c>
      <c r="G40" s="13"/>
      <c r="H40" s="4" t="s">
        <v>76</v>
      </c>
      <c r="I40" s="9" t="s">
        <v>159</v>
      </c>
      <c r="J40" s="13"/>
      <c r="K40" s="14">
        <v>0</v>
      </c>
      <c r="L40" s="13"/>
      <c r="M40" s="14">
        <v>0</v>
      </c>
      <c r="N40" s="13"/>
      <c r="X40" s="43">
        <f>M40/(IF(ISNUMBER(FIND("d",H40)),LEFT(H40,FIND("d",H40)-1),0)*COUNTIF(Agenda!$B$2:$B$25,"Yes")+IF(ISNUMBER(FIND(" ",H40)),LEFT(RIGHT(H40,LEN(H40)-FIND(" ",H40)),FIND("h",RIGHT(H40,LEN(H40)-FIND(" ",H40)))-1),IF(ISNUMBER(FIND("h",H40)),LEFT(H40,FIND("h",H40)-1),0)))</f>
        <v>0</v>
      </c>
      <c r="Y40" s="35" t="str">
        <f t="shared" si="45"/>
        <v>electrician</v>
      </c>
      <c r="Z40" s="35">
        <f t="shared" si="46"/>
        <v>0</v>
      </c>
      <c r="AA40" s="36">
        <f t="shared" si="21"/>
        <v>0</v>
      </c>
      <c r="AB40" s="36">
        <f t="shared" si="22"/>
        <v>0</v>
      </c>
      <c r="AC40" s="36">
        <f t="shared" si="23"/>
        <v>0</v>
      </c>
      <c r="AD40" s="36">
        <f t="shared" si="24"/>
        <v>0</v>
      </c>
      <c r="AE40" s="36">
        <f t="shared" si="25"/>
        <v>0</v>
      </c>
      <c r="AF40" s="36">
        <f t="shared" si="26"/>
        <v>0</v>
      </c>
      <c r="AG40" s="36">
        <f t="shared" si="27"/>
        <v>0</v>
      </c>
      <c r="AH40" s="36">
        <f t="shared" si="28"/>
        <v>0</v>
      </c>
      <c r="AI40" s="36">
        <f t="shared" si="29"/>
        <v>0</v>
      </c>
      <c r="AJ40" s="36">
        <f t="shared" si="30"/>
        <v>0</v>
      </c>
      <c r="AK40" s="36">
        <f t="shared" si="31"/>
        <v>0</v>
      </c>
      <c r="AL40" s="36">
        <f t="shared" si="32"/>
        <v>0</v>
      </c>
      <c r="AM40" s="36">
        <f t="shared" si="33"/>
        <v>0</v>
      </c>
      <c r="AN40" s="36">
        <f t="shared" si="34"/>
        <v>0</v>
      </c>
      <c r="AO40" s="36">
        <f t="shared" si="35"/>
        <v>0</v>
      </c>
      <c r="AP40" s="36">
        <f t="shared" si="36"/>
        <v>0</v>
      </c>
      <c r="AQ40" s="37">
        <f t="shared" si="44"/>
        <v>1</v>
      </c>
      <c r="AR40" s="37">
        <f t="shared" si="44"/>
        <v>0</v>
      </c>
      <c r="AS40" s="37">
        <f t="shared" si="44"/>
        <v>0</v>
      </c>
      <c r="AT40" s="37">
        <f t="shared" si="44"/>
        <v>0</v>
      </c>
      <c r="AU40" s="37">
        <f t="shared" si="44"/>
        <v>0</v>
      </c>
      <c r="AV40" s="37">
        <f t="shared" si="44"/>
        <v>0</v>
      </c>
      <c r="AW40" s="37">
        <f t="shared" si="44"/>
        <v>0</v>
      </c>
      <c r="AX40" s="37">
        <f t="shared" si="44"/>
        <v>0</v>
      </c>
      <c r="AY40" s="37">
        <f t="shared" si="44"/>
        <v>0</v>
      </c>
      <c r="AZ40" s="37">
        <f t="shared" si="44"/>
        <v>0</v>
      </c>
      <c r="BA40" s="37">
        <f t="shared" si="44"/>
        <v>0</v>
      </c>
      <c r="BB40" s="37">
        <f t="shared" si="44"/>
        <v>0</v>
      </c>
      <c r="BC40" s="37">
        <f t="shared" si="44"/>
        <v>0</v>
      </c>
      <c r="BD40" s="37">
        <f t="shared" si="44"/>
        <v>0</v>
      </c>
      <c r="BE40" s="37">
        <f t="shared" si="44"/>
        <v>0</v>
      </c>
      <c r="BF40" s="37">
        <f t="shared" si="43"/>
        <v>0</v>
      </c>
      <c r="BG40" s="37">
        <f t="shared" si="38"/>
        <v>0</v>
      </c>
      <c r="BH40" s="37">
        <f t="shared" si="38"/>
        <v>0</v>
      </c>
      <c r="BI40" s="43">
        <f>AQ40*IF(AQ40&gt;0,IF(ISNUMBER(FIND("[",Y40)),VLOOKUP(LEFT(Y40,FIND("[",Y40)-1),Resources!$B$3:$F$100,4,FALSE),VLOOKUP(Y40,Resources!$B$3:$F$100,4,FALSE)),0)</f>
        <v>0</v>
      </c>
      <c r="BJ40" s="43">
        <f>AR40*IF(AR40&gt;0,IF(ISNUMBER(FIND("[",Z40)),VLOOKUP(LEFT(Z40,FIND("[",Z40)-1),Resources!$B$3:$F$100,4,FALSE),VLOOKUP(Z40,Resources!$B$3:$F$100,4,FALSE)),0)</f>
        <v>0</v>
      </c>
      <c r="BK40" s="43">
        <f>AS40*IF(AS40&gt;0,IF(ISNUMBER(FIND("[",AA40)),VLOOKUP(LEFT(AA40,FIND("[",AA40)-1),Resources!$B$3:$F$100,4,FALSE),VLOOKUP(AA40,Resources!$B$3:$F$100,4,FALSE)),0)</f>
        <v>0</v>
      </c>
      <c r="BL40" s="43">
        <f>AT40*IF(AT40&gt;0,IF(ISNUMBER(FIND("[",AB40)),VLOOKUP(LEFT(AB40,FIND("[",AB40)-1),Resources!$B$3:$F$100,4,FALSE),VLOOKUP(AB40,Resources!$B$3:$F$100,4,FALSE)),0)</f>
        <v>0</v>
      </c>
      <c r="BM40" s="43">
        <f>AU40*IF(AU40&gt;0,IF(ISNUMBER(FIND("[",AC40)),VLOOKUP(LEFT(AC40,FIND("[",AC40)-1),Resources!$B$3:$F$100,4,FALSE),VLOOKUP(AC40,Resources!$B$3:$F$100,4,FALSE)),0)</f>
        <v>0</v>
      </c>
      <c r="BN40" s="43">
        <f>AV40*IF(AV40&gt;0,IF(ISNUMBER(FIND("[",AD40)),VLOOKUP(LEFT(AD40,FIND("[",AD40)-1),Resources!$B$3:$F$100,4,FALSE),VLOOKUP(AD40,Resources!$B$3:$F$100,4,FALSE)),0)</f>
        <v>0</v>
      </c>
      <c r="BO40" s="43">
        <f>AW40*IF(AW40&gt;0,IF(ISNUMBER(FIND("[",AE40)),VLOOKUP(LEFT(AE40,FIND("[",AE40)-1),Resources!$B$3:$F$100,4,FALSE),VLOOKUP(AE40,Resources!$B$3:$F$100,4,FALSE)),0)</f>
        <v>0</v>
      </c>
      <c r="BP40" s="43">
        <f>AX40*IF(AX40&gt;0,IF(ISNUMBER(FIND("[",AF40)),VLOOKUP(LEFT(AF40,FIND("[",AF40)-1),Resources!$B$3:$F$100,4,FALSE),VLOOKUP(AF40,Resources!$B$3:$F$100,4,FALSE)),0)</f>
        <v>0</v>
      </c>
      <c r="BQ40" s="43">
        <f>AY40*IF(AY40&gt;0,IF(ISNUMBER(FIND("[",AG40)),VLOOKUP(LEFT(AG40,FIND("[",AG40)-1),Resources!$B$3:$F$100,4,FALSE),VLOOKUP(AG40,Resources!$B$3:$F$100,4,FALSE)),0)</f>
        <v>0</v>
      </c>
      <c r="BR40" s="43">
        <f>AZ40*IF(AZ40&gt;0,IF(ISNUMBER(FIND("[",AH40)),VLOOKUP(LEFT(AH40,FIND("[",AH40)-1),Resources!$B$3:$F$100,4,FALSE),VLOOKUP(AH40,Resources!$B$3:$F$100,4,FALSE)),0)</f>
        <v>0</v>
      </c>
      <c r="BS40" s="43">
        <f>BA40*IF(BA40&gt;0,IF(ISNUMBER(FIND("[",AI40)),VLOOKUP(LEFT(AI40,FIND("[",AI40)-1),Resources!$B$3:$F$100,4,FALSE),VLOOKUP(AI40,Resources!$B$3:$F$100,4,FALSE)),0)</f>
        <v>0</v>
      </c>
      <c r="BT40" s="43">
        <f>BB40*IF(BB40&gt;0,IF(ISNUMBER(FIND("[",AJ40)),VLOOKUP(LEFT(AJ40,FIND("[",AJ40)-1),Resources!$B$3:$F$100,4,FALSE),VLOOKUP(AJ40,Resources!$B$3:$F$100,4,FALSE)),0)</f>
        <v>0</v>
      </c>
      <c r="BU40" s="43">
        <f>BC40*IF(BC40&gt;0,IF(ISNUMBER(FIND("[",AK40)),VLOOKUP(LEFT(AK40,FIND("[",AK40)-1),Resources!$B$3:$F$100,4,FALSE),VLOOKUP(AK40,Resources!$B$3:$F$100,4,FALSE)),0)</f>
        <v>0</v>
      </c>
      <c r="BV40" s="43">
        <f>BD40*IF(BD40&gt;0,IF(ISNUMBER(FIND("[",AL40)),VLOOKUP(LEFT(AL40,FIND("[",AL40)-1),Resources!$B$3:$F$100,4,FALSE),VLOOKUP(AL40,Resources!$B$3:$F$100,4,FALSE)),0)</f>
        <v>0</v>
      </c>
      <c r="BW40" s="43">
        <f>BE40*IF(BE40&gt;0,IF(ISNUMBER(FIND("[",AM40)),VLOOKUP(LEFT(AM40,FIND("[",AM40)-1),Resources!$B$3:$F$100,4,FALSE),VLOOKUP(AM40,Resources!$B$3:$F$100,4,FALSE)),0)</f>
        <v>0</v>
      </c>
      <c r="BX40" s="43">
        <f>BF40*IF(BF40&gt;0,IF(ISNUMBER(FIND("[",AN40)),VLOOKUP(LEFT(AN40,FIND("[",AN40)-1),Resources!$B$3:$F$100,4,FALSE),VLOOKUP(AN40,Resources!$B$3:$F$100,4,FALSE)),0)</f>
        <v>0</v>
      </c>
      <c r="BY40" s="43">
        <f>BG40*IF(BG40&gt;0,IF(ISNUMBER(FIND("[",AO40)),VLOOKUP(LEFT(AO40,FIND("[",AO40)-1),Resources!$B$3:$F$100,4,FALSE),VLOOKUP(AO40,Resources!$B$3:$F$100,4,FALSE)),0)</f>
        <v>0</v>
      </c>
      <c r="BZ40" s="43">
        <f>BH40*IF(BH40&gt;0,IF(ISNUMBER(FIND("[",AP40)),VLOOKUP(LEFT(AP40,FIND("[",AP40)-1),Resources!$B$3:$F$100,4,FALSE),VLOOKUP(AP40,Resources!$B$3:$F$100,4,FALSE)),0)</f>
        <v>0</v>
      </c>
      <c r="CA40" s="44">
        <f t="shared" si="39"/>
        <v>0</v>
      </c>
      <c r="CB40" s="43">
        <f>AQ40*IF(AQ40&gt;0,IF(ISNUMBER(FIND("[",Y40)),VLOOKUP(LEFT(Y40,FIND("[",Y40)-1),Resources!$B$3:$F$100,5,FALSE),VLOOKUP(Y40,Resources!$B$3:$F$100,5,FALSE)),0)</f>
        <v>32</v>
      </c>
      <c r="CC40" s="43">
        <f>AR40*IF(AR40&gt;0,IF(ISNUMBER(FIND("[",Z40)),VLOOKUP(LEFT(Z40,FIND("[",Z40)-1),Resources!$B$3:$F$100,5,FALSE),VLOOKUP(Z40,Resources!$B$3:$F$100,5,FALSE)),0)</f>
        <v>0</v>
      </c>
      <c r="CD40" s="43">
        <f>AS40*IF(AS40&gt;0,IF(ISNUMBER(FIND("[",AA40)),VLOOKUP(LEFT(AA40,FIND("[",AA40)-1),Resources!$B$3:$F$100,5,FALSE),VLOOKUP(AA40,Resources!$B$3:$F$100,5,FALSE)),0)</f>
        <v>0</v>
      </c>
      <c r="CE40" s="43">
        <f>AT40*IF(AT40&gt;0,IF(ISNUMBER(FIND("[",AB40)),VLOOKUP(LEFT(AB40,FIND("[",AB40)-1),Resources!$B$3:$F$100,5,FALSE),VLOOKUP(AB40,Resources!$B$3:$F$100,5,FALSE)),0)</f>
        <v>0</v>
      </c>
      <c r="CF40" s="43">
        <f>AU40*IF(AU40&gt;0,IF(ISNUMBER(FIND("[",AC40)),VLOOKUP(LEFT(AC40,FIND("[",AC40)-1),Resources!$B$3:$F$100,5,FALSE),VLOOKUP(AC40,Resources!$B$3:$F$100,5,FALSE)),0)</f>
        <v>0</v>
      </c>
      <c r="CG40" s="43">
        <f>AV40*IF(AV40&gt;0,IF(ISNUMBER(FIND("[",AD40)),VLOOKUP(LEFT(AD40,FIND("[",AD40)-1),Resources!$B$3:$F$100,5,FALSE),VLOOKUP(AD40,Resources!$B$3:$F$100,5,FALSE)),0)</f>
        <v>0</v>
      </c>
      <c r="CH40" s="43">
        <f>AW40*IF(AW40&gt;0,IF(ISNUMBER(FIND("[",AE40)),VLOOKUP(LEFT(AE40,FIND("[",AE40)-1),Resources!$B$3:$F$100,5,FALSE),VLOOKUP(AE40,Resources!$B$3:$F$100,5,FALSE)),0)</f>
        <v>0</v>
      </c>
      <c r="CI40" s="43">
        <f>AX40*IF(AX40&gt;0,IF(ISNUMBER(FIND("[",AF40)),VLOOKUP(LEFT(AF40,FIND("[",AF40)-1),Resources!$B$3:$F$100,5,FALSE),VLOOKUP(AF40,Resources!$B$3:$F$100,5,FALSE)),0)</f>
        <v>0</v>
      </c>
      <c r="CJ40" s="43">
        <f>AY40*IF(AY40&gt;0,IF(ISNUMBER(FIND("[",AG40)),VLOOKUP(LEFT(AG40,FIND("[",AG40)-1),Resources!$B$3:$F$100,5,FALSE),VLOOKUP(AG40,Resources!$B$3:$F$100,5,FALSE)),0)</f>
        <v>0</v>
      </c>
      <c r="CK40" s="43">
        <f>AZ40*IF(AZ40&gt;0,IF(ISNUMBER(FIND("[",AH40)),VLOOKUP(LEFT(AH40,FIND("[",AH40)-1),Resources!$B$3:$F$100,5,FALSE),VLOOKUP(AH40,Resources!$B$3:$F$100,5,FALSE)),0)</f>
        <v>0</v>
      </c>
      <c r="CL40" s="43">
        <f>BA40*IF(BA40&gt;0,IF(ISNUMBER(FIND("[",AI40)),VLOOKUP(LEFT(AI40,FIND("[",AI40)-1),Resources!$B$3:$F$100,5,FALSE),VLOOKUP(AI40,Resources!$B$3:$F$100,5,FALSE)),0)</f>
        <v>0</v>
      </c>
      <c r="CM40" s="43">
        <f>BB40*IF(BB40&gt;0,IF(ISNUMBER(FIND("[",AJ40)),VLOOKUP(LEFT(AJ40,FIND("[",AJ40)-1),Resources!$B$3:$F$100,5,FALSE),VLOOKUP(AJ40,Resources!$B$3:$F$100,5,FALSE)),0)</f>
        <v>0</v>
      </c>
      <c r="CN40" s="43">
        <f>BC40*IF(BC40&gt;0,IF(ISNUMBER(FIND("[",AK40)),VLOOKUP(LEFT(AK40,FIND("[",AK40)-1),Resources!$B$3:$F$100,5,FALSE),VLOOKUP(AK40,Resources!$B$3:$F$100,5,FALSE)),0)</f>
        <v>0</v>
      </c>
      <c r="CO40" s="43">
        <f>BD40*IF(BD40&gt;0,IF(ISNUMBER(FIND("[",AL40)),VLOOKUP(LEFT(AL40,FIND("[",AL40)-1),Resources!$B$3:$F$100,5,FALSE),VLOOKUP(AL40,Resources!$B$3:$F$100,5,FALSE)),0)</f>
        <v>0</v>
      </c>
      <c r="CP40" s="43">
        <f>BE40*IF(BE40&gt;0,IF(ISNUMBER(FIND("[",AM40)),VLOOKUP(LEFT(AM40,FIND("[",AM40)-1),Resources!$B$3:$F$100,5,FALSE),VLOOKUP(AM40,Resources!$B$3:$F$100,5,FALSE)),0)</f>
        <v>0</v>
      </c>
      <c r="CQ40" s="43">
        <f>BF40*IF(BF40&gt;0,IF(ISNUMBER(FIND("[",AN40)),VLOOKUP(LEFT(AN40,FIND("[",AN40)-1),Resources!$B$3:$F$100,5,FALSE),VLOOKUP(AN40,Resources!$B$3:$F$100,5,FALSE)),0)</f>
        <v>0</v>
      </c>
      <c r="CR40" s="43">
        <f>BG40*IF(BG40&gt;0,IF(ISNUMBER(FIND("[",AO40)),VLOOKUP(LEFT(AO40,FIND("[",AO40)-1),Resources!$B$3:$F$100,5,FALSE),VLOOKUP(AO40,Resources!$B$3:$F$100,5,FALSE)),0)</f>
        <v>0</v>
      </c>
      <c r="CS40" s="43">
        <f>BH40*IF(BH40&gt;0,IF(ISNUMBER(FIND("[",AP40)),VLOOKUP(LEFT(AP40,FIND("[",AP40)-1),Resources!$B$3:$F$100,5,FALSE),VLOOKUP(AP40,Resources!$B$3:$F$100,5,FALSE)),0)</f>
        <v>0</v>
      </c>
      <c r="CT40" s="44">
        <f t="shared" si="40"/>
        <v>32</v>
      </c>
    </row>
    <row r="41" spans="1:98">
      <c r="A41" s="10" t="s">
        <v>193</v>
      </c>
      <c r="B41" s="4" t="s">
        <v>194</v>
      </c>
      <c r="C41" s="23" t="s">
        <v>195</v>
      </c>
      <c r="D41" s="4" t="s">
        <v>196</v>
      </c>
      <c r="E41" s="4" t="s">
        <v>197</v>
      </c>
      <c r="F41" s="12">
        <v>39344.416666666701</v>
      </c>
      <c r="G41" s="13"/>
      <c r="H41" s="4" t="s">
        <v>198</v>
      </c>
      <c r="I41" s="9"/>
      <c r="J41" s="13"/>
      <c r="K41" s="14">
        <v>0.01</v>
      </c>
      <c r="L41" s="13"/>
      <c r="M41" s="14">
        <v>0</v>
      </c>
      <c r="N41" s="13"/>
      <c r="X41" s="43">
        <f>M41/(IF(ISNUMBER(FIND("d",H41)),LEFT(H41,FIND("d",H41)-1),0)*COUNTIF(Agenda!$B$2:$B$25,"Yes")+IF(ISNUMBER(FIND(" ",H41)),LEFT(RIGHT(H41,LEN(H41)-FIND(" ",H41)),FIND("h",RIGHT(H41,LEN(H41)-FIND(" ",H41)))-1),IF(ISNUMBER(FIND("h",H41)),LEFT(H41,FIND("h",H41)-1),0)))</f>
        <v>0</v>
      </c>
      <c r="Y41" s="35">
        <f t="shared" si="45"/>
        <v>0</v>
      </c>
      <c r="Z41" s="35">
        <f t="shared" si="46"/>
        <v>0</v>
      </c>
      <c r="AA41" s="36">
        <f t="shared" si="21"/>
        <v>0</v>
      </c>
      <c r="AB41" s="36">
        <f t="shared" si="22"/>
        <v>0</v>
      </c>
      <c r="AC41" s="36">
        <f t="shared" si="23"/>
        <v>0</v>
      </c>
      <c r="AD41" s="36">
        <f t="shared" si="24"/>
        <v>0</v>
      </c>
      <c r="AE41" s="36">
        <f t="shared" si="25"/>
        <v>0</v>
      </c>
      <c r="AF41" s="36">
        <f t="shared" si="26"/>
        <v>0</v>
      </c>
      <c r="AG41" s="36">
        <f t="shared" si="27"/>
        <v>0</v>
      </c>
      <c r="AH41" s="36">
        <f t="shared" si="28"/>
        <v>0</v>
      </c>
      <c r="AI41" s="36">
        <f t="shared" si="29"/>
        <v>0</v>
      </c>
      <c r="AJ41" s="36">
        <f t="shared" si="30"/>
        <v>0</v>
      </c>
      <c r="AK41" s="36">
        <f t="shared" si="31"/>
        <v>0</v>
      </c>
      <c r="AL41" s="36">
        <f t="shared" si="32"/>
        <v>0</v>
      </c>
      <c r="AM41" s="36">
        <f t="shared" si="33"/>
        <v>0</v>
      </c>
      <c r="AN41" s="36">
        <f t="shared" si="34"/>
        <v>0</v>
      </c>
      <c r="AO41" s="36">
        <f t="shared" si="35"/>
        <v>0</v>
      </c>
      <c r="AP41" s="36">
        <f t="shared" si="36"/>
        <v>0</v>
      </c>
      <c r="AQ41" s="37">
        <f t="shared" si="44"/>
        <v>0</v>
      </c>
      <c r="AR41" s="37">
        <f t="shared" si="44"/>
        <v>0</v>
      </c>
      <c r="AS41" s="37">
        <f t="shared" si="44"/>
        <v>0</v>
      </c>
      <c r="AT41" s="37">
        <f t="shared" si="44"/>
        <v>0</v>
      </c>
      <c r="AU41" s="37">
        <f t="shared" si="44"/>
        <v>0</v>
      </c>
      <c r="AV41" s="37">
        <f t="shared" si="44"/>
        <v>0</v>
      </c>
      <c r="AW41" s="37">
        <f t="shared" si="44"/>
        <v>0</v>
      </c>
      <c r="AX41" s="37">
        <f t="shared" si="44"/>
        <v>0</v>
      </c>
      <c r="AY41" s="37">
        <f t="shared" si="44"/>
        <v>0</v>
      </c>
      <c r="AZ41" s="37">
        <f t="shared" si="44"/>
        <v>0</v>
      </c>
      <c r="BA41" s="37">
        <f t="shared" si="44"/>
        <v>0</v>
      </c>
      <c r="BB41" s="37">
        <f t="shared" si="44"/>
        <v>0</v>
      </c>
      <c r="BC41" s="37">
        <f t="shared" si="44"/>
        <v>0</v>
      </c>
      <c r="BD41" s="37">
        <f t="shared" si="44"/>
        <v>0</v>
      </c>
      <c r="BE41" s="37">
        <f t="shared" si="44"/>
        <v>0</v>
      </c>
      <c r="BF41" s="37">
        <f t="shared" si="43"/>
        <v>0</v>
      </c>
      <c r="BG41" s="37">
        <f t="shared" si="38"/>
        <v>0</v>
      </c>
      <c r="BH41" s="37">
        <f t="shared" si="38"/>
        <v>0</v>
      </c>
      <c r="BI41" s="43">
        <f>AQ41*IF(AQ41&gt;0,IF(ISNUMBER(FIND("[",Y41)),VLOOKUP(LEFT(Y41,FIND("[",Y41)-1),Resources!$B$3:$F$100,4,FALSE),VLOOKUP(Y41,Resources!$B$3:$F$100,4,FALSE)),0)</f>
        <v>0</v>
      </c>
      <c r="BJ41" s="43">
        <f>AR41*IF(AR41&gt;0,IF(ISNUMBER(FIND("[",Z41)),VLOOKUP(LEFT(Z41,FIND("[",Z41)-1),Resources!$B$3:$F$100,4,FALSE),VLOOKUP(Z41,Resources!$B$3:$F$100,4,FALSE)),0)</f>
        <v>0</v>
      </c>
      <c r="BK41" s="43">
        <f>AS41*IF(AS41&gt;0,IF(ISNUMBER(FIND("[",AA41)),VLOOKUP(LEFT(AA41,FIND("[",AA41)-1),Resources!$B$3:$F$100,4,FALSE),VLOOKUP(AA41,Resources!$B$3:$F$100,4,FALSE)),0)</f>
        <v>0</v>
      </c>
      <c r="BL41" s="43">
        <f>AT41*IF(AT41&gt;0,IF(ISNUMBER(FIND("[",AB41)),VLOOKUP(LEFT(AB41,FIND("[",AB41)-1),Resources!$B$3:$F$100,4,FALSE),VLOOKUP(AB41,Resources!$B$3:$F$100,4,FALSE)),0)</f>
        <v>0</v>
      </c>
      <c r="BM41" s="43">
        <f>AU41*IF(AU41&gt;0,IF(ISNUMBER(FIND("[",AC41)),VLOOKUP(LEFT(AC41,FIND("[",AC41)-1),Resources!$B$3:$F$100,4,FALSE),VLOOKUP(AC41,Resources!$B$3:$F$100,4,FALSE)),0)</f>
        <v>0</v>
      </c>
      <c r="BN41" s="43">
        <f>AV41*IF(AV41&gt;0,IF(ISNUMBER(FIND("[",AD41)),VLOOKUP(LEFT(AD41,FIND("[",AD41)-1),Resources!$B$3:$F$100,4,FALSE),VLOOKUP(AD41,Resources!$B$3:$F$100,4,FALSE)),0)</f>
        <v>0</v>
      </c>
      <c r="BO41" s="43">
        <f>AW41*IF(AW41&gt;0,IF(ISNUMBER(FIND("[",AE41)),VLOOKUP(LEFT(AE41,FIND("[",AE41)-1),Resources!$B$3:$F$100,4,FALSE),VLOOKUP(AE41,Resources!$B$3:$F$100,4,FALSE)),0)</f>
        <v>0</v>
      </c>
      <c r="BP41" s="43">
        <f>AX41*IF(AX41&gt;0,IF(ISNUMBER(FIND("[",AF41)),VLOOKUP(LEFT(AF41,FIND("[",AF41)-1),Resources!$B$3:$F$100,4,FALSE),VLOOKUP(AF41,Resources!$B$3:$F$100,4,FALSE)),0)</f>
        <v>0</v>
      </c>
      <c r="BQ41" s="43">
        <f>AY41*IF(AY41&gt;0,IF(ISNUMBER(FIND("[",AG41)),VLOOKUP(LEFT(AG41,FIND("[",AG41)-1),Resources!$B$3:$F$100,4,FALSE),VLOOKUP(AG41,Resources!$B$3:$F$100,4,FALSE)),0)</f>
        <v>0</v>
      </c>
      <c r="BR41" s="43">
        <f>AZ41*IF(AZ41&gt;0,IF(ISNUMBER(FIND("[",AH41)),VLOOKUP(LEFT(AH41,FIND("[",AH41)-1),Resources!$B$3:$F$100,4,FALSE),VLOOKUP(AH41,Resources!$B$3:$F$100,4,FALSE)),0)</f>
        <v>0</v>
      </c>
      <c r="BS41" s="43">
        <f>BA41*IF(BA41&gt;0,IF(ISNUMBER(FIND("[",AI41)),VLOOKUP(LEFT(AI41,FIND("[",AI41)-1),Resources!$B$3:$F$100,4,FALSE),VLOOKUP(AI41,Resources!$B$3:$F$100,4,FALSE)),0)</f>
        <v>0</v>
      </c>
      <c r="BT41" s="43">
        <f>BB41*IF(BB41&gt;0,IF(ISNUMBER(FIND("[",AJ41)),VLOOKUP(LEFT(AJ41,FIND("[",AJ41)-1),Resources!$B$3:$F$100,4,FALSE),VLOOKUP(AJ41,Resources!$B$3:$F$100,4,FALSE)),0)</f>
        <v>0</v>
      </c>
      <c r="BU41" s="43">
        <f>BC41*IF(BC41&gt;0,IF(ISNUMBER(FIND("[",AK41)),VLOOKUP(LEFT(AK41,FIND("[",AK41)-1),Resources!$B$3:$F$100,4,FALSE),VLOOKUP(AK41,Resources!$B$3:$F$100,4,FALSE)),0)</f>
        <v>0</v>
      </c>
      <c r="BV41" s="43">
        <f>BD41*IF(BD41&gt;0,IF(ISNUMBER(FIND("[",AL41)),VLOOKUP(LEFT(AL41,FIND("[",AL41)-1),Resources!$B$3:$F$100,4,FALSE),VLOOKUP(AL41,Resources!$B$3:$F$100,4,FALSE)),0)</f>
        <v>0</v>
      </c>
      <c r="BW41" s="43">
        <f>BE41*IF(BE41&gt;0,IF(ISNUMBER(FIND("[",AM41)),VLOOKUP(LEFT(AM41,FIND("[",AM41)-1),Resources!$B$3:$F$100,4,FALSE),VLOOKUP(AM41,Resources!$B$3:$F$100,4,FALSE)),0)</f>
        <v>0</v>
      </c>
      <c r="BX41" s="43">
        <f>BF41*IF(BF41&gt;0,IF(ISNUMBER(FIND("[",AN41)),VLOOKUP(LEFT(AN41,FIND("[",AN41)-1),Resources!$B$3:$F$100,4,FALSE),VLOOKUP(AN41,Resources!$B$3:$F$100,4,FALSE)),0)</f>
        <v>0</v>
      </c>
      <c r="BY41" s="43">
        <f>BG41*IF(BG41&gt;0,IF(ISNUMBER(FIND("[",AO41)),VLOOKUP(LEFT(AO41,FIND("[",AO41)-1),Resources!$B$3:$F$100,4,FALSE),VLOOKUP(AO41,Resources!$B$3:$F$100,4,FALSE)),0)</f>
        <v>0</v>
      </c>
      <c r="BZ41" s="43">
        <f>BH41*IF(BH41&gt;0,IF(ISNUMBER(FIND("[",AP41)),VLOOKUP(LEFT(AP41,FIND("[",AP41)-1),Resources!$B$3:$F$100,4,FALSE),VLOOKUP(AP41,Resources!$B$3:$F$100,4,FALSE)),0)</f>
        <v>0</v>
      </c>
      <c r="CA41" s="44">
        <f t="shared" si="39"/>
        <v>0</v>
      </c>
      <c r="CB41" s="43">
        <f>AQ41*IF(AQ41&gt;0,IF(ISNUMBER(FIND("[",Y41)),VLOOKUP(LEFT(Y41,FIND("[",Y41)-1),Resources!$B$3:$F$100,5,FALSE),VLOOKUP(Y41,Resources!$B$3:$F$100,5,FALSE)),0)</f>
        <v>0</v>
      </c>
      <c r="CC41" s="43">
        <f>AR41*IF(AR41&gt;0,IF(ISNUMBER(FIND("[",Z41)),VLOOKUP(LEFT(Z41,FIND("[",Z41)-1),Resources!$B$3:$F$100,5,FALSE),VLOOKUP(Z41,Resources!$B$3:$F$100,5,FALSE)),0)</f>
        <v>0</v>
      </c>
      <c r="CD41" s="43">
        <f>AS41*IF(AS41&gt;0,IF(ISNUMBER(FIND("[",AA41)),VLOOKUP(LEFT(AA41,FIND("[",AA41)-1),Resources!$B$3:$F$100,5,FALSE),VLOOKUP(AA41,Resources!$B$3:$F$100,5,FALSE)),0)</f>
        <v>0</v>
      </c>
      <c r="CE41" s="43">
        <f>AT41*IF(AT41&gt;0,IF(ISNUMBER(FIND("[",AB41)),VLOOKUP(LEFT(AB41,FIND("[",AB41)-1),Resources!$B$3:$F$100,5,FALSE),VLOOKUP(AB41,Resources!$B$3:$F$100,5,FALSE)),0)</f>
        <v>0</v>
      </c>
      <c r="CF41" s="43">
        <f>AU41*IF(AU41&gt;0,IF(ISNUMBER(FIND("[",AC41)),VLOOKUP(LEFT(AC41,FIND("[",AC41)-1),Resources!$B$3:$F$100,5,FALSE),VLOOKUP(AC41,Resources!$B$3:$F$100,5,FALSE)),0)</f>
        <v>0</v>
      </c>
      <c r="CG41" s="43">
        <f>AV41*IF(AV41&gt;0,IF(ISNUMBER(FIND("[",AD41)),VLOOKUP(LEFT(AD41,FIND("[",AD41)-1),Resources!$B$3:$F$100,5,FALSE),VLOOKUP(AD41,Resources!$B$3:$F$100,5,FALSE)),0)</f>
        <v>0</v>
      </c>
      <c r="CH41" s="43">
        <f>AW41*IF(AW41&gt;0,IF(ISNUMBER(FIND("[",AE41)),VLOOKUP(LEFT(AE41,FIND("[",AE41)-1),Resources!$B$3:$F$100,5,FALSE),VLOOKUP(AE41,Resources!$B$3:$F$100,5,FALSE)),0)</f>
        <v>0</v>
      </c>
      <c r="CI41" s="43">
        <f>AX41*IF(AX41&gt;0,IF(ISNUMBER(FIND("[",AF41)),VLOOKUP(LEFT(AF41,FIND("[",AF41)-1),Resources!$B$3:$F$100,5,FALSE),VLOOKUP(AF41,Resources!$B$3:$F$100,5,FALSE)),0)</f>
        <v>0</v>
      </c>
      <c r="CJ41" s="43">
        <f>AY41*IF(AY41&gt;0,IF(ISNUMBER(FIND("[",AG41)),VLOOKUP(LEFT(AG41,FIND("[",AG41)-1),Resources!$B$3:$F$100,5,FALSE),VLOOKUP(AG41,Resources!$B$3:$F$100,5,FALSE)),0)</f>
        <v>0</v>
      </c>
      <c r="CK41" s="43">
        <f>AZ41*IF(AZ41&gt;0,IF(ISNUMBER(FIND("[",AH41)),VLOOKUP(LEFT(AH41,FIND("[",AH41)-1),Resources!$B$3:$F$100,5,FALSE),VLOOKUP(AH41,Resources!$B$3:$F$100,5,FALSE)),0)</f>
        <v>0</v>
      </c>
      <c r="CL41" s="43">
        <f>BA41*IF(BA41&gt;0,IF(ISNUMBER(FIND("[",AI41)),VLOOKUP(LEFT(AI41,FIND("[",AI41)-1),Resources!$B$3:$F$100,5,FALSE),VLOOKUP(AI41,Resources!$B$3:$F$100,5,FALSE)),0)</f>
        <v>0</v>
      </c>
      <c r="CM41" s="43">
        <f>BB41*IF(BB41&gt;0,IF(ISNUMBER(FIND("[",AJ41)),VLOOKUP(LEFT(AJ41,FIND("[",AJ41)-1),Resources!$B$3:$F$100,5,FALSE),VLOOKUP(AJ41,Resources!$B$3:$F$100,5,FALSE)),0)</f>
        <v>0</v>
      </c>
      <c r="CN41" s="43">
        <f>BC41*IF(BC41&gt;0,IF(ISNUMBER(FIND("[",AK41)),VLOOKUP(LEFT(AK41,FIND("[",AK41)-1),Resources!$B$3:$F$100,5,FALSE),VLOOKUP(AK41,Resources!$B$3:$F$100,5,FALSE)),0)</f>
        <v>0</v>
      </c>
      <c r="CO41" s="43">
        <f>BD41*IF(BD41&gt;0,IF(ISNUMBER(FIND("[",AL41)),VLOOKUP(LEFT(AL41,FIND("[",AL41)-1),Resources!$B$3:$F$100,5,FALSE),VLOOKUP(AL41,Resources!$B$3:$F$100,5,FALSE)),0)</f>
        <v>0</v>
      </c>
      <c r="CP41" s="43">
        <f>BE41*IF(BE41&gt;0,IF(ISNUMBER(FIND("[",AM41)),VLOOKUP(LEFT(AM41,FIND("[",AM41)-1),Resources!$B$3:$F$100,5,FALSE),VLOOKUP(AM41,Resources!$B$3:$F$100,5,FALSE)),0)</f>
        <v>0</v>
      </c>
      <c r="CQ41" s="43">
        <f>BF41*IF(BF41&gt;0,IF(ISNUMBER(FIND("[",AN41)),VLOOKUP(LEFT(AN41,FIND("[",AN41)-1),Resources!$B$3:$F$100,5,FALSE),VLOOKUP(AN41,Resources!$B$3:$F$100,5,FALSE)),0)</f>
        <v>0</v>
      </c>
      <c r="CR41" s="43">
        <f>BG41*IF(BG41&gt;0,IF(ISNUMBER(FIND("[",AO41)),VLOOKUP(LEFT(AO41,FIND("[",AO41)-1),Resources!$B$3:$F$100,5,FALSE),VLOOKUP(AO41,Resources!$B$3:$F$100,5,FALSE)),0)</f>
        <v>0</v>
      </c>
      <c r="CS41" s="43">
        <f>BH41*IF(BH41&gt;0,IF(ISNUMBER(FIND("[",AP41)),VLOOKUP(LEFT(AP41,FIND("[",AP41)-1),Resources!$B$3:$F$100,5,FALSE),VLOOKUP(AP41,Resources!$B$3:$F$100,5,FALSE)),0)</f>
        <v>0</v>
      </c>
      <c r="CT41" s="44">
        <f t="shared" si="40"/>
        <v>0</v>
      </c>
    </row>
    <row r="42" spans="1:98">
      <c r="A42" s="10" t="s">
        <v>199</v>
      </c>
      <c r="B42" s="4" t="s">
        <v>200</v>
      </c>
      <c r="C42" s="23" t="s">
        <v>201</v>
      </c>
      <c r="D42" s="4" t="s">
        <v>202</v>
      </c>
      <c r="E42" s="4" t="s">
        <v>203</v>
      </c>
      <c r="F42" s="12">
        <v>39351.416666666701</v>
      </c>
      <c r="G42" s="13"/>
      <c r="H42" s="4" t="s">
        <v>35</v>
      </c>
      <c r="I42" s="9" t="s">
        <v>165</v>
      </c>
      <c r="J42" s="13"/>
      <c r="K42" s="14">
        <v>72500</v>
      </c>
      <c r="L42" s="13"/>
      <c r="M42" s="14">
        <v>0</v>
      </c>
      <c r="N42" s="13"/>
      <c r="X42" s="43">
        <f>M42/(IF(ISNUMBER(FIND("d",H42)),LEFT(H42,FIND("d",H42)-1),0)*COUNTIF(Agenda!$B$2:$B$25,"Yes")+IF(ISNUMBER(FIND(" ",H42)),LEFT(RIGHT(H42,LEN(H42)-FIND(" ",H42)),FIND("h",RIGHT(H42,LEN(H42)-FIND(" ",H42)))-1),IF(ISNUMBER(FIND("h",H42)),LEFT(H42,FIND("h",H42)-1),0)))</f>
        <v>0</v>
      </c>
      <c r="Y42" s="35" t="str">
        <f t="shared" si="45"/>
        <v>floor layer</v>
      </c>
      <c r="Z42" s="35">
        <f t="shared" si="46"/>
        <v>0</v>
      </c>
      <c r="AA42" s="36">
        <f t="shared" si="21"/>
        <v>0</v>
      </c>
      <c r="AB42" s="36">
        <f t="shared" si="22"/>
        <v>0</v>
      </c>
      <c r="AC42" s="36">
        <f t="shared" si="23"/>
        <v>0</v>
      </c>
      <c r="AD42" s="36">
        <f t="shared" si="24"/>
        <v>0</v>
      </c>
      <c r="AE42" s="36">
        <f t="shared" si="25"/>
        <v>0</v>
      </c>
      <c r="AF42" s="36">
        <f t="shared" si="26"/>
        <v>0</v>
      </c>
      <c r="AG42" s="36">
        <f t="shared" si="27"/>
        <v>0</v>
      </c>
      <c r="AH42" s="36">
        <f t="shared" si="28"/>
        <v>0</v>
      </c>
      <c r="AI42" s="36">
        <f t="shared" si="29"/>
        <v>0</v>
      </c>
      <c r="AJ42" s="36">
        <f t="shared" si="30"/>
        <v>0</v>
      </c>
      <c r="AK42" s="36">
        <f t="shared" si="31"/>
        <v>0</v>
      </c>
      <c r="AL42" s="36">
        <f t="shared" si="32"/>
        <v>0</v>
      </c>
      <c r="AM42" s="36">
        <f t="shared" si="33"/>
        <v>0</v>
      </c>
      <c r="AN42" s="36">
        <f t="shared" si="34"/>
        <v>0</v>
      </c>
      <c r="AO42" s="36">
        <f t="shared" si="35"/>
        <v>0</v>
      </c>
      <c r="AP42" s="36">
        <f t="shared" si="36"/>
        <v>0</v>
      </c>
      <c r="AQ42" s="37">
        <f t="shared" si="44"/>
        <v>1</v>
      </c>
      <c r="AR42" s="37">
        <f t="shared" si="44"/>
        <v>0</v>
      </c>
      <c r="AS42" s="37">
        <f t="shared" si="44"/>
        <v>0</v>
      </c>
      <c r="AT42" s="37">
        <f t="shared" si="44"/>
        <v>0</v>
      </c>
      <c r="AU42" s="37">
        <f t="shared" si="44"/>
        <v>0</v>
      </c>
      <c r="AV42" s="37">
        <f t="shared" si="44"/>
        <v>0</v>
      </c>
      <c r="AW42" s="37">
        <f t="shared" si="44"/>
        <v>0</v>
      </c>
      <c r="AX42" s="37">
        <f t="shared" si="44"/>
        <v>0</v>
      </c>
      <c r="AY42" s="37">
        <f t="shared" si="44"/>
        <v>0</v>
      </c>
      <c r="AZ42" s="37">
        <f t="shared" si="44"/>
        <v>0</v>
      </c>
      <c r="BA42" s="37">
        <f t="shared" si="44"/>
        <v>0</v>
      </c>
      <c r="BB42" s="37">
        <f t="shared" si="44"/>
        <v>0</v>
      </c>
      <c r="BC42" s="37">
        <f t="shared" si="44"/>
        <v>0</v>
      </c>
      <c r="BD42" s="37">
        <f t="shared" si="44"/>
        <v>0</v>
      </c>
      <c r="BE42" s="37">
        <f t="shared" si="44"/>
        <v>0</v>
      </c>
      <c r="BF42" s="37">
        <f t="shared" si="43"/>
        <v>0</v>
      </c>
      <c r="BG42" s="37">
        <f t="shared" si="38"/>
        <v>0</v>
      </c>
      <c r="BH42" s="37">
        <f t="shared" si="38"/>
        <v>0</v>
      </c>
      <c r="BI42" s="43">
        <f>AQ42*IF(AQ42&gt;0,IF(ISNUMBER(FIND("[",Y42)),VLOOKUP(LEFT(Y42,FIND("[",Y42)-1),Resources!$B$3:$F$100,4,FALSE),VLOOKUP(Y42,Resources!$B$3:$F$100,4,FALSE)),0)</f>
        <v>0</v>
      </c>
      <c r="BJ42" s="43">
        <f>AR42*IF(AR42&gt;0,IF(ISNUMBER(FIND("[",Z42)),VLOOKUP(LEFT(Z42,FIND("[",Z42)-1),Resources!$B$3:$F$100,4,FALSE),VLOOKUP(Z42,Resources!$B$3:$F$100,4,FALSE)),0)</f>
        <v>0</v>
      </c>
      <c r="BK42" s="43">
        <f>AS42*IF(AS42&gt;0,IF(ISNUMBER(FIND("[",AA42)),VLOOKUP(LEFT(AA42,FIND("[",AA42)-1),Resources!$B$3:$F$100,4,FALSE),VLOOKUP(AA42,Resources!$B$3:$F$100,4,FALSE)),0)</f>
        <v>0</v>
      </c>
      <c r="BL42" s="43">
        <f>AT42*IF(AT42&gt;0,IF(ISNUMBER(FIND("[",AB42)),VLOOKUP(LEFT(AB42,FIND("[",AB42)-1),Resources!$B$3:$F$100,4,FALSE),VLOOKUP(AB42,Resources!$B$3:$F$100,4,FALSE)),0)</f>
        <v>0</v>
      </c>
      <c r="BM42" s="43">
        <f>AU42*IF(AU42&gt;0,IF(ISNUMBER(FIND("[",AC42)),VLOOKUP(LEFT(AC42,FIND("[",AC42)-1),Resources!$B$3:$F$100,4,FALSE),VLOOKUP(AC42,Resources!$B$3:$F$100,4,FALSE)),0)</f>
        <v>0</v>
      </c>
      <c r="BN42" s="43">
        <f>AV42*IF(AV42&gt;0,IF(ISNUMBER(FIND("[",AD42)),VLOOKUP(LEFT(AD42,FIND("[",AD42)-1),Resources!$B$3:$F$100,4,FALSE),VLOOKUP(AD42,Resources!$B$3:$F$100,4,FALSE)),0)</f>
        <v>0</v>
      </c>
      <c r="BO42" s="43">
        <f>AW42*IF(AW42&gt;0,IF(ISNUMBER(FIND("[",AE42)),VLOOKUP(LEFT(AE42,FIND("[",AE42)-1),Resources!$B$3:$F$100,4,FALSE),VLOOKUP(AE42,Resources!$B$3:$F$100,4,FALSE)),0)</f>
        <v>0</v>
      </c>
      <c r="BP42" s="43">
        <f>AX42*IF(AX42&gt;0,IF(ISNUMBER(FIND("[",AF42)),VLOOKUP(LEFT(AF42,FIND("[",AF42)-1),Resources!$B$3:$F$100,4,FALSE),VLOOKUP(AF42,Resources!$B$3:$F$100,4,FALSE)),0)</f>
        <v>0</v>
      </c>
      <c r="BQ42" s="43">
        <f>AY42*IF(AY42&gt;0,IF(ISNUMBER(FIND("[",AG42)),VLOOKUP(LEFT(AG42,FIND("[",AG42)-1),Resources!$B$3:$F$100,4,FALSE),VLOOKUP(AG42,Resources!$B$3:$F$100,4,FALSE)),0)</f>
        <v>0</v>
      </c>
      <c r="BR42" s="43">
        <f>AZ42*IF(AZ42&gt;0,IF(ISNUMBER(FIND("[",AH42)),VLOOKUP(LEFT(AH42,FIND("[",AH42)-1),Resources!$B$3:$F$100,4,FALSE),VLOOKUP(AH42,Resources!$B$3:$F$100,4,FALSE)),0)</f>
        <v>0</v>
      </c>
      <c r="BS42" s="43">
        <f>BA42*IF(BA42&gt;0,IF(ISNUMBER(FIND("[",AI42)),VLOOKUP(LEFT(AI42,FIND("[",AI42)-1),Resources!$B$3:$F$100,4,FALSE),VLOOKUP(AI42,Resources!$B$3:$F$100,4,FALSE)),0)</f>
        <v>0</v>
      </c>
      <c r="BT42" s="43">
        <f>BB42*IF(BB42&gt;0,IF(ISNUMBER(FIND("[",AJ42)),VLOOKUP(LEFT(AJ42,FIND("[",AJ42)-1),Resources!$B$3:$F$100,4,FALSE),VLOOKUP(AJ42,Resources!$B$3:$F$100,4,FALSE)),0)</f>
        <v>0</v>
      </c>
      <c r="BU42" s="43">
        <f>BC42*IF(BC42&gt;0,IF(ISNUMBER(FIND("[",AK42)),VLOOKUP(LEFT(AK42,FIND("[",AK42)-1),Resources!$B$3:$F$100,4,FALSE),VLOOKUP(AK42,Resources!$B$3:$F$100,4,FALSE)),0)</f>
        <v>0</v>
      </c>
      <c r="BV42" s="43">
        <f>BD42*IF(BD42&gt;0,IF(ISNUMBER(FIND("[",AL42)),VLOOKUP(LEFT(AL42,FIND("[",AL42)-1),Resources!$B$3:$F$100,4,FALSE),VLOOKUP(AL42,Resources!$B$3:$F$100,4,FALSE)),0)</f>
        <v>0</v>
      </c>
      <c r="BW42" s="43">
        <f>BE42*IF(BE42&gt;0,IF(ISNUMBER(FIND("[",AM42)),VLOOKUP(LEFT(AM42,FIND("[",AM42)-1),Resources!$B$3:$F$100,4,FALSE),VLOOKUP(AM42,Resources!$B$3:$F$100,4,FALSE)),0)</f>
        <v>0</v>
      </c>
      <c r="BX42" s="43">
        <f>BF42*IF(BF42&gt;0,IF(ISNUMBER(FIND("[",AN42)),VLOOKUP(LEFT(AN42,FIND("[",AN42)-1),Resources!$B$3:$F$100,4,FALSE),VLOOKUP(AN42,Resources!$B$3:$F$100,4,FALSE)),0)</f>
        <v>0</v>
      </c>
      <c r="BY42" s="43">
        <f>BG42*IF(BG42&gt;0,IF(ISNUMBER(FIND("[",AO42)),VLOOKUP(LEFT(AO42,FIND("[",AO42)-1),Resources!$B$3:$F$100,4,FALSE),VLOOKUP(AO42,Resources!$B$3:$F$100,4,FALSE)),0)</f>
        <v>0</v>
      </c>
      <c r="BZ42" s="43">
        <f>BH42*IF(BH42&gt;0,IF(ISNUMBER(FIND("[",AP42)),VLOOKUP(LEFT(AP42,FIND("[",AP42)-1),Resources!$B$3:$F$100,4,FALSE),VLOOKUP(AP42,Resources!$B$3:$F$100,4,FALSE)),0)</f>
        <v>0</v>
      </c>
      <c r="CA42" s="44">
        <f t="shared" si="39"/>
        <v>0</v>
      </c>
      <c r="CB42" s="43">
        <f>AQ42*IF(AQ42&gt;0,IF(ISNUMBER(FIND("[",Y42)),VLOOKUP(LEFT(Y42,FIND("[",Y42)-1),Resources!$B$3:$F$100,5,FALSE),VLOOKUP(Y42,Resources!$B$3:$F$100,5,FALSE)),0)</f>
        <v>41.56</v>
      </c>
      <c r="CC42" s="43">
        <f>AR42*IF(AR42&gt;0,IF(ISNUMBER(FIND("[",Z42)),VLOOKUP(LEFT(Z42,FIND("[",Z42)-1),Resources!$B$3:$F$100,5,FALSE),VLOOKUP(Z42,Resources!$B$3:$F$100,5,FALSE)),0)</f>
        <v>0</v>
      </c>
      <c r="CD42" s="43">
        <f>AS42*IF(AS42&gt;0,IF(ISNUMBER(FIND("[",AA42)),VLOOKUP(LEFT(AA42,FIND("[",AA42)-1),Resources!$B$3:$F$100,5,FALSE),VLOOKUP(AA42,Resources!$B$3:$F$100,5,FALSE)),0)</f>
        <v>0</v>
      </c>
      <c r="CE42" s="43">
        <f>AT42*IF(AT42&gt;0,IF(ISNUMBER(FIND("[",AB42)),VLOOKUP(LEFT(AB42,FIND("[",AB42)-1),Resources!$B$3:$F$100,5,FALSE),VLOOKUP(AB42,Resources!$B$3:$F$100,5,FALSE)),0)</f>
        <v>0</v>
      </c>
      <c r="CF42" s="43">
        <f>AU42*IF(AU42&gt;0,IF(ISNUMBER(FIND("[",AC42)),VLOOKUP(LEFT(AC42,FIND("[",AC42)-1),Resources!$B$3:$F$100,5,FALSE),VLOOKUP(AC42,Resources!$B$3:$F$100,5,FALSE)),0)</f>
        <v>0</v>
      </c>
      <c r="CG42" s="43">
        <f>AV42*IF(AV42&gt;0,IF(ISNUMBER(FIND("[",AD42)),VLOOKUP(LEFT(AD42,FIND("[",AD42)-1),Resources!$B$3:$F$100,5,FALSE),VLOOKUP(AD42,Resources!$B$3:$F$100,5,FALSE)),0)</f>
        <v>0</v>
      </c>
      <c r="CH42" s="43">
        <f>AW42*IF(AW42&gt;0,IF(ISNUMBER(FIND("[",AE42)),VLOOKUP(LEFT(AE42,FIND("[",AE42)-1),Resources!$B$3:$F$100,5,FALSE),VLOOKUP(AE42,Resources!$B$3:$F$100,5,FALSE)),0)</f>
        <v>0</v>
      </c>
      <c r="CI42" s="43">
        <f>AX42*IF(AX42&gt;0,IF(ISNUMBER(FIND("[",AF42)),VLOOKUP(LEFT(AF42,FIND("[",AF42)-1),Resources!$B$3:$F$100,5,FALSE),VLOOKUP(AF42,Resources!$B$3:$F$100,5,FALSE)),0)</f>
        <v>0</v>
      </c>
      <c r="CJ42" s="43">
        <f>AY42*IF(AY42&gt;0,IF(ISNUMBER(FIND("[",AG42)),VLOOKUP(LEFT(AG42,FIND("[",AG42)-1),Resources!$B$3:$F$100,5,FALSE),VLOOKUP(AG42,Resources!$B$3:$F$100,5,FALSE)),0)</f>
        <v>0</v>
      </c>
      <c r="CK42" s="43">
        <f>AZ42*IF(AZ42&gt;0,IF(ISNUMBER(FIND("[",AH42)),VLOOKUP(LEFT(AH42,FIND("[",AH42)-1),Resources!$B$3:$F$100,5,FALSE),VLOOKUP(AH42,Resources!$B$3:$F$100,5,FALSE)),0)</f>
        <v>0</v>
      </c>
      <c r="CL42" s="43">
        <f>BA42*IF(BA42&gt;0,IF(ISNUMBER(FIND("[",AI42)),VLOOKUP(LEFT(AI42,FIND("[",AI42)-1),Resources!$B$3:$F$100,5,FALSE),VLOOKUP(AI42,Resources!$B$3:$F$100,5,FALSE)),0)</f>
        <v>0</v>
      </c>
      <c r="CM42" s="43">
        <f>BB42*IF(BB42&gt;0,IF(ISNUMBER(FIND("[",AJ42)),VLOOKUP(LEFT(AJ42,FIND("[",AJ42)-1),Resources!$B$3:$F$100,5,FALSE),VLOOKUP(AJ42,Resources!$B$3:$F$100,5,FALSE)),0)</f>
        <v>0</v>
      </c>
      <c r="CN42" s="43">
        <f>BC42*IF(BC42&gt;0,IF(ISNUMBER(FIND("[",AK42)),VLOOKUP(LEFT(AK42,FIND("[",AK42)-1),Resources!$B$3:$F$100,5,FALSE),VLOOKUP(AK42,Resources!$B$3:$F$100,5,FALSE)),0)</f>
        <v>0</v>
      </c>
      <c r="CO42" s="43">
        <f>BD42*IF(BD42&gt;0,IF(ISNUMBER(FIND("[",AL42)),VLOOKUP(LEFT(AL42,FIND("[",AL42)-1),Resources!$B$3:$F$100,5,FALSE),VLOOKUP(AL42,Resources!$B$3:$F$100,5,FALSE)),0)</f>
        <v>0</v>
      </c>
      <c r="CP42" s="43">
        <f>BE42*IF(BE42&gt;0,IF(ISNUMBER(FIND("[",AM42)),VLOOKUP(LEFT(AM42,FIND("[",AM42)-1),Resources!$B$3:$F$100,5,FALSE),VLOOKUP(AM42,Resources!$B$3:$F$100,5,FALSE)),0)</f>
        <v>0</v>
      </c>
      <c r="CQ42" s="43">
        <f>BF42*IF(BF42&gt;0,IF(ISNUMBER(FIND("[",AN42)),VLOOKUP(LEFT(AN42,FIND("[",AN42)-1),Resources!$B$3:$F$100,5,FALSE),VLOOKUP(AN42,Resources!$B$3:$F$100,5,FALSE)),0)</f>
        <v>0</v>
      </c>
      <c r="CR42" s="43">
        <f>BG42*IF(BG42&gt;0,IF(ISNUMBER(FIND("[",AO42)),VLOOKUP(LEFT(AO42,FIND("[",AO42)-1),Resources!$B$3:$F$100,5,FALSE),VLOOKUP(AO42,Resources!$B$3:$F$100,5,FALSE)),0)</f>
        <v>0</v>
      </c>
      <c r="CS42" s="43">
        <f>BH42*IF(BH42&gt;0,IF(ISNUMBER(FIND("[",AP42)),VLOOKUP(LEFT(AP42,FIND("[",AP42)-1),Resources!$B$3:$F$100,5,FALSE),VLOOKUP(AP42,Resources!$B$3:$F$100,5,FALSE)),0)</f>
        <v>0</v>
      </c>
      <c r="CT42" s="44">
        <f t="shared" si="40"/>
        <v>41.56</v>
      </c>
    </row>
    <row r="43" spans="1:98">
      <c r="A43" s="8" t="s">
        <v>204</v>
      </c>
      <c r="B43" s="9" t="s">
        <v>205</v>
      </c>
      <c r="C43" s="22" t="s">
        <v>206</v>
      </c>
      <c r="D43" s="5"/>
      <c r="E43" s="5"/>
      <c r="F43" s="6"/>
      <c r="G43" s="5"/>
      <c r="H43" s="5"/>
      <c r="I43" s="5"/>
      <c r="J43" s="5"/>
      <c r="K43" s="7"/>
      <c r="L43" s="5"/>
      <c r="M43" s="5"/>
      <c r="N43" s="7"/>
      <c r="X43" s="43"/>
      <c r="Y43" s="35"/>
      <c r="Z43" s="35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4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4"/>
    </row>
    <row r="44" spans="1:98">
      <c r="A44" s="10" t="s">
        <v>207</v>
      </c>
      <c r="B44" s="4" t="s">
        <v>208</v>
      </c>
      <c r="C44" s="23" t="s">
        <v>209</v>
      </c>
      <c r="D44" s="4" t="s">
        <v>210</v>
      </c>
      <c r="E44" s="4"/>
      <c r="F44" s="12">
        <v>39323.416666666701</v>
      </c>
      <c r="G44" s="13"/>
      <c r="H44" s="4" t="s">
        <v>83</v>
      </c>
      <c r="I44" s="9" t="s">
        <v>146</v>
      </c>
      <c r="J44" s="13"/>
      <c r="K44" s="14">
        <v>4793</v>
      </c>
      <c r="L44" s="13"/>
      <c r="M44" s="14">
        <v>0</v>
      </c>
      <c r="N44" s="13"/>
      <c r="X44" s="43">
        <f>M44/(IF(ISNUMBER(FIND("d",H44)),LEFT(H44,FIND("d",H44)-1),0)*COUNTIF(Agenda!$B$2:$B$25,"Yes")+IF(ISNUMBER(FIND(" ",H44)),LEFT(RIGHT(H44,LEN(H44)-FIND(" ",H44)),FIND("h",RIGHT(H44,LEN(H44)-FIND(" ",H44)))-1),IF(ISNUMBER(FIND("h",H44)),LEFT(H44,FIND("h",H44)-1),0)))</f>
        <v>0</v>
      </c>
      <c r="Y44" s="35" t="str">
        <f t="shared" ref="Y44:Y50" si="47">IF(ISNUMBER(FIND(";",I44)),LEFT(I44,FIND(";",I44)-1),I44)</f>
        <v>plumber</v>
      </c>
      <c r="Z44" s="35">
        <f t="shared" ref="Z44:Z50" si="48">IF(ISNUMBER(FIND(";",I44)),RIGHT(I44,LEN(I44)-FIND(";",I44)),0)</f>
        <v>0</v>
      </c>
      <c r="AA44" s="36">
        <f t="shared" si="21"/>
        <v>0</v>
      </c>
      <c r="AB44" s="36">
        <f t="shared" si="22"/>
        <v>0</v>
      </c>
      <c r="AC44" s="36">
        <f t="shared" si="23"/>
        <v>0</v>
      </c>
      <c r="AD44" s="36">
        <f t="shared" si="24"/>
        <v>0</v>
      </c>
      <c r="AE44" s="36">
        <f t="shared" si="25"/>
        <v>0</v>
      </c>
      <c r="AF44" s="36">
        <f t="shared" si="26"/>
        <v>0</v>
      </c>
      <c r="AG44" s="36">
        <f t="shared" si="27"/>
        <v>0</v>
      </c>
      <c r="AH44" s="36">
        <f t="shared" si="28"/>
        <v>0</v>
      </c>
      <c r="AI44" s="36">
        <f t="shared" si="29"/>
        <v>0</v>
      </c>
      <c r="AJ44" s="36">
        <f t="shared" si="30"/>
        <v>0</v>
      </c>
      <c r="AK44" s="36">
        <f t="shared" si="31"/>
        <v>0</v>
      </c>
      <c r="AL44" s="36">
        <f t="shared" si="32"/>
        <v>0</v>
      </c>
      <c r="AM44" s="36">
        <f t="shared" si="33"/>
        <v>0</v>
      </c>
      <c r="AN44" s="36">
        <f t="shared" si="34"/>
        <v>0</v>
      </c>
      <c r="AO44" s="36">
        <f t="shared" si="35"/>
        <v>0</v>
      </c>
      <c r="AP44" s="36">
        <f t="shared" si="36"/>
        <v>0</v>
      </c>
      <c r="AQ44" s="37">
        <f t="shared" si="44"/>
        <v>1</v>
      </c>
      <c r="AR44" s="37">
        <f t="shared" si="44"/>
        <v>0</v>
      </c>
      <c r="AS44" s="37">
        <f t="shared" si="44"/>
        <v>0</v>
      </c>
      <c r="AT44" s="37">
        <f t="shared" si="44"/>
        <v>0</v>
      </c>
      <c r="AU44" s="37">
        <f t="shared" si="44"/>
        <v>0</v>
      </c>
      <c r="AV44" s="37">
        <f t="shared" si="44"/>
        <v>0</v>
      </c>
      <c r="AW44" s="37">
        <f t="shared" si="44"/>
        <v>0</v>
      </c>
      <c r="AX44" s="37">
        <f t="shared" si="44"/>
        <v>0</v>
      </c>
      <c r="AY44" s="37">
        <f t="shared" si="44"/>
        <v>0</v>
      </c>
      <c r="AZ44" s="37">
        <f t="shared" si="44"/>
        <v>0</v>
      </c>
      <c r="BA44" s="37">
        <f t="shared" si="44"/>
        <v>0</v>
      </c>
      <c r="BB44" s="37">
        <f t="shared" si="44"/>
        <v>0</v>
      </c>
      <c r="BC44" s="37">
        <f t="shared" si="44"/>
        <v>0</v>
      </c>
      <c r="BD44" s="37">
        <f t="shared" si="44"/>
        <v>0</v>
      </c>
      <c r="BE44" s="37">
        <f t="shared" si="44"/>
        <v>0</v>
      </c>
      <c r="BF44" s="37">
        <f t="shared" si="43"/>
        <v>0</v>
      </c>
      <c r="BG44" s="37">
        <f t="shared" si="38"/>
        <v>0</v>
      </c>
      <c r="BH44" s="37">
        <f t="shared" si="38"/>
        <v>0</v>
      </c>
      <c r="BI44" s="43">
        <f>AQ44*IF(AQ44&gt;0,IF(ISNUMBER(FIND("[",Y44)),VLOOKUP(LEFT(Y44,FIND("[",Y44)-1),Resources!$B$3:$F$100,4,FALSE),VLOOKUP(Y44,Resources!$B$3:$F$100,4,FALSE)),0)</f>
        <v>0</v>
      </c>
      <c r="BJ44" s="43">
        <f>AR44*IF(AR44&gt;0,IF(ISNUMBER(FIND("[",Z44)),VLOOKUP(LEFT(Z44,FIND("[",Z44)-1),Resources!$B$3:$F$100,4,FALSE),VLOOKUP(Z44,Resources!$B$3:$F$100,4,FALSE)),0)</f>
        <v>0</v>
      </c>
      <c r="BK44" s="43">
        <f>AS44*IF(AS44&gt;0,IF(ISNUMBER(FIND("[",AA44)),VLOOKUP(LEFT(AA44,FIND("[",AA44)-1),Resources!$B$3:$F$100,4,FALSE),VLOOKUP(AA44,Resources!$B$3:$F$100,4,FALSE)),0)</f>
        <v>0</v>
      </c>
      <c r="BL44" s="43">
        <f>AT44*IF(AT44&gt;0,IF(ISNUMBER(FIND("[",AB44)),VLOOKUP(LEFT(AB44,FIND("[",AB44)-1),Resources!$B$3:$F$100,4,FALSE),VLOOKUP(AB44,Resources!$B$3:$F$100,4,FALSE)),0)</f>
        <v>0</v>
      </c>
      <c r="BM44" s="43">
        <f>AU44*IF(AU44&gt;0,IF(ISNUMBER(FIND("[",AC44)),VLOOKUP(LEFT(AC44,FIND("[",AC44)-1),Resources!$B$3:$F$100,4,FALSE),VLOOKUP(AC44,Resources!$B$3:$F$100,4,FALSE)),0)</f>
        <v>0</v>
      </c>
      <c r="BN44" s="43">
        <f>AV44*IF(AV44&gt;0,IF(ISNUMBER(FIND("[",AD44)),VLOOKUP(LEFT(AD44,FIND("[",AD44)-1),Resources!$B$3:$F$100,4,FALSE),VLOOKUP(AD44,Resources!$B$3:$F$100,4,FALSE)),0)</f>
        <v>0</v>
      </c>
      <c r="BO44" s="43">
        <f>AW44*IF(AW44&gt;0,IF(ISNUMBER(FIND("[",AE44)),VLOOKUP(LEFT(AE44,FIND("[",AE44)-1),Resources!$B$3:$F$100,4,FALSE),VLOOKUP(AE44,Resources!$B$3:$F$100,4,FALSE)),0)</f>
        <v>0</v>
      </c>
      <c r="BP44" s="43">
        <f>AX44*IF(AX44&gt;0,IF(ISNUMBER(FIND("[",AF44)),VLOOKUP(LEFT(AF44,FIND("[",AF44)-1),Resources!$B$3:$F$100,4,FALSE),VLOOKUP(AF44,Resources!$B$3:$F$100,4,FALSE)),0)</f>
        <v>0</v>
      </c>
      <c r="BQ44" s="43">
        <f>AY44*IF(AY44&gt;0,IF(ISNUMBER(FIND("[",AG44)),VLOOKUP(LEFT(AG44,FIND("[",AG44)-1),Resources!$B$3:$F$100,4,FALSE),VLOOKUP(AG44,Resources!$B$3:$F$100,4,FALSE)),0)</f>
        <v>0</v>
      </c>
      <c r="BR44" s="43">
        <f>AZ44*IF(AZ44&gt;0,IF(ISNUMBER(FIND("[",AH44)),VLOOKUP(LEFT(AH44,FIND("[",AH44)-1),Resources!$B$3:$F$100,4,FALSE),VLOOKUP(AH44,Resources!$B$3:$F$100,4,FALSE)),0)</f>
        <v>0</v>
      </c>
      <c r="BS44" s="43">
        <f>BA44*IF(BA44&gt;0,IF(ISNUMBER(FIND("[",AI44)),VLOOKUP(LEFT(AI44,FIND("[",AI44)-1),Resources!$B$3:$F$100,4,FALSE),VLOOKUP(AI44,Resources!$B$3:$F$100,4,FALSE)),0)</f>
        <v>0</v>
      </c>
      <c r="BT44" s="43">
        <f>BB44*IF(BB44&gt;0,IF(ISNUMBER(FIND("[",AJ44)),VLOOKUP(LEFT(AJ44,FIND("[",AJ44)-1),Resources!$B$3:$F$100,4,FALSE),VLOOKUP(AJ44,Resources!$B$3:$F$100,4,FALSE)),0)</f>
        <v>0</v>
      </c>
      <c r="BU44" s="43">
        <f>BC44*IF(BC44&gt;0,IF(ISNUMBER(FIND("[",AK44)),VLOOKUP(LEFT(AK44,FIND("[",AK44)-1),Resources!$B$3:$F$100,4,FALSE),VLOOKUP(AK44,Resources!$B$3:$F$100,4,FALSE)),0)</f>
        <v>0</v>
      </c>
      <c r="BV44" s="43">
        <f>BD44*IF(BD44&gt;0,IF(ISNUMBER(FIND("[",AL44)),VLOOKUP(LEFT(AL44,FIND("[",AL44)-1),Resources!$B$3:$F$100,4,FALSE),VLOOKUP(AL44,Resources!$B$3:$F$100,4,FALSE)),0)</f>
        <v>0</v>
      </c>
      <c r="BW44" s="43">
        <f>BE44*IF(BE44&gt;0,IF(ISNUMBER(FIND("[",AM44)),VLOOKUP(LEFT(AM44,FIND("[",AM44)-1),Resources!$B$3:$F$100,4,FALSE),VLOOKUP(AM44,Resources!$B$3:$F$100,4,FALSE)),0)</f>
        <v>0</v>
      </c>
      <c r="BX44" s="43">
        <f>BF44*IF(BF44&gt;0,IF(ISNUMBER(FIND("[",AN44)),VLOOKUP(LEFT(AN44,FIND("[",AN44)-1),Resources!$B$3:$F$100,4,FALSE),VLOOKUP(AN44,Resources!$B$3:$F$100,4,FALSE)),0)</f>
        <v>0</v>
      </c>
      <c r="BY44" s="43">
        <f>BG44*IF(BG44&gt;0,IF(ISNUMBER(FIND("[",AO44)),VLOOKUP(LEFT(AO44,FIND("[",AO44)-1),Resources!$B$3:$F$100,4,FALSE),VLOOKUP(AO44,Resources!$B$3:$F$100,4,FALSE)),0)</f>
        <v>0</v>
      </c>
      <c r="BZ44" s="43">
        <f>BH44*IF(BH44&gt;0,IF(ISNUMBER(FIND("[",AP44)),VLOOKUP(LEFT(AP44,FIND("[",AP44)-1),Resources!$B$3:$F$100,4,FALSE),VLOOKUP(AP44,Resources!$B$3:$F$100,4,FALSE)),0)</f>
        <v>0</v>
      </c>
      <c r="CA44" s="44">
        <f t="shared" si="39"/>
        <v>0</v>
      </c>
      <c r="CB44" s="43">
        <f>AQ44*IF(AQ44&gt;0,IF(ISNUMBER(FIND("[",Y44)),VLOOKUP(LEFT(Y44,FIND("[",Y44)-1),Resources!$B$3:$F$100,5,FALSE),VLOOKUP(Y44,Resources!$B$3:$F$100,5,FALSE)),0)</f>
        <v>36</v>
      </c>
      <c r="CC44" s="43">
        <f>AR44*IF(AR44&gt;0,IF(ISNUMBER(FIND("[",Z44)),VLOOKUP(LEFT(Z44,FIND("[",Z44)-1),Resources!$B$3:$F$100,5,FALSE),VLOOKUP(Z44,Resources!$B$3:$F$100,5,FALSE)),0)</f>
        <v>0</v>
      </c>
      <c r="CD44" s="43">
        <f>AS44*IF(AS44&gt;0,IF(ISNUMBER(FIND("[",AA44)),VLOOKUP(LEFT(AA44,FIND("[",AA44)-1),Resources!$B$3:$F$100,5,FALSE),VLOOKUP(AA44,Resources!$B$3:$F$100,5,FALSE)),0)</f>
        <v>0</v>
      </c>
      <c r="CE44" s="43">
        <f>AT44*IF(AT44&gt;0,IF(ISNUMBER(FIND("[",AB44)),VLOOKUP(LEFT(AB44,FIND("[",AB44)-1),Resources!$B$3:$F$100,5,FALSE),VLOOKUP(AB44,Resources!$B$3:$F$100,5,FALSE)),0)</f>
        <v>0</v>
      </c>
      <c r="CF44" s="43">
        <f>AU44*IF(AU44&gt;0,IF(ISNUMBER(FIND("[",AC44)),VLOOKUP(LEFT(AC44,FIND("[",AC44)-1),Resources!$B$3:$F$100,5,FALSE),VLOOKUP(AC44,Resources!$B$3:$F$100,5,FALSE)),0)</f>
        <v>0</v>
      </c>
      <c r="CG44" s="43">
        <f>AV44*IF(AV44&gt;0,IF(ISNUMBER(FIND("[",AD44)),VLOOKUP(LEFT(AD44,FIND("[",AD44)-1),Resources!$B$3:$F$100,5,FALSE),VLOOKUP(AD44,Resources!$B$3:$F$100,5,FALSE)),0)</f>
        <v>0</v>
      </c>
      <c r="CH44" s="43">
        <f>AW44*IF(AW44&gt;0,IF(ISNUMBER(FIND("[",AE44)),VLOOKUP(LEFT(AE44,FIND("[",AE44)-1),Resources!$B$3:$F$100,5,FALSE),VLOOKUP(AE44,Resources!$B$3:$F$100,5,FALSE)),0)</f>
        <v>0</v>
      </c>
      <c r="CI44" s="43">
        <f>AX44*IF(AX44&gt;0,IF(ISNUMBER(FIND("[",AF44)),VLOOKUP(LEFT(AF44,FIND("[",AF44)-1),Resources!$B$3:$F$100,5,FALSE),VLOOKUP(AF44,Resources!$B$3:$F$100,5,FALSE)),0)</f>
        <v>0</v>
      </c>
      <c r="CJ44" s="43">
        <f>AY44*IF(AY44&gt;0,IF(ISNUMBER(FIND("[",AG44)),VLOOKUP(LEFT(AG44,FIND("[",AG44)-1),Resources!$B$3:$F$100,5,FALSE),VLOOKUP(AG44,Resources!$B$3:$F$100,5,FALSE)),0)</f>
        <v>0</v>
      </c>
      <c r="CK44" s="43">
        <f>AZ44*IF(AZ44&gt;0,IF(ISNUMBER(FIND("[",AH44)),VLOOKUP(LEFT(AH44,FIND("[",AH44)-1),Resources!$B$3:$F$100,5,FALSE),VLOOKUP(AH44,Resources!$B$3:$F$100,5,FALSE)),0)</f>
        <v>0</v>
      </c>
      <c r="CL44" s="43">
        <f>BA44*IF(BA44&gt;0,IF(ISNUMBER(FIND("[",AI44)),VLOOKUP(LEFT(AI44,FIND("[",AI44)-1),Resources!$B$3:$F$100,5,FALSE),VLOOKUP(AI44,Resources!$B$3:$F$100,5,FALSE)),0)</f>
        <v>0</v>
      </c>
      <c r="CM44" s="43">
        <f>BB44*IF(BB44&gt;0,IF(ISNUMBER(FIND("[",AJ44)),VLOOKUP(LEFT(AJ44,FIND("[",AJ44)-1),Resources!$B$3:$F$100,5,FALSE),VLOOKUP(AJ44,Resources!$B$3:$F$100,5,FALSE)),0)</f>
        <v>0</v>
      </c>
      <c r="CN44" s="43">
        <f>BC44*IF(BC44&gt;0,IF(ISNUMBER(FIND("[",AK44)),VLOOKUP(LEFT(AK44,FIND("[",AK44)-1),Resources!$B$3:$F$100,5,FALSE),VLOOKUP(AK44,Resources!$B$3:$F$100,5,FALSE)),0)</f>
        <v>0</v>
      </c>
      <c r="CO44" s="43">
        <f>BD44*IF(BD44&gt;0,IF(ISNUMBER(FIND("[",AL44)),VLOOKUP(LEFT(AL44,FIND("[",AL44)-1),Resources!$B$3:$F$100,5,FALSE),VLOOKUP(AL44,Resources!$B$3:$F$100,5,FALSE)),0)</f>
        <v>0</v>
      </c>
      <c r="CP44" s="43">
        <f>BE44*IF(BE44&gt;0,IF(ISNUMBER(FIND("[",AM44)),VLOOKUP(LEFT(AM44,FIND("[",AM44)-1),Resources!$B$3:$F$100,5,FALSE),VLOOKUP(AM44,Resources!$B$3:$F$100,5,FALSE)),0)</f>
        <v>0</v>
      </c>
      <c r="CQ44" s="43">
        <f>BF44*IF(BF44&gt;0,IF(ISNUMBER(FIND("[",AN44)),VLOOKUP(LEFT(AN44,FIND("[",AN44)-1),Resources!$B$3:$F$100,5,FALSE),VLOOKUP(AN44,Resources!$B$3:$F$100,5,FALSE)),0)</f>
        <v>0</v>
      </c>
      <c r="CR44" s="43">
        <f>BG44*IF(BG44&gt;0,IF(ISNUMBER(FIND("[",AO44)),VLOOKUP(LEFT(AO44,FIND("[",AO44)-1),Resources!$B$3:$F$100,5,FALSE),VLOOKUP(AO44,Resources!$B$3:$F$100,5,FALSE)),0)</f>
        <v>0</v>
      </c>
      <c r="CS44" s="43">
        <f>BH44*IF(BH44&gt;0,IF(ISNUMBER(FIND("[",AP44)),VLOOKUP(LEFT(AP44,FIND("[",AP44)-1),Resources!$B$3:$F$100,5,FALSE),VLOOKUP(AP44,Resources!$B$3:$F$100,5,FALSE)),0)</f>
        <v>0</v>
      </c>
      <c r="CT44" s="44">
        <f t="shared" si="40"/>
        <v>36</v>
      </c>
    </row>
    <row r="45" spans="1:98">
      <c r="A45" s="10" t="s">
        <v>211</v>
      </c>
      <c r="B45" s="4" t="s">
        <v>212</v>
      </c>
      <c r="C45" s="23" t="s">
        <v>213</v>
      </c>
      <c r="D45" s="4" t="s">
        <v>210</v>
      </c>
      <c r="E45" s="4"/>
      <c r="F45" s="12">
        <v>39323.416666666701</v>
      </c>
      <c r="G45" s="13"/>
      <c r="H45" s="4" t="s">
        <v>83</v>
      </c>
      <c r="I45" s="9" t="s">
        <v>150</v>
      </c>
      <c r="J45" s="13"/>
      <c r="K45" s="14">
        <v>31200.960899999998</v>
      </c>
      <c r="L45" s="13"/>
      <c r="M45" s="14">
        <v>0</v>
      </c>
      <c r="N45" s="13"/>
      <c r="X45" s="43">
        <f>M45/(IF(ISNUMBER(FIND("d",H45)),LEFT(H45,FIND("d",H45)-1),0)*COUNTIF(Agenda!$B$2:$B$25,"Yes")+IF(ISNUMBER(FIND(" ",H45)),LEFT(RIGHT(H45,LEN(H45)-FIND(" ",H45)),FIND("h",RIGHT(H45,LEN(H45)-FIND(" ",H45)))-1),IF(ISNUMBER(FIND("h",H45)),LEFT(H45,FIND("h",H45)-1),0)))</f>
        <v>0</v>
      </c>
      <c r="Y45" s="35" t="str">
        <f t="shared" si="47"/>
        <v>mason</v>
      </c>
      <c r="Z45" s="35">
        <f t="shared" si="48"/>
        <v>0</v>
      </c>
      <c r="AA45" s="36">
        <f t="shared" si="21"/>
        <v>0</v>
      </c>
      <c r="AB45" s="36">
        <f t="shared" si="22"/>
        <v>0</v>
      </c>
      <c r="AC45" s="36">
        <f t="shared" si="23"/>
        <v>0</v>
      </c>
      <c r="AD45" s="36">
        <f t="shared" si="24"/>
        <v>0</v>
      </c>
      <c r="AE45" s="36">
        <f t="shared" si="25"/>
        <v>0</v>
      </c>
      <c r="AF45" s="36">
        <f t="shared" si="26"/>
        <v>0</v>
      </c>
      <c r="AG45" s="36">
        <f t="shared" si="27"/>
        <v>0</v>
      </c>
      <c r="AH45" s="36">
        <f t="shared" si="28"/>
        <v>0</v>
      </c>
      <c r="AI45" s="36">
        <f t="shared" si="29"/>
        <v>0</v>
      </c>
      <c r="AJ45" s="36">
        <f t="shared" si="30"/>
        <v>0</v>
      </c>
      <c r="AK45" s="36">
        <f t="shared" si="31"/>
        <v>0</v>
      </c>
      <c r="AL45" s="36">
        <f t="shared" si="32"/>
        <v>0</v>
      </c>
      <c r="AM45" s="36">
        <f t="shared" si="33"/>
        <v>0</v>
      </c>
      <c r="AN45" s="36">
        <f t="shared" si="34"/>
        <v>0</v>
      </c>
      <c r="AO45" s="36">
        <f t="shared" si="35"/>
        <v>0</v>
      </c>
      <c r="AP45" s="36">
        <f t="shared" si="36"/>
        <v>0</v>
      </c>
      <c r="AQ45" s="37">
        <f t="shared" si="44"/>
        <v>1</v>
      </c>
      <c r="AR45" s="37">
        <f t="shared" si="44"/>
        <v>0</v>
      </c>
      <c r="AS45" s="37">
        <f t="shared" si="44"/>
        <v>0</v>
      </c>
      <c r="AT45" s="37">
        <f t="shared" si="44"/>
        <v>0</v>
      </c>
      <c r="AU45" s="37">
        <f t="shared" si="44"/>
        <v>0</v>
      </c>
      <c r="AV45" s="37">
        <f t="shared" si="44"/>
        <v>0</v>
      </c>
      <c r="AW45" s="37">
        <f t="shared" si="44"/>
        <v>0</v>
      </c>
      <c r="AX45" s="37">
        <f t="shared" si="44"/>
        <v>0</v>
      </c>
      <c r="AY45" s="37">
        <f t="shared" si="44"/>
        <v>0</v>
      </c>
      <c r="AZ45" s="37">
        <f t="shared" si="44"/>
        <v>0</v>
      </c>
      <c r="BA45" s="37">
        <f t="shared" si="44"/>
        <v>0</v>
      </c>
      <c r="BB45" s="37">
        <f t="shared" si="44"/>
        <v>0</v>
      </c>
      <c r="BC45" s="37">
        <f t="shared" si="44"/>
        <v>0</v>
      </c>
      <c r="BD45" s="37">
        <f t="shared" si="44"/>
        <v>0</v>
      </c>
      <c r="BE45" s="37">
        <f t="shared" si="44"/>
        <v>0</v>
      </c>
      <c r="BF45" s="37">
        <f t="shared" si="43"/>
        <v>0</v>
      </c>
      <c r="BG45" s="37">
        <f t="shared" si="38"/>
        <v>0</v>
      </c>
      <c r="BH45" s="37">
        <f t="shared" si="38"/>
        <v>0</v>
      </c>
      <c r="BI45" s="43">
        <f>AQ45*IF(AQ45&gt;0,IF(ISNUMBER(FIND("[",Y45)),VLOOKUP(LEFT(Y45,FIND("[",Y45)-1),Resources!$B$3:$F$100,4,FALSE),VLOOKUP(Y45,Resources!$B$3:$F$100,4,FALSE)),0)</f>
        <v>0</v>
      </c>
      <c r="BJ45" s="43">
        <f>AR45*IF(AR45&gt;0,IF(ISNUMBER(FIND("[",Z45)),VLOOKUP(LEFT(Z45,FIND("[",Z45)-1),Resources!$B$3:$F$100,4,FALSE),VLOOKUP(Z45,Resources!$B$3:$F$100,4,FALSE)),0)</f>
        <v>0</v>
      </c>
      <c r="BK45" s="43">
        <f>AS45*IF(AS45&gt;0,IF(ISNUMBER(FIND("[",AA45)),VLOOKUP(LEFT(AA45,FIND("[",AA45)-1),Resources!$B$3:$F$100,4,FALSE),VLOOKUP(AA45,Resources!$B$3:$F$100,4,FALSE)),0)</f>
        <v>0</v>
      </c>
      <c r="BL45" s="43">
        <f>AT45*IF(AT45&gt;0,IF(ISNUMBER(FIND("[",AB45)),VLOOKUP(LEFT(AB45,FIND("[",AB45)-1),Resources!$B$3:$F$100,4,FALSE),VLOOKUP(AB45,Resources!$B$3:$F$100,4,FALSE)),0)</f>
        <v>0</v>
      </c>
      <c r="BM45" s="43">
        <f>AU45*IF(AU45&gt;0,IF(ISNUMBER(FIND("[",AC45)),VLOOKUP(LEFT(AC45,FIND("[",AC45)-1),Resources!$B$3:$F$100,4,FALSE),VLOOKUP(AC45,Resources!$B$3:$F$100,4,FALSE)),0)</f>
        <v>0</v>
      </c>
      <c r="BN45" s="43">
        <f>AV45*IF(AV45&gt;0,IF(ISNUMBER(FIND("[",AD45)),VLOOKUP(LEFT(AD45,FIND("[",AD45)-1),Resources!$B$3:$F$100,4,FALSE),VLOOKUP(AD45,Resources!$B$3:$F$100,4,FALSE)),0)</f>
        <v>0</v>
      </c>
      <c r="BO45" s="43">
        <f>AW45*IF(AW45&gt;0,IF(ISNUMBER(FIND("[",AE45)),VLOOKUP(LEFT(AE45,FIND("[",AE45)-1),Resources!$B$3:$F$100,4,FALSE),VLOOKUP(AE45,Resources!$B$3:$F$100,4,FALSE)),0)</f>
        <v>0</v>
      </c>
      <c r="BP45" s="43">
        <f>AX45*IF(AX45&gt;0,IF(ISNUMBER(FIND("[",AF45)),VLOOKUP(LEFT(AF45,FIND("[",AF45)-1),Resources!$B$3:$F$100,4,FALSE),VLOOKUP(AF45,Resources!$B$3:$F$100,4,FALSE)),0)</f>
        <v>0</v>
      </c>
      <c r="BQ45" s="43">
        <f>AY45*IF(AY45&gt;0,IF(ISNUMBER(FIND("[",AG45)),VLOOKUP(LEFT(AG45,FIND("[",AG45)-1),Resources!$B$3:$F$100,4,FALSE),VLOOKUP(AG45,Resources!$B$3:$F$100,4,FALSE)),0)</f>
        <v>0</v>
      </c>
      <c r="BR45" s="43">
        <f>AZ45*IF(AZ45&gt;0,IF(ISNUMBER(FIND("[",AH45)),VLOOKUP(LEFT(AH45,FIND("[",AH45)-1),Resources!$B$3:$F$100,4,FALSE),VLOOKUP(AH45,Resources!$B$3:$F$100,4,FALSE)),0)</f>
        <v>0</v>
      </c>
      <c r="BS45" s="43">
        <f>BA45*IF(BA45&gt;0,IF(ISNUMBER(FIND("[",AI45)),VLOOKUP(LEFT(AI45,FIND("[",AI45)-1),Resources!$B$3:$F$100,4,FALSE),VLOOKUP(AI45,Resources!$B$3:$F$100,4,FALSE)),0)</f>
        <v>0</v>
      </c>
      <c r="BT45" s="43">
        <f>BB45*IF(BB45&gt;0,IF(ISNUMBER(FIND("[",AJ45)),VLOOKUP(LEFT(AJ45,FIND("[",AJ45)-1),Resources!$B$3:$F$100,4,FALSE),VLOOKUP(AJ45,Resources!$B$3:$F$100,4,FALSE)),0)</f>
        <v>0</v>
      </c>
      <c r="BU45" s="43">
        <f>BC45*IF(BC45&gt;0,IF(ISNUMBER(FIND("[",AK45)),VLOOKUP(LEFT(AK45,FIND("[",AK45)-1),Resources!$B$3:$F$100,4,FALSE),VLOOKUP(AK45,Resources!$B$3:$F$100,4,FALSE)),0)</f>
        <v>0</v>
      </c>
      <c r="BV45" s="43">
        <f>BD45*IF(BD45&gt;0,IF(ISNUMBER(FIND("[",AL45)),VLOOKUP(LEFT(AL45,FIND("[",AL45)-1),Resources!$B$3:$F$100,4,FALSE),VLOOKUP(AL45,Resources!$B$3:$F$100,4,FALSE)),0)</f>
        <v>0</v>
      </c>
      <c r="BW45" s="43">
        <f>BE45*IF(BE45&gt;0,IF(ISNUMBER(FIND("[",AM45)),VLOOKUP(LEFT(AM45,FIND("[",AM45)-1),Resources!$B$3:$F$100,4,FALSE),VLOOKUP(AM45,Resources!$B$3:$F$100,4,FALSE)),0)</f>
        <v>0</v>
      </c>
      <c r="BX45" s="43">
        <f>BF45*IF(BF45&gt;0,IF(ISNUMBER(FIND("[",AN45)),VLOOKUP(LEFT(AN45,FIND("[",AN45)-1),Resources!$B$3:$F$100,4,FALSE),VLOOKUP(AN45,Resources!$B$3:$F$100,4,FALSE)),0)</f>
        <v>0</v>
      </c>
      <c r="BY45" s="43">
        <f>BG45*IF(BG45&gt;0,IF(ISNUMBER(FIND("[",AO45)),VLOOKUP(LEFT(AO45,FIND("[",AO45)-1),Resources!$B$3:$F$100,4,FALSE),VLOOKUP(AO45,Resources!$B$3:$F$100,4,FALSE)),0)</f>
        <v>0</v>
      </c>
      <c r="BZ45" s="43">
        <f>BH45*IF(BH45&gt;0,IF(ISNUMBER(FIND("[",AP45)),VLOOKUP(LEFT(AP45,FIND("[",AP45)-1),Resources!$B$3:$F$100,4,FALSE),VLOOKUP(AP45,Resources!$B$3:$F$100,4,FALSE)),0)</f>
        <v>0</v>
      </c>
      <c r="CA45" s="44">
        <f t="shared" si="39"/>
        <v>0</v>
      </c>
      <c r="CB45" s="43">
        <f>AQ45*IF(AQ45&gt;0,IF(ISNUMBER(FIND("[",Y45)),VLOOKUP(LEFT(Y45,FIND("[",Y45)-1),Resources!$B$3:$F$100,5,FALSE),VLOOKUP(Y45,Resources!$B$3:$F$100,5,FALSE)),0)</f>
        <v>40.65</v>
      </c>
      <c r="CC45" s="43">
        <f>AR45*IF(AR45&gt;0,IF(ISNUMBER(FIND("[",Z45)),VLOOKUP(LEFT(Z45,FIND("[",Z45)-1),Resources!$B$3:$F$100,5,FALSE),VLOOKUP(Z45,Resources!$B$3:$F$100,5,FALSE)),0)</f>
        <v>0</v>
      </c>
      <c r="CD45" s="43">
        <f>AS45*IF(AS45&gt;0,IF(ISNUMBER(FIND("[",AA45)),VLOOKUP(LEFT(AA45,FIND("[",AA45)-1),Resources!$B$3:$F$100,5,FALSE),VLOOKUP(AA45,Resources!$B$3:$F$100,5,FALSE)),0)</f>
        <v>0</v>
      </c>
      <c r="CE45" s="43">
        <f>AT45*IF(AT45&gt;0,IF(ISNUMBER(FIND("[",AB45)),VLOOKUP(LEFT(AB45,FIND("[",AB45)-1),Resources!$B$3:$F$100,5,FALSE),VLOOKUP(AB45,Resources!$B$3:$F$100,5,FALSE)),0)</f>
        <v>0</v>
      </c>
      <c r="CF45" s="43">
        <f>AU45*IF(AU45&gt;0,IF(ISNUMBER(FIND("[",AC45)),VLOOKUP(LEFT(AC45,FIND("[",AC45)-1),Resources!$B$3:$F$100,5,FALSE),VLOOKUP(AC45,Resources!$B$3:$F$100,5,FALSE)),0)</f>
        <v>0</v>
      </c>
      <c r="CG45" s="43">
        <f>AV45*IF(AV45&gt;0,IF(ISNUMBER(FIND("[",AD45)),VLOOKUP(LEFT(AD45,FIND("[",AD45)-1),Resources!$B$3:$F$100,5,FALSE),VLOOKUP(AD45,Resources!$B$3:$F$100,5,FALSE)),0)</f>
        <v>0</v>
      </c>
      <c r="CH45" s="43">
        <f>AW45*IF(AW45&gt;0,IF(ISNUMBER(FIND("[",AE45)),VLOOKUP(LEFT(AE45,FIND("[",AE45)-1),Resources!$B$3:$F$100,5,FALSE),VLOOKUP(AE45,Resources!$B$3:$F$100,5,FALSE)),0)</f>
        <v>0</v>
      </c>
      <c r="CI45" s="43">
        <f>AX45*IF(AX45&gt;0,IF(ISNUMBER(FIND("[",AF45)),VLOOKUP(LEFT(AF45,FIND("[",AF45)-1),Resources!$B$3:$F$100,5,FALSE),VLOOKUP(AF45,Resources!$B$3:$F$100,5,FALSE)),0)</f>
        <v>0</v>
      </c>
      <c r="CJ45" s="43">
        <f>AY45*IF(AY45&gt;0,IF(ISNUMBER(FIND("[",AG45)),VLOOKUP(LEFT(AG45,FIND("[",AG45)-1),Resources!$B$3:$F$100,5,FALSE),VLOOKUP(AG45,Resources!$B$3:$F$100,5,FALSE)),0)</f>
        <v>0</v>
      </c>
      <c r="CK45" s="43">
        <f>AZ45*IF(AZ45&gt;0,IF(ISNUMBER(FIND("[",AH45)),VLOOKUP(LEFT(AH45,FIND("[",AH45)-1),Resources!$B$3:$F$100,5,FALSE),VLOOKUP(AH45,Resources!$B$3:$F$100,5,FALSE)),0)</f>
        <v>0</v>
      </c>
      <c r="CL45" s="43">
        <f>BA45*IF(BA45&gt;0,IF(ISNUMBER(FIND("[",AI45)),VLOOKUP(LEFT(AI45,FIND("[",AI45)-1),Resources!$B$3:$F$100,5,FALSE),VLOOKUP(AI45,Resources!$B$3:$F$100,5,FALSE)),0)</f>
        <v>0</v>
      </c>
      <c r="CM45" s="43">
        <f>BB45*IF(BB45&gt;0,IF(ISNUMBER(FIND("[",AJ45)),VLOOKUP(LEFT(AJ45,FIND("[",AJ45)-1),Resources!$B$3:$F$100,5,FALSE),VLOOKUP(AJ45,Resources!$B$3:$F$100,5,FALSE)),0)</f>
        <v>0</v>
      </c>
      <c r="CN45" s="43">
        <f>BC45*IF(BC45&gt;0,IF(ISNUMBER(FIND("[",AK45)),VLOOKUP(LEFT(AK45,FIND("[",AK45)-1),Resources!$B$3:$F$100,5,FALSE),VLOOKUP(AK45,Resources!$B$3:$F$100,5,FALSE)),0)</f>
        <v>0</v>
      </c>
      <c r="CO45" s="43">
        <f>BD45*IF(BD45&gt;0,IF(ISNUMBER(FIND("[",AL45)),VLOOKUP(LEFT(AL45,FIND("[",AL45)-1),Resources!$B$3:$F$100,5,FALSE),VLOOKUP(AL45,Resources!$B$3:$F$100,5,FALSE)),0)</f>
        <v>0</v>
      </c>
      <c r="CP45" s="43">
        <f>BE45*IF(BE45&gt;0,IF(ISNUMBER(FIND("[",AM45)),VLOOKUP(LEFT(AM45,FIND("[",AM45)-1),Resources!$B$3:$F$100,5,FALSE),VLOOKUP(AM45,Resources!$B$3:$F$100,5,FALSE)),0)</f>
        <v>0</v>
      </c>
      <c r="CQ45" s="43">
        <f>BF45*IF(BF45&gt;0,IF(ISNUMBER(FIND("[",AN45)),VLOOKUP(LEFT(AN45,FIND("[",AN45)-1),Resources!$B$3:$F$100,5,FALSE),VLOOKUP(AN45,Resources!$B$3:$F$100,5,FALSE)),0)</f>
        <v>0</v>
      </c>
      <c r="CR45" s="43">
        <f>BG45*IF(BG45&gt;0,IF(ISNUMBER(FIND("[",AO45)),VLOOKUP(LEFT(AO45,FIND("[",AO45)-1),Resources!$B$3:$F$100,5,FALSE),VLOOKUP(AO45,Resources!$B$3:$F$100,5,FALSE)),0)</f>
        <v>0</v>
      </c>
      <c r="CS45" s="43">
        <f>BH45*IF(BH45&gt;0,IF(ISNUMBER(FIND("[",AP45)),VLOOKUP(LEFT(AP45,FIND("[",AP45)-1),Resources!$B$3:$F$100,5,FALSE),VLOOKUP(AP45,Resources!$B$3:$F$100,5,FALSE)),0)</f>
        <v>0</v>
      </c>
      <c r="CT45" s="44">
        <f t="shared" si="40"/>
        <v>40.65</v>
      </c>
    </row>
    <row r="46" spans="1:98">
      <c r="A46" s="10" t="s">
        <v>214</v>
      </c>
      <c r="B46" s="4" t="s">
        <v>215</v>
      </c>
      <c r="C46" s="23" t="s">
        <v>216</v>
      </c>
      <c r="D46" s="4" t="s">
        <v>210</v>
      </c>
      <c r="E46" s="4" t="s">
        <v>217</v>
      </c>
      <c r="F46" s="12">
        <v>39323.416666666701</v>
      </c>
      <c r="G46" s="13"/>
      <c r="H46" s="4" t="s">
        <v>108</v>
      </c>
      <c r="I46" s="9" t="s">
        <v>218</v>
      </c>
      <c r="J46" s="13"/>
      <c r="K46" s="14">
        <v>46116</v>
      </c>
      <c r="L46" s="13"/>
      <c r="M46" s="14">
        <v>0</v>
      </c>
      <c r="N46" s="13"/>
      <c r="X46" s="43">
        <f>M46/(IF(ISNUMBER(FIND("d",H46)),LEFT(H46,FIND("d",H46)-1),0)*COUNTIF(Agenda!$B$2:$B$25,"Yes")+IF(ISNUMBER(FIND(" ",H46)),LEFT(RIGHT(H46,LEN(H46)-FIND(" ",H46)),FIND("h",RIGHT(H46,LEN(H46)-FIND(" ",H46)))-1),IF(ISNUMBER(FIND("h",H46)),LEFT(H46,FIND("h",H46)-1),0)))</f>
        <v>0</v>
      </c>
      <c r="Y46" s="35" t="str">
        <f t="shared" si="47"/>
        <v>screed layer</v>
      </c>
      <c r="Z46" s="35">
        <f t="shared" si="48"/>
        <v>0</v>
      </c>
      <c r="AA46" s="36">
        <f t="shared" si="21"/>
        <v>0</v>
      </c>
      <c r="AB46" s="36">
        <f t="shared" si="22"/>
        <v>0</v>
      </c>
      <c r="AC46" s="36">
        <f t="shared" si="23"/>
        <v>0</v>
      </c>
      <c r="AD46" s="36">
        <f t="shared" si="24"/>
        <v>0</v>
      </c>
      <c r="AE46" s="36">
        <f t="shared" si="25"/>
        <v>0</v>
      </c>
      <c r="AF46" s="36">
        <f t="shared" si="26"/>
        <v>0</v>
      </c>
      <c r="AG46" s="36">
        <f t="shared" si="27"/>
        <v>0</v>
      </c>
      <c r="AH46" s="36">
        <f t="shared" si="28"/>
        <v>0</v>
      </c>
      <c r="AI46" s="36">
        <f t="shared" si="29"/>
        <v>0</v>
      </c>
      <c r="AJ46" s="36">
        <f t="shared" si="30"/>
        <v>0</v>
      </c>
      <c r="AK46" s="36">
        <f t="shared" si="31"/>
        <v>0</v>
      </c>
      <c r="AL46" s="36">
        <f t="shared" si="32"/>
        <v>0</v>
      </c>
      <c r="AM46" s="36">
        <f t="shared" si="33"/>
        <v>0</v>
      </c>
      <c r="AN46" s="36">
        <f t="shared" si="34"/>
        <v>0</v>
      </c>
      <c r="AO46" s="36">
        <f t="shared" si="35"/>
        <v>0</v>
      </c>
      <c r="AP46" s="36">
        <f t="shared" si="36"/>
        <v>0</v>
      </c>
      <c r="AQ46" s="37">
        <f t="shared" si="44"/>
        <v>1</v>
      </c>
      <c r="AR46" s="37">
        <f t="shared" si="44"/>
        <v>0</v>
      </c>
      <c r="AS46" s="37">
        <f t="shared" si="44"/>
        <v>0</v>
      </c>
      <c r="AT46" s="37">
        <f t="shared" si="44"/>
        <v>0</v>
      </c>
      <c r="AU46" s="37">
        <f t="shared" si="44"/>
        <v>0</v>
      </c>
      <c r="AV46" s="37">
        <f t="shared" si="44"/>
        <v>0</v>
      </c>
      <c r="AW46" s="37">
        <f t="shared" si="44"/>
        <v>0</v>
      </c>
      <c r="AX46" s="37">
        <f t="shared" si="44"/>
        <v>0</v>
      </c>
      <c r="AY46" s="37">
        <f t="shared" si="44"/>
        <v>0</v>
      </c>
      <c r="AZ46" s="37">
        <f t="shared" si="44"/>
        <v>0</v>
      </c>
      <c r="BA46" s="37">
        <f t="shared" si="44"/>
        <v>0</v>
      </c>
      <c r="BB46" s="37">
        <f t="shared" si="44"/>
        <v>0</v>
      </c>
      <c r="BC46" s="37">
        <f t="shared" si="44"/>
        <v>0</v>
      </c>
      <c r="BD46" s="37">
        <f t="shared" si="44"/>
        <v>0</v>
      </c>
      <c r="BE46" s="37">
        <f t="shared" si="44"/>
        <v>0</v>
      </c>
      <c r="BF46" s="37">
        <f t="shared" si="43"/>
        <v>0</v>
      </c>
      <c r="BG46" s="37">
        <f t="shared" si="38"/>
        <v>0</v>
      </c>
      <c r="BH46" s="37">
        <f t="shared" si="38"/>
        <v>0</v>
      </c>
      <c r="BI46" s="43">
        <f>AQ46*IF(AQ46&gt;0,IF(ISNUMBER(FIND("[",Y46)),VLOOKUP(LEFT(Y46,FIND("[",Y46)-1),Resources!$B$3:$F$100,4,FALSE),VLOOKUP(Y46,Resources!$B$3:$F$100,4,FALSE)),0)</f>
        <v>0</v>
      </c>
      <c r="BJ46" s="43">
        <f>AR46*IF(AR46&gt;0,IF(ISNUMBER(FIND("[",Z46)),VLOOKUP(LEFT(Z46,FIND("[",Z46)-1),Resources!$B$3:$F$100,4,FALSE),VLOOKUP(Z46,Resources!$B$3:$F$100,4,FALSE)),0)</f>
        <v>0</v>
      </c>
      <c r="BK46" s="43">
        <f>AS46*IF(AS46&gt;0,IF(ISNUMBER(FIND("[",AA46)),VLOOKUP(LEFT(AA46,FIND("[",AA46)-1),Resources!$B$3:$F$100,4,FALSE),VLOOKUP(AA46,Resources!$B$3:$F$100,4,FALSE)),0)</f>
        <v>0</v>
      </c>
      <c r="BL46" s="43">
        <f>AT46*IF(AT46&gt;0,IF(ISNUMBER(FIND("[",AB46)),VLOOKUP(LEFT(AB46,FIND("[",AB46)-1),Resources!$B$3:$F$100,4,FALSE),VLOOKUP(AB46,Resources!$B$3:$F$100,4,FALSE)),0)</f>
        <v>0</v>
      </c>
      <c r="BM46" s="43">
        <f>AU46*IF(AU46&gt;0,IF(ISNUMBER(FIND("[",AC46)),VLOOKUP(LEFT(AC46,FIND("[",AC46)-1),Resources!$B$3:$F$100,4,FALSE),VLOOKUP(AC46,Resources!$B$3:$F$100,4,FALSE)),0)</f>
        <v>0</v>
      </c>
      <c r="BN46" s="43">
        <f>AV46*IF(AV46&gt;0,IF(ISNUMBER(FIND("[",AD46)),VLOOKUP(LEFT(AD46,FIND("[",AD46)-1),Resources!$B$3:$F$100,4,FALSE),VLOOKUP(AD46,Resources!$B$3:$F$100,4,FALSE)),0)</f>
        <v>0</v>
      </c>
      <c r="BO46" s="43">
        <f>AW46*IF(AW46&gt;0,IF(ISNUMBER(FIND("[",AE46)),VLOOKUP(LEFT(AE46,FIND("[",AE46)-1),Resources!$B$3:$F$100,4,FALSE),VLOOKUP(AE46,Resources!$B$3:$F$100,4,FALSE)),0)</f>
        <v>0</v>
      </c>
      <c r="BP46" s="43">
        <f>AX46*IF(AX46&gt;0,IF(ISNUMBER(FIND("[",AF46)),VLOOKUP(LEFT(AF46,FIND("[",AF46)-1),Resources!$B$3:$F$100,4,FALSE),VLOOKUP(AF46,Resources!$B$3:$F$100,4,FALSE)),0)</f>
        <v>0</v>
      </c>
      <c r="BQ46" s="43">
        <f>AY46*IF(AY46&gt;0,IF(ISNUMBER(FIND("[",AG46)),VLOOKUP(LEFT(AG46,FIND("[",AG46)-1),Resources!$B$3:$F$100,4,FALSE),VLOOKUP(AG46,Resources!$B$3:$F$100,4,FALSE)),0)</f>
        <v>0</v>
      </c>
      <c r="BR46" s="43">
        <f>AZ46*IF(AZ46&gt;0,IF(ISNUMBER(FIND("[",AH46)),VLOOKUP(LEFT(AH46,FIND("[",AH46)-1),Resources!$B$3:$F$100,4,FALSE),VLOOKUP(AH46,Resources!$B$3:$F$100,4,FALSE)),0)</f>
        <v>0</v>
      </c>
      <c r="BS46" s="43">
        <f>BA46*IF(BA46&gt;0,IF(ISNUMBER(FIND("[",AI46)),VLOOKUP(LEFT(AI46,FIND("[",AI46)-1),Resources!$B$3:$F$100,4,FALSE),VLOOKUP(AI46,Resources!$B$3:$F$100,4,FALSE)),0)</f>
        <v>0</v>
      </c>
      <c r="BT46" s="43">
        <f>BB46*IF(BB46&gt;0,IF(ISNUMBER(FIND("[",AJ46)),VLOOKUP(LEFT(AJ46,FIND("[",AJ46)-1),Resources!$B$3:$F$100,4,FALSE),VLOOKUP(AJ46,Resources!$B$3:$F$100,4,FALSE)),0)</f>
        <v>0</v>
      </c>
      <c r="BU46" s="43">
        <f>BC46*IF(BC46&gt;0,IF(ISNUMBER(FIND("[",AK46)),VLOOKUP(LEFT(AK46,FIND("[",AK46)-1),Resources!$B$3:$F$100,4,FALSE),VLOOKUP(AK46,Resources!$B$3:$F$100,4,FALSE)),0)</f>
        <v>0</v>
      </c>
      <c r="BV46" s="43">
        <f>BD46*IF(BD46&gt;0,IF(ISNUMBER(FIND("[",AL46)),VLOOKUP(LEFT(AL46,FIND("[",AL46)-1),Resources!$B$3:$F$100,4,FALSE),VLOOKUP(AL46,Resources!$B$3:$F$100,4,FALSE)),0)</f>
        <v>0</v>
      </c>
      <c r="BW46" s="43">
        <f>BE46*IF(BE46&gt;0,IF(ISNUMBER(FIND("[",AM46)),VLOOKUP(LEFT(AM46,FIND("[",AM46)-1),Resources!$B$3:$F$100,4,FALSE),VLOOKUP(AM46,Resources!$B$3:$F$100,4,FALSE)),0)</f>
        <v>0</v>
      </c>
      <c r="BX46" s="43">
        <f>BF46*IF(BF46&gt;0,IF(ISNUMBER(FIND("[",AN46)),VLOOKUP(LEFT(AN46,FIND("[",AN46)-1),Resources!$B$3:$F$100,4,FALSE),VLOOKUP(AN46,Resources!$B$3:$F$100,4,FALSE)),0)</f>
        <v>0</v>
      </c>
      <c r="BY46" s="43">
        <f>BG46*IF(BG46&gt;0,IF(ISNUMBER(FIND("[",AO46)),VLOOKUP(LEFT(AO46,FIND("[",AO46)-1),Resources!$B$3:$F$100,4,FALSE),VLOOKUP(AO46,Resources!$B$3:$F$100,4,FALSE)),0)</f>
        <v>0</v>
      </c>
      <c r="BZ46" s="43">
        <f>BH46*IF(BH46&gt;0,IF(ISNUMBER(FIND("[",AP46)),VLOOKUP(LEFT(AP46,FIND("[",AP46)-1),Resources!$B$3:$F$100,4,FALSE),VLOOKUP(AP46,Resources!$B$3:$F$100,4,FALSE)),0)</f>
        <v>0</v>
      </c>
      <c r="CA46" s="44">
        <f t="shared" si="39"/>
        <v>0</v>
      </c>
      <c r="CB46" s="43">
        <f>AQ46*IF(AQ46&gt;0,IF(ISNUMBER(FIND("[",Y46)),VLOOKUP(LEFT(Y46,FIND("[",Y46)-1),Resources!$B$3:$F$100,5,FALSE),VLOOKUP(Y46,Resources!$B$3:$F$100,5,FALSE)),0)</f>
        <v>0</v>
      </c>
      <c r="CC46" s="43">
        <f>AR46*IF(AR46&gt;0,IF(ISNUMBER(FIND("[",Z46)),VLOOKUP(LEFT(Z46,FIND("[",Z46)-1),Resources!$B$3:$F$100,5,FALSE),VLOOKUP(Z46,Resources!$B$3:$F$100,5,FALSE)),0)</f>
        <v>0</v>
      </c>
      <c r="CD46" s="43">
        <f>AS46*IF(AS46&gt;0,IF(ISNUMBER(FIND("[",AA46)),VLOOKUP(LEFT(AA46,FIND("[",AA46)-1),Resources!$B$3:$F$100,5,FALSE),VLOOKUP(AA46,Resources!$B$3:$F$100,5,FALSE)),0)</f>
        <v>0</v>
      </c>
      <c r="CE46" s="43">
        <f>AT46*IF(AT46&gt;0,IF(ISNUMBER(FIND("[",AB46)),VLOOKUP(LEFT(AB46,FIND("[",AB46)-1),Resources!$B$3:$F$100,5,FALSE),VLOOKUP(AB46,Resources!$B$3:$F$100,5,FALSE)),0)</f>
        <v>0</v>
      </c>
      <c r="CF46" s="43">
        <f>AU46*IF(AU46&gt;0,IF(ISNUMBER(FIND("[",AC46)),VLOOKUP(LEFT(AC46,FIND("[",AC46)-1),Resources!$B$3:$F$100,5,FALSE),VLOOKUP(AC46,Resources!$B$3:$F$100,5,FALSE)),0)</f>
        <v>0</v>
      </c>
      <c r="CG46" s="43">
        <f>AV46*IF(AV46&gt;0,IF(ISNUMBER(FIND("[",AD46)),VLOOKUP(LEFT(AD46,FIND("[",AD46)-1),Resources!$B$3:$F$100,5,FALSE),VLOOKUP(AD46,Resources!$B$3:$F$100,5,FALSE)),0)</f>
        <v>0</v>
      </c>
      <c r="CH46" s="43">
        <f>AW46*IF(AW46&gt;0,IF(ISNUMBER(FIND("[",AE46)),VLOOKUP(LEFT(AE46,FIND("[",AE46)-1),Resources!$B$3:$F$100,5,FALSE),VLOOKUP(AE46,Resources!$B$3:$F$100,5,FALSE)),0)</f>
        <v>0</v>
      </c>
      <c r="CI46" s="43">
        <f>AX46*IF(AX46&gt;0,IF(ISNUMBER(FIND("[",AF46)),VLOOKUP(LEFT(AF46,FIND("[",AF46)-1),Resources!$B$3:$F$100,5,FALSE),VLOOKUP(AF46,Resources!$B$3:$F$100,5,FALSE)),0)</f>
        <v>0</v>
      </c>
      <c r="CJ46" s="43">
        <f>AY46*IF(AY46&gt;0,IF(ISNUMBER(FIND("[",AG46)),VLOOKUP(LEFT(AG46,FIND("[",AG46)-1),Resources!$B$3:$F$100,5,FALSE),VLOOKUP(AG46,Resources!$B$3:$F$100,5,FALSE)),0)</f>
        <v>0</v>
      </c>
      <c r="CK46" s="43">
        <f>AZ46*IF(AZ46&gt;0,IF(ISNUMBER(FIND("[",AH46)),VLOOKUP(LEFT(AH46,FIND("[",AH46)-1),Resources!$B$3:$F$100,5,FALSE),VLOOKUP(AH46,Resources!$B$3:$F$100,5,FALSE)),0)</f>
        <v>0</v>
      </c>
      <c r="CL46" s="43">
        <f>BA46*IF(BA46&gt;0,IF(ISNUMBER(FIND("[",AI46)),VLOOKUP(LEFT(AI46,FIND("[",AI46)-1),Resources!$B$3:$F$100,5,FALSE),VLOOKUP(AI46,Resources!$B$3:$F$100,5,FALSE)),0)</f>
        <v>0</v>
      </c>
      <c r="CM46" s="43">
        <f>BB46*IF(BB46&gt;0,IF(ISNUMBER(FIND("[",AJ46)),VLOOKUP(LEFT(AJ46,FIND("[",AJ46)-1),Resources!$B$3:$F$100,5,FALSE),VLOOKUP(AJ46,Resources!$B$3:$F$100,5,FALSE)),0)</f>
        <v>0</v>
      </c>
      <c r="CN46" s="43">
        <f>BC46*IF(BC46&gt;0,IF(ISNUMBER(FIND("[",AK46)),VLOOKUP(LEFT(AK46,FIND("[",AK46)-1),Resources!$B$3:$F$100,5,FALSE),VLOOKUP(AK46,Resources!$B$3:$F$100,5,FALSE)),0)</f>
        <v>0</v>
      </c>
      <c r="CO46" s="43">
        <f>BD46*IF(BD46&gt;0,IF(ISNUMBER(FIND("[",AL46)),VLOOKUP(LEFT(AL46,FIND("[",AL46)-1),Resources!$B$3:$F$100,5,FALSE),VLOOKUP(AL46,Resources!$B$3:$F$100,5,FALSE)),0)</f>
        <v>0</v>
      </c>
      <c r="CP46" s="43">
        <f>BE46*IF(BE46&gt;0,IF(ISNUMBER(FIND("[",AM46)),VLOOKUP(LEFT(AM46,FIND("[",AM46)-1),Resources!$B$3:$F$100,5,FALSE),VLOOKUP(AM46,Resources!$B$3:$F$100,5,FALSE)),0)</f>
        <v>0</v>
      </c>
      <c r="CQ46" s="43">
        <f>BF46*IF(BF46&gt;0,IF(ISNUMBER(FIND("[",AN46)),VLOOKUP(LEFT(AN46,FIND("[",AN46)-1),Resources!$B$3:$F$100,5,FALSE),VLOOKUP(AN46,Resources!$B$3:$F$100,5,FALSE)),0)</f>
        <v>0</v>
      </c>
      <c r="CR46" s="43">
        <f>BG46*IF(BG46&gt;0,IF(ISNUMBER(FIND("[",AO46)),VLOOKUP(LEFT(AO46,FIND("[",AO46)-1),Resources!$B$3:$F$100,5,FALSE),VLOOKUP(AO46,Resources!$B$3:$F$100,5,FALSE)),0)</f>
        <v>0</v>
      </c>
      <c r="CS46" s="43">
        <f>BH46*IF(BH46&gt;0,IF(ISNUMBER(FIND("[",AP46)),VLOOKUP(LEFT(AP46,FIND("[",AP46)-1),Resources!$B$3:$F$100,5,FALSE),VLOOKUP(AP46,Resources!$B$3:$F$100,5,FALSE)),0)</f>
        <v>0</v>
      </c>
      <c r="CT46" s="44">
        <f t="shared" si="40"/>
        <v>0</v>
      </c>
    </row>
    <row r="47" spans="1:98">
      <c r="A47" s="10" t="s">
        <v>219</v>
      </c>
      <c r="B47" s="4" t="s">
        <v>220</v>
      </c>
      <c r="C47" s="23" t="s">
        <v>221</v>
      </c>
      <c r="D47" s="4" t="s">
        <v>210</v>
      </c>
      <c r="E47" s="4"/>
      <c r="F47" s="12">
        <v>39323.416666666701</v>
      </c>
      <c r="G47" s="13"/>
      <c r="H47" s="4" t="s">
        <v>35</v>
      </c>
      <c r="I47" s="9" t="s">
        <v>159</v>
      </c>
      <c r="J47" s="13"/>
      <c r="K47" s="14">
        <v>11651</v>
      </c>
      <c r="L47" s="13"/>
      <c r="M47" s="14">
        <v>0</v>
      </c>
      <c r="N47" s="13"/>
      <c r="X47" s="43">
        <f>M47/(IF(ISNUMBER(FIND("d",H47)),LEFT(H47,FIND("d",H47)-1),0)*COUNTIF(Agenda!$B$2:$B$25,"Yes")+IF(ISNUMBER(FIND(" ",H47)),LEFT(RIGHT(H47,LEN(H47)-FIND(" ",H47)),FIND("h",RIGHT(H47,LEN(H47)-FIND(" ",H47)))-1),IF(ISNUMBER(FIND("h",H47)),LEFT(H47,FIND("h",H47)-1),0)))</f>
        <v>0</v>
      </c>
      <c r="Y47" s="35" t="str">
        <f t="shared" si="47"/>
        <v>electrician</v>
      </c>
      <c r="Z47" s="35">
        <f t="shared" si="48"/>
        <v>0</v>
      </c>
      <c r="AA47" s="36">
        <f t="shared" si="21"/>
        <v>0</v>
      </c>
      <c r="AB47" s="36">
        <f t="shared" si="22"/>
        <v>0</v>
      </c>
      <c r="AC47" s="36">
        <f t="shared" si="23"/>
        <v>0</v>
      </c>
      <c r="AD47" s="36">
        <f t="shared" si="24"/>
        <v>0</v>
      </c>
      <c r="AE47" s="36">
        <f t="shared" si="25"/>
        <v>0</v>
      </c>
      <c r="AF47" s="36">
        <f t="shared" si="26"/>
        <v>0</v>
      </c>
      <c r="AG47" s="36">
        <f t="shared" si="27"/>
        <v>0</v>
      </c>
      <c r="AH47" s="36">
        <f t="shared" si="28"/>
        <v>0</v>
      </c>
      <c r="AI47" s="36">
        <f t="shared" si="29"/>
        <v>0</v>
      </c>
      <c r="AJ47" s="36">
        <f t="shared" si="30"/>
        <v>0</v>
      </c>
      <c r="AK47" s="36">
        <f t="shared" si="31"/>
        <v>0</v>
      </c>
      <c r="AL47" s="36">
        <f t="shared" si="32"/>
        <v>0</v>
      </c>
      <c r="AM47" s="36">
        <f t="shared" si="33"/>
        <v>0</v>
      </c>
      <c r="AN47" s="36">
        <f t="shared" si="34"/>
        <v>0</v>
      </c>
      <c r="AO47" s="36">
        <f t="shared" si="35"/>
        <v>0</v>
      </c>
      <c r="AP47" s="36">
        <f t="shared" si="36"/>
        <v>0</v>
      </c>
      <c r="AQ47" s="37">
        <f t="shared" si="44"/>
        <v>1</v>
      </c>
      <c r="AR47" s="37">
        <f t="shared" si="44"/>
        <v>0</v>
      </c>
      <c r="AS47" s="37">
        <f t="shared" si="44"/>
        <v>0</v>
      </c>
      <c r="AT47" s="37">
        <f t="shared" si="44"/>
        <v>0</v>
      </c>
      <c r="AU47" s="37">
        <f t="shared" si="44"/>
        <v>0</v>
      </c>
      <c r="AV47" s="37">
        <f t="shared" si="44"/>
        <v>0</v>
      </c>
      <c r="AW47" s="37">
        <f t="shared" si="44"/>
        <v>0</v>
      </c>
      <c r="AX47" s="37">
        <f t="shared" si="44"/>
        <v>0</v>
      </c>
      <c r="AY47" s="37">
        <f t="shared" si="44"/>
        <v>0</v>
      </c>
      <c r="AZ47" s="37">
        <f t="shared" si="44"/>
        <v>0</v>
      </c>
      <c r="BA47" s="37">
        <f t="shared" si="44"/>
        <v>0</v>
      </c>
      <c r="BB47" s="37">
        <f t="shared" si="44"/>
        <v>0</v>
      </c>
      <c r="BC47" s="37">
        <f t="shared" si="44"/>
        <v>0</v>
      </c>
      <c r="BD47" s="37">
        <f t="shared" si="44"/>
        <v>0</v>
      </c>
      <c r="BE47" s="37">
        <f t="shared" si="44"/>
        <v>0</v>
      </c>
      <c r="BF47" s="37">
        <f t="shared" si="43"/>
        <v>0</v>
      </c>
      <c r="BG47" s="37">
        <f t="shared" si="38"/>
        <v>0</v>
      </c>
      <c r="BH47" s="37">
        <f t="shared" si="38"/>
        <v>0</v>
      </c>
      <c r="BI47" s="43">
        <f>AQ47*IF(AQ47&gt;0,IF(ISNUMBER(FIND("[",Y47)),VLOOKUP(LEFT(Y47,FIND("[",Y47)-1),Resources!$B$3:$F$100,4,FALSE),VLOOKUP(Y47,Resources!$B$3:$F$100,4,FALSE)),0)</f>
        <v>0</v>
      </c>
      <c r="BJ47" s="43">
        <f>AR47*IF(AR47&gt;0,IF(ISNUMBER(FIND("[",Z47)),VLOOKUP(LEFT(Z47,FIND("[",Z47)-1),Resources!$B$3:$F$100,4,FALSE),VLOOKUP(Z47,Resources!$B$3:$F$100,4,FALSE)),0)</f>
        <v>0</v>
      </c>
      <c r="BK47" s="43">
        <f>AS47*IF(AS47&gt;0,IF(ISNUMBER(FIND("[",AA47)),VLOOKUP(LEFT(AA47,FIND("[",AA47)-1),Resources!$B$3:$F$100,4,FALSE),VLOOKUP(AA47,Resources!$B$3:$F$100,4,FALSE)),0)</f>
        <v>0</v>
      </c>
      <c r="BL47" s="43">
        <f>AT47*IF(AT47&gt;0,IF(ISNUMBER(FIND("[",AB47)),VLOOKUP(LEFT(AB47,FIND("[",AB47)-1),Resources!$B$3:$F$100,4,FALSE),VLOOKUP(AB47,Resources!$B$3:$F$100,4,FALSE)),0)</f>
        <v>0</v>
      </c>
      <c r="BM47" s="43">
        <f>AU47*IF(AU47&gt;0,IF(ISNUMBER(FIND("[",AC47)),VLOOKUP(LEFT(AC47,FIND("[",AC47)-1),Resources!$B$3:$F$100,4,FALSE),VLOOKUP(AC47,Resources!$B$3:$F$100,4,FALSE)),0)</f>
        <v>0</v>
      </c>
      <c r="BN47" s="43">
        <f>AV47*IF(AV47&gt;0,IF(ISNUMBER(FIND("[",AD47)),VLOOKUP(LEFT(AD47,FIND("[",AD47)-1),Resources!$B$3:$F$100,4,FALSE),VLOOKUP(AD47,Resources!$B$3:$F$100,4,FALSE)),0)</f>
        <v>0</v>
      </c>
      <c r="BO47" s="43">
        <f>AW47*IF(AW47&gt;0,IF(ISNUMBER(FIND("[",AE47)),VLOOKUP(LEFT(AE47,FIND("[",AE47)-1),Resources!$B$3:$F$100,4,FALSE),VLOOKUP(AE47,Resources!$B$3:$F$100,4,FALSE)),0)</f>
        <v>0</v>
      </c>
      <c r="BP47" s="43">
        <f>AX47*IF(AX47&gt;0,IF(ISNUMBER(FIND("[",AF47)),VLOOKUP(LEFT(AF47,FIND("[",AF47)-1),Resources!$B$3:$F$100,4,FALSE),VLOOKUP(AF47,Resources!$B$3:$F$100,4,FALSE)),0)</f>
        <v>0</v>
      </c>
      <c r="BQ47" s="43">
        <f>AY47*IF(AY47&gt;0,IF(ISNUMBER(FIND("[",AG47)),VLOOKUP(LEFT(AG47,FIND("[",AG47)-1),Resources!$B$3:$F$100,4,FALSE),VLOOKUP(AG47,Resources!$B$3:$F$100,4,FALSE)),0)</f>
        <v>0</v>
      </c>
      <c r="BR47" s="43">
        <f>AZ47*IF(AZ47&gt;0,IF(ISNUMBER(FIND("[",AH47)),VLOOKUP(LEFT(AH47,FIND("[",AH47)-1),Resources!$B$3:$F$100,4,FALSE),VLOOKUP(AH47,Resources!$B$3:$F$100,4,FALSE)),0)</f>
        <v>0</v>
      </c>
      <c r="BS47" s="43">
        <f>BA47*IF(BA47&gt;0,IF(ISNUMBER(FIND("[",AI47)),VLOOKUP(LEFT(AI47,FIND("[",AI47)-1),Resources!$B$3:$F$100,4,FALSE),VLOOKUP(AI47,Resources!$B$3:$F$100,4,FALSE)),0)</f>
        <v>0</v>
      </c>
      <c r="BT47" s="43">
        <f>BB47*IF(BB47&gt;0,IF(ISNUMBER(FIND("[",AJ47)),VLOOKUP(LEFT(AJ47,FIND("[",AJ47)-1),Resources!$B$3:$F$100,4,FALSE),VLOOKUP(AJ47,Resources!$B$3:$F$100,4,FALSE)),0)</f>
        <v>0</v>
      </c>
      <c r="BU47" s="43">
        <f>BC47*IF(BC47&gt;0,IF(ISNUMBER(FIND("[",AK47)),VLOOKUP(LEFT(AK47,FIND("[",AK47)-1),Resources!$B$3:$F$100,4,FALSE),VLOOKUP(AK47,Resources!$B$3:$F$100,4,FALSE)),0)</f>
        <v>0</v>
      </c>
      <c r="BV47" s="43">
        <f>BD47*IF(BD47&gt;0,IF(ISNUMBER(FIND("[",AL47)),VLOOKUP(LEFT(AL47,FIND("[",AL47)-1),Resources!$B$3:$F$100,4,FALSE),VLOOKUP(AL47,Resources!$B$3:$F$100,4,FALSE)),0)</f>
        <v>0</v>
      </c>
      <c r="BW47" s="43">
        <f>BE47*IF(BE47&gt;0,IF(ISNUMBER(FIND("[",AM47)),VLOOKUP(LEFT(AM47,FIND("[",AM47)-1),Resources!$B$3:$F$100,4,FALSE),VLOOKUP(AM47,Resources!$B$3:$F$100,4,FALSE)),0)</f>
        <v>0</v>
      </c>
      <c r="BX47" s="43">
        <f>BF47*IF(BF47&gt;0,IF(ISNUMBER(FIND("[",AN47)),VLOOKUP(LEFT(AN47,FIND("[",AN47)-1),Resources!$B$3:$F$100,4,FALSE),VLOOKUP(AN47,Resources!$B$3:$F$100,4,FALSE)),0)</f>
        <v>0</v>
      </c>
      <c r="BY47" s="43">
        <f>BG47*IF(BG47&gt;0,IF(ISNUMBER(FIND("[",AO47)),VLOOKUP(LEFT(AO47,FIND("[",AO47)-1),Resources!$B$3:$F$100,4,FALSE),VLOOKUP(AO47,Resources!$B$3:$F$100,4,FALSE)),0)</f>
        <v>0</v>
      </c>
      <c r="BZ47" s="43">
        <f>BH47*IF(BH47&gt;0,IF(ISNUMBER(FIND("[",AP47)),VLOOKUP(LEFT(AP47,FIND("[",AP47)-1),Resources!$B$3:$F$100,4,FALSE),VLOOKUP(AP47,Resources!$B$3:$F$100,4,FALSE)),0)</f>
        <v>0</v>
      </c>
      <c r="CA47" s="44">
        <f t="shared" si="39"/>
        <v>0</v>
      </c>
      <c r="CB47" s="43">
        <f>AQ47*IF(AQ47&gt;0,IF(ISNUMBER(FIND("[",Y47)),VLOOKUP(LEFT(Y47,FIND("[",Y47)-1),Resources!$B$3:$F$100,5,FALSE),VLOOKUP(Y47,Resources!$B$3:$F$100,5,FALSE)),0)</f>
        <v>32</v>
      </c>
      <c r="CC47" s="43">
        <f>AR47*IF(AR47&gt;0,IF(ISNUMBER(FIND("[",Z47)),VLOOKUP(LEFT(Z47,FIND("[",Z47)-1),Resources!$B$3:$F$100,5,FALSE),VLOOKUP(Z47,Resources!$B$3:$F$100,5,FALSE)),0)</f>
        <v>0</v>
      </c>
      <c r="CD47" s="43">
        <f>AS47*IF(AS47&gt;0,IF(ISNUMBER(FIND("[",AA47)),VLOOKUP(LEFT(AA47,FIND("[",AA47)-1),Resources!$B$3:$F$100,5,FALSE),VLOOKUP(AA47,Resources!$B$3:$F$100,5,FALSE)),0)</f>
        <v>0</v>
      </c>
      <c r="CE47" s="43">
        <f>AT47*IF(AT47&gt;0,IF(ISNUMBER(FIND("[",AB47)),VLOOKUP(LEFT(AB47,FIND("[",AB47)-1),Resources!$B$3:$F$100,5,FALSE),VLOOKUP(AB47,Resources!$B$3:$F$100,5,FALSE)),0)</f>
        <v>0</v>
      </c>
      <c r="CF47" s="43">
        <f>AU47*IF(AU47&gt;0,IF(ISNUMBER(FIND("[",AC47)),VLOOKUP(LEFT(AC47,FIND("[",AC47)-1),Resources!$B$3:$F$100,5,FALSE),VLOOKUP(AC47,Resources!$B$3:$F$100,5,FALSE)),0)</f>
        <v>0</v>
      </c>
      <c r="CG47" s="43">
        <f>AV47*IF(AV47&gt;0,IF(ISNUMBER(FIND("[",AD47)),VLOOKUP(LEFT(AD47,FIND("[",AD47)-1),Resources!$B$3:$F$100,5,FALSE),VLOOKUP(AD47,Resources!$B$3:$F$100,5,FALSE)),0)</f>
        <v>0</v>
      </c>
      <c r="CH47" s="43">
        <f>AW47*IF(AW47&gt;0,IF(ISNUMBER(FIND("[",AE47)),VLOOKUP(LEFT(AE47,FIND("[",AE47)-1),Resources!$B$3:$F$100,5,FALSE),VLOOKUP(AE47,Resources!$B$3:$F$100,5,FALSE)),0)</f>
        <v>0</v>
      </c>
      <c r="CI47" s="43">
        <f>AX47*IF(AX47&gt;0,IF(ISNUMBER(FIND("[",AF47)),VLOOKUP(LEFT(AF47,FIND("[",AF47)-1),Resources!$B$3:$F$100,5,FALSE),VLOOKUP(AF47,Resources!$B$3:$F$100,5,FALSE)),0)</f>
        <v>0</v>
      </c>
      <c r="CJ47" s="43">
        <f>AY47*IF(AY47&gt;0,IF(ISNUMBER(FIND("[",AG47)),VLOOKUP(LEFT(AG47,FIND("[",AG47)-1),Resources!$B$3:$F$100,5,FALSE),VLOOKUP(AG47,Resources!$B$3:$F$100,5,FALSE)),0)</f>
        <v>0</v>
      </c>
      <c r="CK47" s="43">
        <f>AZ47*IF(AZ47&gt;0,IF(ISNUMBER(FIND("[",AH47)),VLOOKUP(LEFT(AH47,FIND("[",AH47)-1),Resources!$B$3:$F$100,5,FALSE),VLOOKUP(AH47,Resources!$B$3:$F$100,5,FALSE)),0)</f>
        <v>0</v>
      </c>
      <c r="CL47" s="43">
        <f>BA47*IF(BA47&gt;0,IF(ISNUMBER(FIND("[",AI47)),VLOOKUP(LEFT(AI47,FIND("[",AI47)-1),Resources!$B$3:$F$100,5,FALSE),VLOOKUP(AI47,Resources!$B$3:$F$100,5,FALSE)),0)</f>
        <v>0</v>
      </c>
      <c r="CM47" s="43">
        <f>BB47*IF(BB47&gt;0,IF(ISNUMBER(FIND("[",AJ47)),VLOOKUP(LEFT(AJ47,FIND("[",AJ47)-1),Resources!$B$3:$F$100,5,FALSE),VLOOKUP(AJ47,Resources!$B$3:$F$100,5,FALSE)),0)</f>
        <v>0</v>
      </c>
      <c r="CN47" s="43">
        <f>BC47*IF(BC47&gt;0,IF(ISNUMBER(FIND("[",AK47)),VLOOKUP(LEFT(AK47,FIND("[",AK47)-1),Resources!$B$3:$F$100,5,FALSE),VLOOKUP(AK47,Resources!$B$3:$F$100,5,FALSE)),0)</f>
        <v>0</v>
      </c>
      <c r="CO47" s="43">
        <f>BD47*IF(BD47&gt;0,IF(ISNUMBER(FIND("[",AL47)),VLOOKUP(LEFT(AL47,FIND("[",AL47)-1),Resources!$B$3:$F$100,5,FALSE),VLOOKUP(AL47,Resources!$B$3:$F$100,5,FALSE)),0)</f>
        <v>0</v>
      </c>
      <c r="CP47" s="43">
        <f>BE47*IF(BE47&gt;0,IF(ISNUMBER(FIND("[",AM47)),VLOOKUP(LEFT(AM47,FIND("[",AM47)-1),Resources!$B$3:$F$100,5,FALSE),VLOOKUP(AM47,Resources!$B$3:$F$100,5,FALSE)),0)</f>
        <v>0</v>
      </c>
      <c r="CQ47" s="43">
        <f>BF47*IF(BF47&gt;0,IF(ISNUMBER(FIND("[",AN47)),VLOOKUP(LEFT(AN47,FIND("[",AN47)-1),Resources!$B$3:$F$100,5,FALSE),VLOOKUP(AN47,Resources!$B$3:$F$100,5,FALSE)),0)</f>
        <v>0</v>
      </c>
      <c r="CR47" s="43">
        <f>BG47*IF(BG47&gt;0,IF(ISNUMBER(FIND("[",AO47)),VLOOKUP(LEFT(AO47,FIND("[",AO47)-1),Resources!$B$3:$F$100,5,FALSE),VLOOKUP(AO47,Resources!$B$3:$F$100,5,FALSE)),0)</f>
        <v>0</v>
      </c>
      <c r="CS47" s="43">
        <f>BH47*IF(BH47&gt;0,IF(ISNUMBER(FIND("[",AP47)),VLOOKUP(LEFT(AP47,FIND("[",AP47)-1),Resources!$B$3:$F$100,5,FALSE),VLOOKUP(AP47,Resources!$B$3:$F$100,5,FALSE)),0)</f>
        <v>0</v>
      </c>
      <c r="CT47" s="44">
        <f t="shared" si="40"/>
        <v>32</v>
      </c>
    </row>
    <row r="48" spans="1:98">
      <c r="A48" s="10" t="s">
        <v>222</v>
      </c>
      <c r="B48" s="4" t="s">
        <v>223</v>
      </c>
      <c r="C48" s="23" t="s">
        <v>224</v>
      </c>
      <c r="D48" s="4" t="s">
        <v>210</v>
      </c>
      <c r="E48" s="4"/>
      <c r="F48" s="12">
        <v>39323.416666666701</v>
      </c>
      <c r="G48" s="13"/>
      <c r="H48" s="4" t="s">
        <v>76</v>
      </c>
      <c r="I48" s="9" t="s">
        <v>159</v>
      </c>
      <c r="J48" s="13"/>
      <c r="K48" s="14">
        <v>0</v>
      </c>
      <c r="L48" s="13"/>
      <c r="M48" s="14">
        <v>0</v>
      </c>
      <c r="N48" s="13"/>
      <c r="X48" s="43">
        <f>M48/(IF(ISNUMBER(FIND("d",H48)),LEFT(H48,FIND("d",H48)-1),0)*COUNTIF(Agenda!$B$2:$B$25,"Yes")+IF(ISNUMBER(FIND(" ",H48)),LEFT(RIGHT(H48,LEN(H48)-FIND(" ",H48)),FIND("h",RIGHT(H48,LEN(H48)-FIND(" ",H48)))-1),IF(ISNUMBER(FIND("h",H48)),LEFT(H48,FIND("h",H48)-1),0)))</f>
        <v>0</v>
      </c>
      <c r="Y48" s="35" t="str">
        <f t="shared" si="47"/>
        <v>electrician</v>
      </c>
      <c r="Z48" s="35">
        <f t="shared" si="48"/>
        <v>0</v>
      </c>
      <c r="AA48" s="36">
        <f t="shared" si="21"/>
        <v>0</v>
      </c>
      <c r="AB48" s="36">
        <f t="shared" si="22"/>
        <v>0</v>
      </c>
      <c r="AC48" s="36">
        <f t="shared" si="23"/>
        <v>0</v>
      </c>
      <c r="AD48" s="36">
        <f t="shared" si="24"/>
        <v>0</v>
      </c>
      <c r="AE48" s="36">
        <f t="shared" si="25"/>
        <v>0</v>
      </c>
      <c r="AF48" s="36">
        <f t="shared" si="26"/>
        <v>0</v>
      </c>
      <c r="AG48" s="36">
        <f t="shared" si="27"/>
        <v>0</v>
      </c>
      <c r="AH48" s="36">
        <f t="shared" si="28"/>
        <v>0</v>
      </c>
      <c r="AI48" s="36">
        <f t="shared" si="29"/>
        <v>0</v>
      </c>
      <c r="AJ48" s="36">
        <f t="shared" si="30"/>
        <v>0</v>
      </c>
      <c r="AK48" s="36">
        <f t="shared" si="31"/>
        <v>0</v>
      </c>
      <c r="AL48" s="36">
        <f t="shared" si="32"/>
        <v>0</v>
      </c>
      <c r="AM48" s="36">
        <f t="shared" si="33"/>
        <v>0</v>
      </c>
      <c r="AN48" s="36">
        <f t="shared" si="34"/>
        <v>0</v>
      </c>
      <c r="AO48" s="36">
        <f t="shared" si="35"/>
        <v>0</v>
      </c>
      <c r="AP48" s="36">
        <f t="shared" si="36"/>
        <v>0</v>
      </c>
      <c r="AQ48" s="37">
        <f t="shared" si="44"/>
        <v>1</v>
      </c>
      <c r="AR48" s="37">
        <f t="shared" si="44"/>
        <v>0</v>
      </c>
      <c r="AS48" s="37">
        <f t="shared" si="44"/>
        <v>0</v>
      </c>
      <c r="AT48" s="37">
        <f t="shared" si="44"/>
        <v>0</v>
      </c>
      <c r="AU48" s="37">
        <f t="shared" si="44"/>
        <v>0</v>
      </c>
      <c r="AV48" s="37">
        <f t="shared" si="44"/>
        <v>0</v>
      </c>
      <c r="AW48" s="37">
        <f t="shared" si="44"/>
        <v>0</v>
      </c>
      <c r="AX48" s="37">
        <f t="shared" si="44"/>
        <v>0</v>
      </c>
      <c r="AY48" s="37">
        <f t="shared" si="44"/>
        <v>0</v>
      </c>
      <c r="AZ48" s="37">
        <f t="shared" si="44"/>
        <v>0</v>
      </c>
      <c r="BA48" s="37">
        <f t="shared" si="44"/>
        <v>0</v>
      </c>
      <c r="BB48" s="37">
        <f t="shared" si="44"/>
        <v>0</v>
      </c>
      <c r="BC48" s="37">
        <f t="shared" si="44"/>
        <v>0</v>
      </c>
      <c r="BD48" s="37">
        <f t="shared" si="44"/>
        <v>0</v>
      </c>
      <c r="BE48" s="37">
        <f t="shared" si="44"/>
        <v>0</v>
      </c>
      <c r="BF48" s="37">
        <f t="shared" si="43"/>
        <v>0</v>
      </c>
      <c r="BG48" s="37">
        <f t="shared" si="38"/>
        <v>0</v>
      </c>
      <c r="BH48" s="37">
        <f t="shared" si="38"/>
        <v>0</v>
      </c>
      <c r="BI48" s="43">
        <f>AQ48*IF(AQ48&gt;0,IF(ISNUMBER(FIND("[",Y48)),VLOOKUP(LEFT(Y48,FIND("[",Y48)-1),Resources!$B$3:$F$100,4,FALSE),VLOOKUP(Y48,Resources!$B$3:$F$100,4,FALSE)),0)</f>
        <v>0</v>
      </c>
      <c r="BJ48" s="43">
        <f>AR48*IF(AR48&gt;0,IF(ISNUMBER(FIND("[",Z48)),VLOOKUP(LEFT(Z48,FIND("[",Z48)-1),Resources!$B$3:$F$100,4,FALSE),VLOOKUP(Z48,Resources!$B$3:$F$100,4,FALSE)),0)</f>
        <v>0</v>
      </c>
      <c r="BK48" s="43">
        <f>AS48*IF(AS48&gt;0,IF(ISNUMBER(FIND("[",AA48)),VLOOKUP(LEFT(AA48,FIND("[",AA48)-1),Resources!$B$3:$F$100,4,FALSE),VLOOKUP(AA48,Resources!$B$3:$F$100,4,FALSE)),0)</f>
        <v>0</v>
      </c>
      <c r="BL48" s="43">
        <f>AT48*IF(AT48&gt;0,IF(ISNUMBER(FIND("[",AB48)),VLOOKUP(LEFT(AB48,FIND("[",AB48)-1),Resources!$B$3:$F$100,4,FALSE),VLOOKUP(AB48,Resources!$B$3:$F$100,4,FALSE)),0)</f>
        <v>0</v>
      </c>
      <c r="BM48" s="43">
        <f>AU48*IF(AU48&gt;0,IF(ISNUMBER(FIND("[",AC48)),VLOOKUP(LEFT(AC48,FIND("[",AC48)-1),Resources!$B$3:$F$100,4,FALSE),VLOOKUP(AC48,Resources!$B$3:$F$100,4,FALSE)),0)</f>
        <v>0</v>
      </c>
      <c r="BN48" s="43">
        <f>AV48*IF(AV48&gt;0,IF(ISNUMBER(FIND("[",AD48)),VLOOKUP(LEFT(AD48,FIND("[",AD48)-1),Resources!$B$3:$F$100,4,FALSE),VLOOKUP(AD48,Resources!$B$3:$F$100,4,FALSE)),0)</f>
        <v>0</v>
      </c>
      <c r="BO48" s="43">
        <f>AW48*IF(AW48&gt;0,IF(ISNUMBER(FIND("[",AE48)),VLOOKUP(LEFT(AE48,FIND("[",AE48)-1),Resources!$B$3:$F$100,4,FALSE),VLOOKUP(AE48,Resources!$B$3:$F$100,4,FALSE)),0)</f>
        <v>0</v>
      </c>
      <c r="BP48" s="43">
        <f>AX48*IF(AX48&gt;0,IF(ISNUMBER(FIND("[",AF48)),VLOOKUP(LEFT(AF48,FIND("[",AF48)-1),Resources!$B$3:$F$100,4,FALSE),VLOOKUP(AF48,Resources!$B$3:$F$100,4,FALSE)),0)</f>
        <v>0</v>
      </c>
      <c r="BQ48" s="43">
        <f>AY48*IF(AY48&gt;0,IF(ISNUMBER(FIND("[",AG48)),VLOOKUP(LEFT(AG48,FIND("[",AG48)-1),Resources!$B$3:$F$100,4,FALSE),VLOOKUP(AG48,Resources!$B$3:$F$100,4,FALSE)),0)</f>
        <v>0</v>
      </c>
      <c r="BR48" s="43">
        <f>AZ48*IF(AZ48&gt;0,IF(ISNUMBER(FIND("[",AH48)),VLOOKUP(LEFT(AH48,FIND("[",AH48)-1),Resources!$B$3:$F$100,4,FALSE),VLOOKUP(AH48,Resources!$B$3:$F$100,4,FALSE)),0)</f>
        <v>0</v>
      </c>
      <c r="BS48" s="43">
        <f>BA48*IF(BA48&gt;0,IF(ISNUMBER(FIND("[",AI48)),VLOOKUP(LEFT(AI48,FIND("[",AI48)-1),Resources!$B$3:$F$100,4,FALSE),VLOOKUP(AI48,Resources!$B$3:$F$100,4,FALSE)),0)</f>
        <v>0</v>
      </c>
      <c r="BT48" s="43">
        <f>BB48*IF(BB48&gt;0,IF(ISNUMBER(FIND("[",AJ48)),VLOOKUP(LEFT(AJ48,FIND("[",AJ48)-1),Resources!$B$3:$F$100,4,FALSE),VLOOKUP(AJ48,Resources!$B$3:$F$100,4,FALSE)),0)</f>
        <v>0</v>
      </c>
      <c r="BU48" s="43">
        <f>BC48*IF(BC48&gt;0,IF(ISNUMBER(FIND("[",AK48)),VLOOKUP(LEFT(AK48,FIND("[",AK48)-1),Resources!$B$3:$F$100,4,FALSE),VLOOKUP(AK48,Resources!$B$3:$F$100,4,FALSE)),0)</f>
        <v>0</v>
      </c>
      <c r="BV48" s="43">
        <f>BD48*IF(BD48&gt;0,IF(ISNUMBER(FIND("[",AL48)),VLOOKUP(LEFT(AL48,FIND("[",AL48)-1),Resources!$B$3:$F$100,4,FALSE),VLOOKUP(AL48,Resources!$B$3:$F$100,4,FALSE)),0)</f>
        <v>0</v>
      </c>
      <c r="BW48" s="43">
        <f>BE48*IF(BE48&gt;0,IF(ISNUMBER(FIND("[",AM48)),VLOOKUP(LEFT(AM48,FIND("[",AM48)-1),Resources!$B$3:$F$100,4,FALSE),VLOOKUP(AM48,Resources!$B$3:$F$100,4,FALSE)),0)</f>
        <v>0</v>
      </c>
      <c r="BX48" s="43">
        <f>BF48*IF(BF48&gt;0,IF(ISNUMBER(FIND("[",AN48)),VLOOKUP(LEFT(AN48,FIND("[",AN48)-1),Resources!$B$3:$F$100,4,FALSE),VLOOKUP(AN48,Resources!$B$3:$F$100,4,FALSE)),0)</f>
        <v>0</v>
      </c>
      <c r="BY48" s="43">
        <f>BG48*IF(BG48&gt;0,IF(ISNUMBER(FIND("[",AO48)),VLOOKUP(LEFT(AO48,FIND("[",AO48)-1),Resources!$B$3:$F$100,4,FALSE),VLOOKUP(AO48,Resources!$B$3:$F$100,4,FALSE)),0)</f>
        <v>0</v>
      </c>
      <c r="BZ48" s="43">
        <f>BH48*IF(BH48&gt;0,IF(ISNUMBER(FIND("[",AP48)),VLOOKUP(LEFT(AP48,FIND("[",AP48)-1),Resources!$B$3:$F$100,4,FALSE),VLOOKUP(AP48,Resources!$B$3:$F$100,4,FALSE)),0)</f>
        <v>0</v>
      </c>
      <c r="CA48" s="44">
        <f t="shared" si="39"/>
        <v>0</v>
      </c>
      <c r="CB48" s="43">
        <f>AQ48*IF(AQ48&gt;0,IF(ISNUMBER(FIND("[",Y48)),VLOOKUP(LEFT(Y48,FIND("[",Y48)-1),Resources!$B$3:$F$100,5,FALSE),VLOOKUP(Y48,Resources!$B$3:$F$100,5,FALSE)),0)</f>
        <v>32</v>
      </c>
      <c r="CC48" s="43">
        <f>AR48*IF(AR48&gt;0,IF(ISNUMBER(FIND("[",Z48)),VLOOKUP(LEFT(Z48,FIND("[",Z48)-1),Resources!$B$3:$F$100,5,FALSE),VLOOKUP(Z48,Resources!$B$3:$F$100,5,FALSE)),0)</f>
        <v>0</v>
      </c>
      <c r="CD48" s="43">
        <f>AS48*IF(AS48&gt;0,IF(ISNUMBER(FIND("[",AA48)),VLOOKUP(LEFT(AA48,FIND("[",AA48)-1),Resources!$B$3:$F$100,5,FALSE),VLOOKUP(AA48,Resources!$B$3:$F$100,5,FALSE)),0)</f>
        <v>0</v>
      </c>
      <c r="CE48" s="43">
        <f>AT48*IF(AT48&gt;0,IF(ISNUMBER(FIND("[",AB48)),VLOOKUP(LEFT(AB48,FIND("[",AB48)-1),Resources!$B$3:$F$100,5,FALSE),VLOOKUP(AB48,Resources!$B$3:$F$100,5,FALSE)),0)</f>
        <v>0</v>
      </c>
      <c r="CF48" s="43">
        <f>AU48*IF(AU48&gt;0,IF(ISNUMBER(FIND("[",AC48)),VLOOKUP(LEFT(AC48,FIND("[",AC48)-1),Resources!$B$3:$F$100,5,FALSE),VLOOKUP(AC48,Resources!$B$3:$F$100,5,FALSE)),0)</f>
        <v>0</v>
      </c>
      <c r="CG48" s="43">
        <f>AV48*IF(AV48&gt;0,IF(ISNUMBER(FIND("[",AD48)),VLOOKUP(LEFT(AD48,FIND("[",AD48)-1),Resources!$B$3:$F$100,5,FALSE),VLOOKUP(AD48,Resources!$B$3:$F$100,5,FALSE)),0)</f>
        <v>0</v>
      </c>
      <c r="CH48" s="43">
        <f>AW48*IF(AW48&gt;0,IF(ISNUMBER(FIND("[",AE48)),VLOOKUP(LEFT(AE48,FIND("[",AE48)-1),Resources!$B$3:$F$100,5,FALSE),VLOOKUP(AE48,Resources!$B$3:$F$100,5,FALSE)),0)</f>
        <v>0</v>
      </c>
      <c r="CI48" s="43">
        <f>AX48*IF(AX48&gt;0,IF(ISNUMBER(FIND("[",AF48)),VLOOKUP(LEFT(AF48,FIND("[",AF48)-1),Resources!$B$3:$F$100,5,FALSE),VLOOKUP(AF48,Resources!$B$3:$F$100,5,FALSE)),0)</f>
        <v>0</v>
      </c>
      <c r="CJ48" s="43">
        <f>AY48*IF(AY48&gt;0,IF(ISNUMBER(FIND("[",AG48)),VLOOKUP(LEFT(AG48,FIND("[",AG48)-1),Resources!$B$3:$F$100,5,FALSE),VLOOKUP(AG48,Resources!$B$3:$F$100,5,FALSE)),0)</f>
        <v>0</v>
      </c>
      <c r="CK48" s="43">
        <f>AZ48*IF(AZ48&gt;0,IF(ISNUMBER(FIND("[",AH48)),VLOOKUP(LEFT(AH48,FIND("[",AH48)-1),Resources!$B$3:$F$100,5,FALSE),VLOOKUP(AH48,Resources!$B$3:$F$100,5,FALSE)),0)</f>
        <v>0</v>
      </c>
      <c r="CL48" s="43">
        <f>BA48*IF(BA48&gt;0,IF(ISNUMBER(FIND("[",AI48)),VLOOKUP(LEFT(AI48,FIND("[",AI48)-1),Resources!$B$3:$F$100,5,FALSE),VLOOKUP(AI48,Resources!$B$3:$F$100,5,FALSE)),0)</f>
        <v>0</v>
      </c>
      <c r="CM48" s="43">
        <f>BB48*IF(BB48&gt;0,IF(ISNUMBER(FIND("[",AJ48)),VLOOKUP(LEFT(AJ48,FIND("[",AJ48)-1),Resources!$B$3:$F$100,5,FALSE),VLOOKUP(AJ48,Resources!$B$3:$F$100,5,FALSE)),0)</f>
        <v>0</v>
      </c>
      <c r="CN48" s="43">
        <f>BC48*IF(BC48&gt;0,IF(ISNUMBER(FIND("[",AK48)),VLOOKUP(LEFT(AK48,FIND("[",AK48)-1),Resources!$B$3:$F$100,5,FALSE),VLOOKUP(AK48,Resources!$B$3:$F$100,5,FALSE)),0)</f>
        <v>0</v>
      </c>
      <c r="CO48" s="43">
        <f>BD48*IF(BD48&gt;0,IF(ISNUMBER(FIND("[",AL48)),VLOOKUP(LEFT(AL48,FIND("[",AL48)-1),Resources!$B$3:$F$100,5,FALSE),VLOOKUP(AL48,Resources!$B$3:$F$100,5,FALSE)),0)</f>
        <v>0</v>
      </c>
      <c r="CP48" s="43">
        <f>BE48*IF(BE48&gt;0,IF(ISNUMBER(FIND("[",AM48)),VLOOKUP(LEFT(AM48,FIND("[",AM48)-1),Resources!$B$3:$F$100,5,FALSE),VLOOKUP(AM48,Resources!$B$3:$F$100,5,FALSE)),0)</f>
        <v>0</v>
      </c>
      <c r="CQ48" s="43">
        <f>BF48*IF(BF48&gt;0,IF(ISNUMBER(FIND("[",AN48)),VLOOKUP(LEFT(AN48,FIND("[",AN48)-1),Resources!$B$3:$F$100,5,FALSE),VLOOKUP(AN48,Resources!$B$3:$F$100,5,FALSE)),0)</f>
        <v>0</v>
      </c>
      <c r="CR48" s="43">
        <f>BG48*IF(BG48&gt;0,IF(ISNUMBER(FIND("[",AO48)),VLOOKUP(LEFT(AO48,FIND("[",AO48)-1),Resources!$B$3:$F$100,5,FALSE),VLOOKUP(AO48,Resources!$B$3:$F$100,5,FALSE)),0)</f>
        <v>0</v>
      </c>
      <c r="CS48" s="43">
        <f>BH48*IF(BH48&gt;0,IF(ISNUMBER(FIND("[",AP48)),VLOOKUP(LEFT(AP48,FIND("[",AP48)-1),Resources!$B$3:$F$100,5,FALSE),VLOOKUP(AP48,Resources!$B$3:$F$100,5,FALSE)),0)</f>
        <v>0</v>
      </c>
      <c r="CT48" s="44">
        <f t="shared" si="40"/>
        <v>32</v>
      </c>
    </row>
    <row r="49" spans="1:98">
      <c r="A49" s="10" t="s">
        <v>225</v>
      </c>
      <c r="B49" s="4" t="s">
        <v>226</v>
      </c>
      <c r="C49" s="23" t="s">
        <v>227</v>
      </c>
      <c r="D49" s="4" t="s">
        <v>228</v>
      </c>
      <c r="E49" s="4" t="s">
        <v>229</v>
      </c>
      <c r="F49" s="12">
        <v>39344.416666666701</v>
      </c>
      <c r="G49" s="13"/>
      <c r="H49" s="4" t="s">
        <v>198</v>
      </c>
      <c r="I49" s="9"/>
      <c r="J49" s="13"/>
      <c r="K49" s="14">
        <v>0.01</v>
      </c>
      <c r="L49" s="13"/>
      <c r="M49" s="14">
        <v>0</v>
      </c>
      <c r="N49" s="13"/>
      <c r="X49" s="43">
        <f>M49/(IF(ISNUMBER(FIND("d",H49)),LEFT(H49,FIND("d",H49)-1),0)*COUNTIF(Agenda!$B$2:$B$25,"Yes")+IF(ISNUMBER(FIND(" ",H49)),LEFT(RIGHT(H49,LEN(H49)-FIND(" ",H49)),FIND("h",RIGHT(H49,LEN(H49)-FIND(" ",H49)))-1),IF(ISNUMBER(FIND("h",H49)),LEFT(H49,FIND("h",H49)-1),0)))</f>
        <v>0</v>
      </c>
      <c r="Y49" s="35">
        <f t="shared" si="47"/>
        <v>0</v>
      </c>
      <c r="Z49" s="35">
        <f t="shared" si="48"/>
        <v>0</v>
      </c>
      <c r="AA49" s="36">
        <f t="shared" si="21"/>
        <v>0</v>
      </c>
      <c r="AB49" s="36">
        <f t="shared" si="22"/>
        <v>0</v>
      </c>
      <c r="AC49" s="36">
        <f t="shared" si="23"/>
        <v>0</v>
      </c>
      <c r="AD49" s="36">
        <f t="shared" si="24"/>
        <v>0</v>
      </c>
      <c r="AE49" s="36">
        <f t="shared" si="25"/>
        <v>0</v>
      </c>
      <c r="AF49" s="36">
        <f t="shared" si="26"/>
        <v>0</v>
      </c>
      <c r="AG49" s="36">
        <f t="shared" si="27"/>
        <v>0</v>
      </c>
      <c r="AH49" s="36">
        <f t="shared" si="28"/>
        <v>0</v>
      </c>
      <c r="AI49" s="36">
        <f t="shared" si="29"/>
        <v>0</v>
      </c>
      <c r="AJ49" s="36">
        <f t="shared" si="30"/>
        <v>0</v>
      </c>
      <c r="AK49" s="36">
        <f t="shared" si="31"/>
        <v>0</v>
      </c>
      <c r="AL49" s="36">
        <f t="shared" si="32"/>
        <v>0</v>
      </c>
      <c r="AM49" s="36">
        <f t="shared" si="33"/>
        <v>0</v>
      </c>
      <c r="AN49" s="36">
        <f t="shared" si="34"/>
        <v>0</v>
      </c>
      <c r="AO49" s="36">
        <f t="shared" si="35"/>
        <v>0</v>
      </c>
      <c r="AP49" s="36">
        <f t="shared" si="36"/>
        <v>0</v>
      </c>
      <c r="AQ49" s="37">
        <f t="shared" si="44"/>
        <v>0</v>
      </c>
      <c r="AR49" s="37">
        <f t="shared" si="44"/>
        <v>0</v>
      </c>
      <c r="AS49" s="37">
        <f t="shared" si="44"/>
        <v>0</v>
      </c>
      <c r="AT49" s="37">
        <f t="shared" si="44"/>
        <v>0</v>
      </c>
      <c r="AU49" s="37">
        <f t="shared" si="44"/>
        <v>0</v>
      </c>
      <c r="AV49" s="37">
        <f t="shared" si="44"/>
        <v>0</v>
      </c>
      <c r="AW49" s="37">
        <f t="shared" si="44"/>
        <v>0</v>
      </c>
      <c r="AX49" s="37">
        <f t="shared" si="44"/>
        <v>0</v>
      </c>
      <c r="AY49" s="37">
        <f t="shared" si="44"/>
        <v>0</v>
      </c>
      <c r="AZ49" s="37">
        <f t="shared" si="44"/>
        <v>0</v>
      </c>
      <c r="BA49" s="37">
        <f t="shared" si="44"/>
        <v>0</v>
      </c>
      <c r="BB49" s="37">
        <f t="shared" si="44"/>
        <v>0</v>
      </c>
      <c r="BC49" s="37">
        <f t="shared" si="44"/>
        <v>0</v>
      </c>
      <c r="BD49" s="37">
        <f t="shared" si="44"/>
        <v>0</v>
      </c>
      <c r="BE49" s="37">
        <f t="shared" si="44"/>
        <v>0</v>
      </c>
      <c r="BF49" s="37">
        <f t="shared" si="43"/>
        <v>0</v>
      </c>
      <c r="BG49" s="37">
        <f t="shared" si="38"/>
        <v>0</v>
      </c>
      <c r="BH49" s="37">
        <f t="shared" si="38"/>
        <v>0</v>
      </c>
      <c r="BI49" s="43">
        <f>AQ49*IF(AQ49&gt;0,IF(ISNUMBER(FIND("[",Y49)),VLOOKUP(LEFT(Y49,FIND("[",Y49)-1),Resources!$B$3:$F$100,4,FALSE),VLOOKUP(Y49,Resources!$B$3:$F$100,4,FALSE)),0)</f>
        <v>0</v>
      </c>
      <c r="BJ49" s="43">
        <f>AR49*IF(AR49&gt;0,IF(ISNUMBER(FIND("[",Z49)),VLOOKUP(LEFT(Z49,FIND("[",Z49)-1),Resources!$B$3:$F$100,4,FALSE),VLOOKUP(Z49,Resources!$B$3:$F$100,4,FALSE)),0)</f>
        <v>0</v>
      </c>
      <c r="BK49" s="43">
        <f>AS49*IF(AS49&gt;0,IF(ISNUMBER(FIND("[",AA49)),VLOOKUP(LEFT(AA49,FIND("[",AA49)-1),Resources!$B$3:$F$100,4,FALSE),VLOOKUP(AA49,Resources!$B$3:$F$100,4,FALSE)),0)</f>
        <v>0</v>
      </c>
      <c r="BL49" s="43">
        <f>AT49*IF(AT49&gt;0,IF(ISNUMBER(FIND("[",AB49)),VLOOKUP(LEFT(AB49,FIND("[",AB49)-1),Resources!$B$3:$F$100,4,FALSE),VLOOKUP(AB49,Resources!$B$3:$F$100,4,FALSE)),0)</f>
        <v>0</v>
      </c>
      <c r="BM49" s="43">
        <f>AU49*IF(AU49&gt;0,IF(ISNUMBER(FIND("[",AC49)),VLOOKUP(LEFT(AC49,FIND("[",AC49)-1),Resources!$B$3:$F$100,4,FALSE),VLOOKUP(AC49,Resources!$B$3:$F$100,4,FALSE)),0)</f>
        <v>0</v>
      </c>
      <c r="BN49" s="43">
        <f>AV49*IF(AV49&gt;0,IF(ISNUMBER(FIND("[",AD49)),VLOOKUP(LEFT(AD49,FIND("[",AD49)-1),Resources!$B$3:$F$100,4,FALSE),VLOOKUP(AD49,Resources!$B$3:$F$100,4,FALSE)),0)</f>
        <v>0</v>
      </c>
      <c r="BO49" s="43">
        <f>AW49*IF(AW49&gt;0,IF(ISNUMBER(FIND("[",AE49)),VLOOKUP(LEFT(AE49,FIND("[",AE49)-1),Resources!$B$3:$F$100,4,FALSE),VLOOKUP(AE49,Resources!$B$3:$F$100,4,FALSE)),0)</f>
        <v>0</v>
      </c>
      <c r="BP49" s="43">
        <f>AX49*IF(AX49&gt;0,IF(ISNUMBER(FIND("[",AF49)),VLOOKUP(LEFT(AF49,FIND("[",AF49)-1),Resources!$B$3:$F$100,4,FALSE),VLOOKUP(AF49,Resources!$B$3:$F$100,4,FALSE)),0)</f>
        <v>0</v>
      </c>
      <c r="BQ49" s="43">
        <f>AY49*IF(AY49&gt;0,IF(ISNUMBER(FIND("[",AG49)),VLOOKUP(LEFT(AG49,FIND("[",AG49)-1),Resources!$B$3:$F$100,4,FALSE),VLOOKUP(AG49,Resources!$B$3:$F$100,4,FALSE)),0)</f>
        <v>0</v>
      </c>
      <c r="BR49" s="43">
        <f>AZ49*IF(AZ49&gt;0,IF(ISNUMBER(FIND("[",AH49)),VLOOKUP(LEFT(AH49,FIND("[",AH49)-1),Resources!$B$3:$F$100,4,FALSE),VLOOKUP(AH49,Resources!$B$3:$F$100,4,FALSE)),0)</f>
        <v>0</v>
      </c>
      <c r="BS49" s="43">
        <f>BA49*IF(BA49&gt;0,IF(ISNUMBER(FIND("[",AI49)),VLOOKUP(LEFT(AI49,FIND("[",AI49)-1),Resources!$B$3:$F$100,4,FALSE),VLOOKUP(AI49,Resources!$B$3:$F$100,4,FALSE)),0)</f>
        <v>0</v>
      </c>
      <c r="BT49" s="43">
        <f>BB49*IF(BB49&gt;0,IF(ISNUMBER(FIND("[",AJ49)),VLOOKUP(LEFT(AJ49,FIND("[",AJ49)-1),Resources!$B$3:$F$100,4,FALSE),VLOOKUP(AJ49,Resources!$B$3:$F$100,4,FALSE)),0)</f>
        <v>0</v>
      </c>
      <c r="BU49" s="43">
        <f>BC49*IF(BC49&gt;0,IF(ISNUMBER(FIND("[",AK49)),VLOOKUP(LEFT(AK49,FIND("[",AK49)-1),Resources!$B$3:$F$100,4,FALSE),VLOOKUP(AK49,Resources!$B$3:$F$100,4,FALSE)),0)</f>
        <v>0</v>
      </c>
      <c r="BV49" s="43">
        <f>BD49*IF(BD49&gt;0,IF(ISNUMBER(FIND("[",AL49)),VLOOKUP(LEFT(AL49,FIND("[",AL49)-1),Resources!$B$3:$F$100,4,FALSE),VLOOKUP(AL49,Resources!$B$3:$F$100,4,FALSE)),0)</f>
        <v>0</v>
      </c>
      <c r="BW49" s="43">
        <f>BE49*IF(BE49&gt;0,IF(ISNUMBER(FIND("[",AM49)),VLOOKUP(LEFT(AM49,FIND("[",AM49)-1),Resources!$B$3:$F$100,4,FALSE),VLOOKUP(AM49,Resources!$B$3:$F$100,4,FALSE)),0)</f>
        <v>0</v>
      </c>
      <c r="BX49" s="43">
        <f>BF49*IF(BF49&gt;0,IF(ISNUMBER(FIND("[",AN49)),VLOOKUP(LEFT(AN49,FIND("[",AN49)-1),Resources!$B$3:$F$100,4,FALSE),VLOOKUP(AN49,Resources!$B$3:$F$100,4,FALSE)),0)</f>
        <v>0</v>
      </c>
      <c r="BY49" s="43">
        <f>BG49*IF(BG49&gt;0,IF(ISNUMBER(FIND("[",AO49)),VLOOKUP(LEFT(AO49,FIND("[",AO49)-1),Resources!$B$3:$F$100,4,FALSE),VLOOKUP(AO49,Resources!$B$3:$F$100,4,FALSE)),0)</f>
        <v>0</v>
      </c>
      <c r="BZ49" s="43">
        <f>BH49*IF(BH49&gt;0,IF(ISNUMBER(FIND("[",AP49)),VLOOKUP(LEFT(AP49,FIND("[",AP49)-1),Resources!$B$3:$F$100,4,FALSE),VLOOKUP(AP49,Resources!$B$3:$F$100,4,FALSE)),0)</f>
        <v>0</v>
      </c>
      <c r="CA49" s="44">
        <f t="shared" si="39"/>
        <v>0</v>
      </c>
      <c r="CB49" s="43">
        <f>AQ49*IF(AQ49&gt;0,IF(ISNUMBER(FIND("[",Y49)),VLOOKUP(LEFT(Y49,FIND("[",Y49)-1),Resources!$B$3:$F$100,5,FALSE),VLOOKUP(Y49,Resources!$B$3:$F$100,5,FALSE)),0)</f>
        <v>0</v>
      </c>
      <c r="CC49" s="43">
        <f>AR49*IF(AR49&gt;0,IF(ISNUMBER(FIND("[",Z49)),VLOOKUP(LEFT(Z49,FIND("[",Z49)-1),Resources!$B$3:$F$100,5,FALSE),VLOOKUP(Z49,Resources!$B$3:$F$100,5,FALSE)),0)</f>
        <v>0</v>
      </c>
      <c r="CD49" s="43">
        <f>AS49*IF(AS49&gt;0,IF(ISNUMBER(FIND("[",AA49)),VLOOKUP(LEFT(AA49,FIND("[",AA49)-1),Resources!$B$3:$F$100,5,FALSE),VLOOKUP(AA49,Resources!$B$3:$F$100,5,FALSE)),0)</f>
        <v>0</v>
      </c>
      <c r="CE49" s="43">
        <f>AT49*IF(AT49&gt;0,IF(ISNUMBER(FIND("[",AB49)),VLOOKUP(LEFT(AB49,FIND("[",AB49)-1),Resources!$B$3:$F$100,5,FALSE),VLOOKUP(AB49,Resources!$B$3:$F$100,5,FALSE)),0)</f>
        <v>0</v>
      </c>
      <c r="CF49" s="43">
        <f>AU49*IF(AU49&gt;0,IF(ISNUMBER(FIND("[",AC49)),VLOOKUP(LEFT(AC49,FIND("[",AC49)-1),Resources!$B$3:$F$100,5,FALSE),VLOOKUP(AC49,Resources!$B$3:$F$100,5,FALSE)),0)</f>
        <v>0</v>
      </c>
      <c r="CG49" s="43">
        <f>AV49*IF(AV49&gt;0,IF(ISNUMBER(FIND("[",AD49)),VLOOKUP(LEFT(AD49,FIND("[",AD49)-1),Resources!$B$3:$F$100,5,FALSE),VLOOKUP(AD49,Resources!$B$3:$F$100,5,FALSE)),0)</f>
        <v>0</v>
      </c>
      <c r="CH49" s="43">
        <f>AW49*IF(AW49&gt;0,IF(ISNUMBER(FIND("[",AE49)),VLOOKUP(LEFT(AE49,FIND("[",AE49)-1),Resources!$B$3:$F$100,5,FALSE),VLOOKUP(AE49,Resources!$B$3:$F$100,5,FALSE)),0)</f>
        <v>0</v>
      </c>
      <c r="CI49" s="43">
        <f>AX49*IF(AX49&gt;0,IF(ISNUMBER(FIND("[",AF49)),VLOOKUP(LEFT(AF49,FIND("[",AF49)-1),Resources!$B$3:$F$100,5,FALSE),VLOOKUP(AF49,Resources!$B$3:$F$100,5,FALSE)),0)</f>
        <v>0</v>
      </c>
      <c r="CJ49" s="43">
        <f>AY49*IF(AY49&gt;0,IF(ISNUMBER(FIND("[",AG49)),VLOOKUP(LEFT(AG49,FIND("[",AG49)-1),Resources!$B$3:$F$100,5,FALSE),VLOOKUP(AG49,Resources!$B$3:$F$100,5,FALSE)),0)</f>
        <v>0</v>
      </c>
      <c r="CK49" s="43">
        <f>AZ49*IF(AZ49&gt;0,IF(ISNUMBER(FIND("[",AH49)),VLOOKUP(LEFT(AH49,FIND("[",AH49)-1),Resources!$B$3:$F$100,5,FALSE),VLOOKUP(AH49,Resources!$B$3:$F$100,5,FALSE)),0)</f>
        <v>0</v>
      </c>
      <c r="CL49" s="43">
        <f>BA49*IF(BA49&gt;0,IF(ISNUMBER(FIND("[",AI49)),VLOOKUP(LEFT(AI49,FIND("[",AI49)-1),Resources!$B$3:$F$100,5,FALSE),VLOOKUP(AI49,Resources!$B$3:$F$100,5,FALSE)),0)</f>
        <v>0</v>
      </c>
      <c r="CM49" s="43">
        <f>BB49*IF(BB49&gt;0,IF(ISNUMBER(FIND("[",AJ49)),VLOOKUP(LEFT(AJ49,FIND("[",AJ49)-1),Resources!$B$3:$F$100,5,FALSE),VLOOKUP(AJ49,Resources!$B$3:$F$100,5,FALSE)),0)</f>
        <v>0</v>
      </c>
      <c r="CN49" s="43">
        <f>BC49*IF(BC49&gt;0,IF(ISNUMBER(FIND("[",AK49)),VLOOKUP(LEFT(AK49,FIND("[",AK49)-1),Resources!$B$3:$F$100,5,FALSE),VLOOKUP(AK49,Resources!$B$3:$F$100,5,FALSE)),0)</f>
        <v>0</v>
      </c>
      <c r="CO49" s="43">
        <f>BD49*IF(BD49&gt;0,IF(ISNUMBER(FIND("[",AL49)),VLOOKUP(LEFT(AL49,FIND("[",AL49)-1),Resources!$B$3:$F$100,5,FALSE),VLOOKUP(AL49,Resources!$B$3:$F$100,5,FALSE)),0)</f>
        <v>0</v>
      </c>
      <c r="CP49" s="43">
        <f>BE49*IF(BE49&gt;0,IF(ISNUMBER(FIND("[",AM49)),VLOOKUP(LEFT(AM49,FIND("[",AM49)-1),Resources!$B$3:$F$100,5,FALSE),VLOOKUP(AM49,Resources!$B$3:$F$100,5,FALSE)),0)</f>
        <v>0</v>
      </c>
      <c r="CQ49" s="43">
        <f>BF49*IF(BF49&gt;0,IF(ISNUMBER(FIND("[",AN49)),VLOOKUP(LEFT(AN49,FIND("[",AN49)-1),Resources!$B$3:$F$100,5,FALSE),VLOOKUP(AN49,Resources!$B$3:$F$100,5,FALSE)),0)</f>
        <v>0</v>
      </c>
      <c r="CR49" s="43">
        <f>BG49*IF(BG49&gt;0,IF(ISNUMBER(FIND("[",AO49)),VLOOKUP(LEFT(AO49,FIND("[",AO49)-1),Resources!$B$3:$F$100,5,FALSE),VLOOKUP(AO49,Resources!$B$3:$F$100,5,FALSE)),0)</f>
        <v>0</v>
      </c>
      <c r="CS49" s="43">
        <f>BH49*IF(BH49&gt;0,IF(ISNUMBER(FIND("[",AP49)),VLOOKUP(LEFT(AP49,FIND("[",AP49)-1),Resources!$B$3:$F$100,5,FALSE),VLOOKUP(AP49,Resources!$B$3:$F$100,5,FALSE)),0)</f>
        <v>0</v>
      </c>
      <c r="CT49" s="44">
        <f t="shared" si="40"/>
        <v>0</v>
      </c>
    </row>
    <row r="50" spans="1:98">
      <c r="A50" s="10" t="s">
        <v>230</v>
      </c>
      <c r="B50" s="4" t="s">
        <v>231</v>
      </c>
      <c r="C50" s="23" t="s">
        <v>232</v>
      </c>
      <c r="D50" s="4" t="s">
        <v>233</v>
      </c>
      <c r="E50" s="4" t="s">
        <v>203</v>
      </c>
      <c r="F50" s="12">
        <v>39351.416666666701</v>
      </c>
      <c r="G50" s="13"/>
      <c r="H50" s="4" t="s">
        <v>35</v>
      </c>
      <c r="I50" s="9" t="s">
        <v>165</v>
      </c>
      <c r="J50" s="13"/>
      <c r="K50" s="14">
        <v>31500</v>
      </c>
      <c r="L50" s="13"/>
      <c r="M50" s="14">
        <v>0</v>
      </c>
      <c r="N50" s="13"/>
      <c r="X50" s="43">
        <f>M50/(IF(ISNUMBER(FIND("d",H50)),LEFT(H50,FIND("d",H50)-1),0)*COUNTIF(Agenda!$B$2:$B$25,"Yes")+IF(ISNUMBER(FIND(" ",H50)),LEFT(RIGHT(H50,LEN(H50)-FIND(" ",H50)),FIND("h",RIGHT(H50,LEN(H50)-FIND(" ",H50)))-1),IF(ISNUMBER(FIND("h",H50)),LEFT(H50,FIND("h",H50)-1),0)))</f>
        <v>0</v>
      </c>
      <c r="Y50" s="35" t="str">
        <f t="shared" si="47"/>
        <v>floor layer</v>
      </c>
      <c r="Z50" s="35">
        <f t="shared" si="48"/>
        <v>0</v>
      </c>
      <c r="AA50" s="36">
        <f t="shared" si="21"/>
        <v>0</v>
      </c>
      <c r="AB50" s="36">
        <f t="shared" si="22"/>
        <v>0</v>
      </c>
      <c r="AC50" s="36">
        <f t="shared" si="23"/>
        <v>0</v>
      </c>
      <c r="AD50" s="36">
        <f t="shared" si="24"/>
        <v>0</v>
      </c>
      <c r="AE50" s="36">
        <f t="shared" si="25"/>
        <v>0</v>
      </c>
      <c r="AF50" s="36">
        <f t="shared" si="26"/>
        <v>0</v>
      </c>
      <c r="AG50" s="36">
        <f t="shared" si="27"/>
        <v>0</v>
      </c>
      <c r="AH50" s="36">
        <f t="shared" si="28"/>
        <v>0</v>
      </c>
      <c r="AI50" s="36">
        <f t="shared" si="29"/>
        <v>0</v>
      </c>
      <c r="AJ50" s="36">
        <f t="shared" si="30"/>
        <v>0</v>
      </c>
      <c r="AK50" s="36">
        <f t="shared" si="31"/>
        <v>0</v>
      </c>
      <c r="AL50" s="36">
        <f t="shared" si="32"/>
        <v>0</v>
      </c>
      <c r="AM50" s="36">
        <f t="shared" si="33"/>
        <v>0</v>
      </c>
      <c r="AN50" s="36">
        <f t="shared" si="34"/>
        <v>0</v>
      </c>
      <c r="AO50" s="36">
        <f t="shared" si="35"/>
        <v>0</v>
      </c>
      <c r="AP50" s="36">
        <f t="shared" si="36"/>
        <v>0</v>
      </c>
      <c r="AQ50" s="37">
        <f t="shared" si="44"/>
        <v>1</v>
      </c>
      <c r="AR50" s="37">
        <f t="shared" si="44"/>
        <v>0</v>
      </c>
      <c r="AS50" s="37">
        <f t="shared" si="44"/>
        <v>0</v>
      </c>
      <c r="AT50" s="37">
        <f t="shared" si="44"/>
        <v>0</v>
      </c>
      <c r="AU50" s="37">
        <f t="shared" si="44"/>
        <v>0</v>
      </c>
      <c r="AV50" s="37">
        <f t="shared" si="44"/>
        <v>0</v>
      </c>
      <c r="AW50" s="37">
        <f t="shared" si="44"/>
        <v>0</v>
      </c>
      <c r="AX50" s="37">
        <f t="shared" si="44"/>
        <v>0</v>
      </c>
      <c r="AY50" s="37">
        <f t="shared" si="44"/>
        <v>0</v>
      </c>
      <c r="AZ50" s="37">
        <f t="shared" si="44"/>
        <v>0</v>
      </c>
      <c r="BA50" s="37">
        <f t="shared" si="44"/>
        <v>0</v>
      </c>
      <c r="BB50" s="37">
        <f t="shared" si="44"/>
        <v>0</v>
      </c>
      <c r="BC50" s="37">
        <f t="shared" si="44"/>
        <v>0</v>
      </c>
      <c r="BD50" s="37">
        <f t="shared" si="44"/>
        <v>0</v>
      </c>
      <c r="BE50" s="37">
        <f t="shared" si="44"/>
        <v>0</v>
      </c>
      <c r="BF50" s="37">
        <f t="shared" si="43"/>
        <v>0</v>
      </c>
      <c r="BG50" s="37">
        <f t="shared" si="38"/>
        <v>0</v>
      </c>
      <c r="BH50" s="37">
        <f t="shared" si="38"/>
        <v>0</v>
      </c>
      <c r="BI50" s="43">
        <f>AQ50*IF(AQ50&gt;0,IF(ISNUMBER(FIND("[",Y50)),VLOOKUP(LEFT(Y50,FIND("[",Y50)-1),Resources!$B$3:$F$100,4,FALSE),VLOOKUP(Y50,Resources!$B$3:$F$100,4,FALSE)),0)</f>
        <v>0</v>
      </c>
      <c r="BJ50" s="43">
        <f>AR50*IF(AR50&gt;0,IF(ISNUMBER(FIND("[",Z50)),VLOOKUP(LEFT(Z50,FIND("[",Z50)-1),Resources!$B$3:$F$100,4,FALSE),VLOOKUP(Z50,Resources!$B$3:$F$100,4,FALSE)),0)</f>
        <v>0</v>
      </c>
      <c r="BK50" s="43">
        <f>AS50*IF(AS50&gt;0,IF(ISNUMBER(FIND("[",AA50)),VLOOKUP(LEFT(AA50,FIND("[",AA50)-1),Resources!$B$3:$F$100,4,FALSE),VLOOKUP(AA50,Resources!$B$3:$F$100,4,FALSE)),0)</f>
        <v>0</v>
      </c>
      <c r="BL50" s="43">
        <f>AT50*IF(AT50&gt;0,IF(ISNUMBER(FIND("[",AB50)),VLOOKUP(LEFT(AB50,FIND("[",AB50)-1),Resources!$B$3:$F$100,4,FALSE),VLOOKUP(AB50,Resources!$B$3:$F$100,4,FALSE)),0)</f>
        <v>0</v>
      </c>
      <c r="BM50" s="43">
        <f>AU50*IF(AU50&gt;0,IF(ISNUMBER(FIND("[",AC50)),VLOOKUP(LEFT(AC50,FIND("[",AC50)-1),Resources!$B$3:$F$100,4,FALSE),VLOOKUP(AC50,Resources!$B$3:$F$100,4,FALSE)),0)</f>
        <v>0</v>
      </c>
      <c r="BN50" s="43">
        <f>AV50*IF(AV50&gt;0,IF(ISNUMBER(FIND("[",AD50)),VLOOKUP(LEFT(AD50,FIND("[",AD50)-1),Resources!$B$3:$F$100,4,FALSE),VLOOKUP(AD50,Resources!$B$3:$F$100,4,FALSE)),0)</f>
        <v>0</v>
      </c>
      <c r="BO50" s="43">
        <f>AW50*IF(AW50&gt;0,IF(ISNUMBER(FIND("[",AE50)),VLOOKUP(LEFT(AE50,FIND("[",AE50)-1),Resources!$B$3:$F$100,4,FALSE),VLOOKUP(AE50,Resources!$B$3:$F$100,4,FALSE)),0)</f>
        <v>0</v>
      </c>
      <c r="BP50" s="43">
        <f>AX50*IF(AX50&gt;0,IF(ISNUMBER(FIND("[",AF50)),VLOOKUP(LEFT(AF50,FIND("[",AF50)-1),Resources!$B$3:$F$100,4,FALSE),VLOOKUP(AF50,Resources!$B$3:$F$100,4,FALSE)),0)</f>
        <v>0</v>
      </c>
      <c r="BQ50" s="43">
        <f>AY50*IF(AY50&gt;0,IF(ISNUMBER(FIND("[",AG50)),VLOOKUP(LEFT(AG50,FIND("[",AG50)-1),Resources!$B$3:$F$100,4,FALSE),VLOOKUP(AG50,Resources!$B$3:$F$100,4,FALSE)),0)</f>
        <v>0</v>
      </c>
      <c r="BR50" s="43">
        <f>AZ50*IF(AZ50&gt;0,IF(ISNUMBER(FIND("[",AH50)),VLOOKUP(LEFT(AH50,FIND("[",AH50)-1),Resources!$B$3:$F$100,4,FALSE),VLOOKUP(AH50,Resources!$B$3:$F$100,4,FALSE)),0)</f>
        <v>0</v>
      </c>
      <c r="BS50" s="43">
        <f>BA50*IF(BA50&gt;0,IF(ISNUMBER(FIND("[",AI50)),VLOOKUP(LEFT(AI50,FIND("[",AI50)-1),Resources!$B$3:$F$100,4,FALSE),VLOOKUP(AI50,Resources!$B$3:$F$100,4,FALSE)),0)</f>
        <v>0</v>
      </c>
      <c r="BT50" s="43">
        <f>BB50*IF(BB50&gt;0,IF(ISNUMBER(FIND("[",AJ50)),VLOOKUP(LEFT(AJ50,FIND("[",AJ50)-1),Resources!$B$3:$F$100,4,FALSE),VLOOKUP(AJ50,Resources!$B$3:$F$100,4,FALSE)),0)</f>
        <v>0</v>
      </c>
      <c r="BU50" s="43">
        <f>BC50*IF(BC50&gt;0,IF(ISNUMBER(FIND("[",AK50)),VLOOKUP(LEFT(AK50,FIND("[",AK50)-1),Resources!$B$3:$F$100,4,FALSE),VLOOKUP(AK50,Resources!$B$3:$F$100,4,FALSE)),0)</f>
        <v>0</v>
      </c>
      <c r="BV50" s="43">
        <f>BD50*IF(BD50&gt;0,IF(ISNUMBER(FIND("[",AL50)),VLOOKUP(LEFT(AL50,FIND("[",AL50)-1),Resources!$B$3:$F$100,4,FALSE),VLOOKUP(AL50,Resources!$B$3:$F$100,4,FALSE)),0)</f>
        <v>0</v>
      </c>
      <c r="BW50" s="43">
        <f>BE50*IF(BE50&gt;0,IF(ISNUMBER(FIND("[",AM50)),VLOOKUP(LEFT(AM50,FIND("[",AM50)-1),Resources!$B$3:$F$100,4,FALSE),VLOOKUP(AM50,Resources!$B$3:$F$100,4,FALSE)),0)</f>
        <v>0</v>
      </c>
      <c r="BX50" s="43">
        <f>BF50*IF(BF50&gt;0,IF(ISNUMBER(FIND("[",AN50)),VLOOKUP(LEFT(AN50,FIND("[",AN50)-1),Resources!$B$3:$F$100,4,FALSE),VLOOKUP(AN50,Resources!$B$3:$F$100,4,FALSE)),0)</f>
        <v>0</v>
      </c>
      <c r="BY50" s="43">
        <f>BG50*IF(BG50&gt;0,IF(ISNUMBER(FIND("[",AO50)),VLOOKUP(LEFT(AO50,FIND("[",AO50)-1),Resources!$B$3:$F$100,4,FALSE),VLOOKUP(AO50,Resources!$B$3:$F$100,4,FALSE)),0)</f>
        <v>0</v>
      </c>
      <c r="BZ50" s="43">
        <f>BH50*IF(BH50&gt;0,IF(ISNUMBER(FIND("[",AP50)),VLOOKUP(LEFT(AP50,FIND("[",AP50)-1),Resources!$B$3:$F$100,4,FALSE),VLOOKUP(AP50,Resources!$B$3:$F$100,4,FALSE)),0)</f>
        <v>0</v>
      </c>
      <c r="CA50" s="44">
        <f t="shared" si="39"/>
        <v>0</v>
      </c>
      <c r="CB50" s="43">
        <f>AQ50*IF(AQ50&gt;0,IF(ISNUMBER(FIND("[",Y50)),VLOOKUP(LEFT(Y50,FIND("[",Y50)-1),Resources!$B$3:$F$100,5,FALSE),VLOOKUP(Y50,Resources!$B$3:$F$100,5,FALSE)),0)</f>
        <v>41.56</v>
      </c>
      <c r="CC50" s="43">
        <f>AR50*IF(AR50&gt;0,IF(ISNUMBER(FIND("[",Z50)),VLOOKUP(LEFT(Z50,FIND("[",Z50)-1),Resources!$B$3:$F$100,5,FALSE),VLOOKUP(Z50,Resources!$B$3:$F$100,5,FALSE)),0)</f>
        <v>0</v>
      </c>
      <c r="CD50" s="43">
        <f>AS50*IF(AS50&gt;0,IF(ISNUMBER(FIND("[",AA50)),VLOOKUP(LEFT(AA50,FIND("[",AA50)-1),Resources!$B$3:$F$100,5,FALSE),VLOOKUP(AA50,Resources!$B$3:$F$100,5,FALSE)),0)</f>
        <v>0</v>
      </c>
      <c r="CE50" s="43">
        <f>AT50*IF(AT50&gt;0,IF(ISNUMBER(FIND("[",AB50)),VLOOKUP(LEFT(AB50,FIND("[",AB50)-1),Resources!$B$3:$F$100,5,FALSE),VLOOKUP(AB50,Resources!$B$3:$F$100,5,FALSE)),0)</f>
        <v>0</v>
      </c>
      <c r="CF50" s="43">
        <f>AU50*IF(AU50&gt;0,IF(ISNUMBER(FIND("[",AC50)),VLOOKUP(LEFT(AC50,FIND("[",AC50)-1),Resources!$B$3:$F$100,5,FALSE),VLOOKUP(AC50,Resources!$B$3:$F$100,5,FALSE)),0)</f>
        <v>0</v>
      </c>
      <c r="CG50" s="43">
        <f>AV50*IF(AV50&gt;0,IF(ISNUMBER(FIND("[",AD50)),VLOOKUP(LEFT(AD50,FIND("[",AD50)-1),Resources!$B$3:$F$100,5,FALSE),VLOOKUP(AD50,Resources!$B$3:$F$100,5,FALSE)),0)</f>
        <v>0</v>
      </c>
      <c r="CH50" s="43">
        <f>AW50*IF(AW50&gt;0,IF(ISNUMBER(FIND("[",AE50)),VLOOKUP(LEFT(AE50,FIND("[",AE50)-1),Resources!$B$3:$F$100,5,FALSE),VLOOKUP(AE50,Resources!$B$3:$F$100,5,FALSE)),0)</f>
        <v>0</v>
      </c>
      <c r="CI50" s="43">
        <f>AX50*IF(AX50&gt;0,IF(ISNUMBER(FIND("[",AF50)),VLOOKUP(LEFT(AF50,FIND("[",AF50)-1),Resources!$B$3:$F$100,5,FALSE),VLOOKUP(AF50,Resources!$B$3:$F$100,5,FALSE)),0)</f>
        <v>0</v>
      </c>
      <c r="CJ50" s="43">
        <f>AY50*IF(AY50&gt;0,IF(ISNUMBER(FIND("[",AG50)),VLOOKUP(LEFT(AG50,FIND("[",AG50)-1),Resources!$B$3:$F$100,5,FALSE),VLOOKUP(AG50,Resources!$B$3:$F$100,5,FALSE)),0)</f>
        <v>0</v>
      </c>
      <c r="CK50" s="43">
        <f>AZ50*IF(AZ50&gt;0,IF(ISNUMBER(FIND("[",AH50)),VLOOKUP(LEFT(AH50,FIND("[",AH50)-1),Resources!$B$3:$F$100,5,FALSE),VLOOKUP(AH50,Resources!$B$3:$F$100,5,FALSE)),0)</f>
        <v>0</v>
      </c>
      <c r="CL50" s="43">
        <f>BA50*IF(BA50&gt;0,IF(ISNUMBER(FIND("[",AI50)),VLOOKUP(LEFT(AI50,FIND("[",AI50)-1),Resources!$B$3:$F$100,5,FALSE),VLOOKUP(AI50,Resources!$B$3:$F$100,5,FALSE)),0)</f>
        <v>0</v>
      </c>
      <c r="CM50" s="43">
        <f>BB50*IF(BB50&gt;0,IF(ISNUMBER(FIND("[",AJ50)),VLOOKUP(LEFT(AJ50,FIND("[",AJ50)-1),Resources!$B$3:$F$100,5,FALSE),VLOOKUP(AJ50,Resources!$B$3:$F$100,5,FALSE)),0)</f>
        <v>0</v>
      </c>
      <c r="CN50" s="43">
        <f>BC50*IF(BC50&gt;0,IF(ISNUMBER(FIND("[",AK50)),VLOOKUP(LEFT(AK50,FIND("[",AK50)-1),Resources!$B$3:$F$100,5,FALSE),VLOOKUP(AK50,Resources!$B$3:$F$100,5,FALSE)),0)</f>
        <v>0</v>
      </c>
      <c r="CO50" s="43">
        <f>BD50*IF(BD50&gt;0,IF(ISNUMBER(FIND("[",AL50)),VLOOKUP(LEFT(AL50,FIND("[",AL50)-1),Resources!$B$3:$F$100,5,FALSE),VLOOKUP(AL50,Resources!$B$3:$F$100,5,FALSE)),0)</f>
        <v>0</v>
      </c>
      <c r="CP50" s="43">
        <f>BE50*IF(BE50&gt;0,IF(ISNUMBER(FIND("[",AM50)),VLOOKUP(LEFT(AM50,FIND("[",AM50)-1),Resources!$B$3:$F$100,5,FALSE),VLOOKUP(AM50,Resources!$B$3:$F$100,5,FALSE)),0)</f>
        <v>0</v>
      </c>
      <c r="CQ50" s="43">
        <f>BF50*IF(BF50&gt;0,IF(ISNUMBER(FIND("[",AN50)),VLOOKUP(LEFT(AN50,FIND("[",AN50)-1),Resources!$B$3:$F$100,5,FALSE),VLOOKUP(AN50,Resources!$B$3:$F$100,5,FALSE)),0)</f>
        <v>0</v>
      </c>
      <c r="CR50" s="43">
        <f>BG50*IF(BG50&gt;0,IF(ISNUMBER(FIND("[",AO50)),VLOOKUP(LEFT(AO50,FIND("[",AO50)-1),Resources!$B$3:$F$100,5,FALSE),VLOOKUP(AO50,Resources!$B$3:$F$100,5,FALSE)),0)</f>
        <v>0</v>
      </c>
      <c r="CS50" s="43">
        <f>BH50*IF(BH50&gt;0,IF(ISNUMBER(FIND("[",AP50)),VLOOKUP(LEFT(AP50,FIND("[",AP50)-1),Resources!$B$3:$F$100,5,FALSE),VLOOKUP(AP50,Resources!$B$3:$F$100,5,FALSE)),0)</f>
        <v>0</v>
      </c>
      <c r="CT50" s="44">
        <f t="shared" si="40"/>
        <v>41.56</v>
      </c>
    </row>
    <row r="51" spans="1:98">
      <c r="A51" s="8" t="s">
        <v>234</v>
      </c>
      <c r="B51" s="9" t="s">
        <v>235</v>
      </c>
      <c r="C51" s="22" t="s">
        <v>236</v>
      </c>
      <c r="D51" s="5"/>
      <c r="E51" s="5"/>
      <c r="F51" s="6"/>
      <c r="G51" s="5"/>
      <c r="H51" s="5"/>
      <c r="I51" s="5"/>
      <c r="J51" s="5"/>
      <c r="K51" s="7"/>
      <c r="L51" s="5"/>
      <c r="M51" s="5"/>
      <c r="N51" s="7"/>
      <c r="X51" s="43"/>
      <c r="Y51" s="35"/>
      <c r="Z51" s="35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4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4"/>
    </row>
    <row r="52" spans="1:98">
      <c r="A52" s="10" t="s">
        <v>237</v>
      </c>
      <c r="B52" s="4" t="s">
        <v>238</v>
      </c>
      <c r="C52" s="23" t="s">
        <v>239</v>
      </c>
      <c r="D52" s="4" t="s">
        <v>240</v>
      </c>
      <c r="E52" s="4" t="s">
        <v>164</v>
      </c>
      <c r="F52" s="12">
        <v>39351.416666666701</v>
      </c>
      <c r="G52" s="13"/>
      <c r="H52" s="4" t="s">
        <v>108</v>
      </c>
      <c r="I52" s="9" t="s">
        <v>241</v>
      </c>
      <c r="J52" s="13"/>
      <c r="K52" s="14">
        <v>8642</v>
      </c>
      <c r="L52" s="13"/>
      <c r="M52" s="14">
        <v>0</v>
      </c>
      <c r="N52" s="13"/>
      <c r="X52" s="43">
        <f>M52/(IF(ISNUMBER(FIND("d",H52)),LEFT(H52,FIND("d",H52)-1),0)*COUNTIF(Agenda!$B$2:$B$25,"Yes")+IF(ISNUMBER(FIND(" ",H52)),LEFT(RIGHT(H52,LEN(H52)-FIND(" ",H52)),FIND("h",RIGHT(H52,LEN(H52)-FIND(" ",H52)))-1),IF(ISNUMBER(FIND("h",H52)),LEFT(H52,FIND("h",H52)-1),0)))</f>
        <v>0</v>
      </c>
      <c r="Y52" s="35" t="str">
        <f t="shared" ref="Y52:Y61" si="49">IF(ISNUMBER(FIND(";",I52)),LEFT(I52,FIND(";",I52)-1),I52)</f>
        <v>plasterer[3,00 #4]</v>
      </c>
      <c r="Z52" s="35">
        <f t="shared" ref="Z52:Z61" si="50">IF(ISNUMBER(FIND(";",I52)),RIGHT(I52,LEN(I52)-FIND(";",I52)),0)</f>
        <v>0</v>
      </c>
      <c r="AA52" s="36">
        <f t="shared" si="21"/>
        <v>0</v>
      </c>
      <c r="AB52" s="36">
        <f t="shared" si="22"/>
        <v>0</v>
      </c>
      <c r="AC52" s="36">
        <f t="shared" si="23"/>
        <v>0</v>
      </c>
      <c r="AD52" s="36">
        <f t="shared" si="24"/>
        <v>0</v>
      </c>
      <c r="AE52" s="36">
        <f t="shared" si="25"/>
        <v>0</v>
      </c>
      <c r="AF52" s="36">
        <f t="shared" si="26"/>
        <v>0</v>
      </c>
      <c r="AG52" s="36">
        <f t="shared" si="27"/>
        <v>0</v>
      </c>
      <c r="AH52" s="36">
        <f t="shared" si="28"/>
        <v>0</v>
      </c>
      <c r="AI52" s="36">
        <f t="shared" si="29"/>
        <v>0</v>
      </c>
      <c r="AJ52" s="36">
        <f t="shared" si="30"/>
        <v>0</v>
      </c>
      <c r="AK52" s="36">
        <f t="shared" si="31"/>
        <v>0</v>
      </c>
      <c r="AL52" s="36">
        <f t="shared" si="32"/>
        <v>0</v>
      </c>
      <c r="AM52" s="36">
        <f t="shared" si="33"/>
        <v>0</v>
      </c>
      <c r="AN52" s="36">
        <f t="shared" si="34"/>
        <v>0</v>
      </c>
      <c r="AO52" s="36">
        <f t="shared" si="35"/>
        <v>0</v>
      </c>
      <c r="AP52" s="36">
        <f t="shared" si="36"/>
        <v>0</v>
      </c>
      <c r="AQ52" s="37" t="str">
        <f t="shared" ref="AQ52:BE61" si="51">IF(Y52=0,0,IF(ISNUMBER(FIND(";",Y52)),0,IF(ISNUMBER(FIND("[",Y52)),LEFT(RIGHT(Y52,LEN(Y52)-FIND("[",Y52)),FIND(" ",RIGHT(Y52,LEN(Y52)-FIND("[",Y52)))-1),1)))</f>
        <v>3,00</v>
      </c>
      <c r="AR52" s="37">
        <f t="shared" si="51"/>
        <v>0</v>
      </c>
      <c r="AS52" s="37">
        <f t="shared" si="51"/>
        <v>0</v>
      </c>
      <c r="AT52" s="37">
        <f t="shared" si="51"/>
        <v>0</v>
      </c>
      <c r="AU52" s="37">
        <f t="shared" si="51"/>
        <v>0</v>
      </c>
      <c r="AV52" s="37">
        <f t="shared" si="51"/>
        <v>0</v>
      </c>
      <c r="AW52" s="37">
        <f t="shared" si="51"/>
        <v>0</v>
      </c>
      <c r="AX52" s="37">
        <f t="shared" si="51"/>
        <v>0</v>
      </c>
      <c r="AY52" s="37">
        <f t="shared" si="51"/>
        <v>0</v>
      </c>
      <c r="AZ52" s="37">
        <f t="shared" si="51"/>
        <v>0</v>
      </c>
      <c r="BA52" s="37">
        <f t="shared" si="51"/>
        <v>0</v>
      </c>
      <c r="BB52" s="37">
        <f t="shared" si="51"/>
        <v>0</v>
      </c>
      <c r="BC52" s="37">
        <f t="shared" si="51"/>
        <v>0</v>
      </c>
      <c r="BD52" s="37">
        <f t="shared" si="51"/>
        <v>0</v>
      </c>
      <c r="BE52" s="37">
        <f t="shared" si="51"/>
        <v>0</v>
      </c>
      <c r="BF52" s="37">
        <f t="shared" si="43"/>
        <v>0</v>
      </c>
      <c r="BG52" s="37">
        <f t="shared" si="38"/>
        <v>0</v>
      </c>
      <c r="BH52" s="37">
        <f t="shared" si="38"/>
        <v>0</v>
      </c>
      <c r="BI52" s="43">
        <f>AQ52*IF(AQ52&gt;0,IF(ISNUMBER(FIND("[",Y52)),VLOOKUP(LEFT(Y52,FIND("[",Y52)-1),Resources!$B$3:$F$100,4,FALSE),VLOOKUP(Y52,Resources!$B$3:$F$100,4,FALSE)),0)</f>
        <v>0</v>
      </c>
      <c r="BJ52" s="43">
        <f>AR52*IF(AR52&gt;0,IF(ISNUMBER(FIND("[",Z52)),VLOOKUP(LEFT(Z52,FIND("[",Z52)-1),Resources!$B$3:$F$100,4,FALSE),VLOOKUP(Z52,Resources!$B$3:$F$100,4,FALSE)),0)</f>
        <v>0</v>
      </c>
      <c r="BK52" s="43">
        <f>AS52*IF(AS52&gt;0,IF(ISNUMBER(FIND("[",AA52)),VLOOKUP(LEFT(AA52,FIND("[",AA52)-1),Resources!$B$3:$F$100,4,FALSE),VLOOKUP(AA52,Resources!$B$3:$F$100,4,FALSE)),0)</f>
        <v>0</v>
      </c>
      <c r="BL52" s="43">
        <f>AT52*IF(AT52&gt;0,IF(ISNUMBER(FIND("[",AB52)),VLOOKUP(LEFT(AB52,FIND("[",AB52)-1),Resources!$B$3:$F$100,4,FALSE),VLOOKUP(AB52,Resources!$B$3:$F$100,4,FALSE)),0)</f>
        <v>0</v>
      </c>
      <c r="BM52" s="43">
        <f>AU52*IF(AU52&gt;0,IF(ISNUMBER(FIND("[",AC52)),VLOOKUP(LEFT(AC52,FIND("[",AC52)-1),Resources!$B$3:$F$100,4,FALSE),VLOOKUP(AC52,Resources!$B$3:$F$100,4,FALSE)),0)</f>
        <v>0</v>
      </c>
      <c r="BN52" s="43">
        <f>AV52*IF(AV52&gt;0,IF(ISNUMBER(FIND("[",AD52)),VLOOKUP(LEFT(AD52,FIND("[",AD52)-1),Resources!$B$3:$F$100,4,FALSE),VLOOKUP(AD52,Resources!$B$3:$F$100,4,FALSE)),0)</f>
        <v>0</v>
      </c>
      <c r="BO52" s="43">
        <f>AW52*IF(AW52&gt;0,IF(ISNUMBER(FIND("[",AE52)),VLOOKUP(LEFT(AE52,FIND("[",AE52)-1),Resources!$B$3:$F$100,4,FALSE),VLOOKUP(AE52,Resources!$B$3:$F$100,4,FALSE)),0)</f>
        <v>0</v>
      </c>
      <c r="BP52" s="43">
        <f>AX52*IF(AX52&gt;0,IF(ISNUMBER(FIND("[",AF52)),VLOOKUP(LEFT(AF52,FIND("[",AF52)-1),Resources!$B$3:$F$100,4,FALSE),VLOOKUP(AF52,Resources!$B$3:$F$100,4,FALSE)),0)</f>
        <v>0</v>
      </c>
      <c r="BQ52" s="43">
        <f>AY52*IF(AY52&gt;0,IF(ISNUMBER(FIND("[",AG52)),VLOOKUP(LEFT(AG52,FIND("[",AG52)-1),Resources!$B$3:$F$100,4,FALSE),VLOOKUP(AG52,Resources!$B$3:$F$100,4,FALSE)),0)</f>
        <v>0</v>
      </c>
      <c r="BR52" s="43">
        <f>AZ52*IF(AZ52&gt;0,IF(ISNUMBER(FIND("[",AH52)),VLOOKUP(LEFT(AH52,FIND("[",AH52)-1),Resources!$B$3:$F$100,4,FALSE),VLOOKUP(AH52,Resources!$B$3:$F$100,4,FALSE)),0)</f>
        <v>0</v>
      </c>
      <c r="BS52" s="43">
        <f>BA52*IF(BA52&gt;0,IF(ISNUMBER(FIND("[",AI52)),VLOOKUP(LEFT(AI52,FIND("[",AI52)-1),Resources!$B$3:$F$100,4,FALSE),VLOOKUP(AI52,Resources!$B$3:$F$100,4,FALSE)),0)</f>
        <v>0</v>
      </c>
      <c r="BT52" s="43">
        <f>BB52*IF(BB52&gt;0,IF(ISNUMBER(FIND("[",AJ52)),VLOOKUP(LEFT(AJ52,FIND("[",AJ52)-1),Resources!$B$3:$F$100,4,FALSE),VLOOKUP(AJ52,Resources!$B$3:$F$100,4,FALSE)),0)</f>
        <v>0</v>
      </c>
      <c r="BU52" s="43">
        <f>BC52*IF(BC52&gt;0,IF(ISNUMBER(FIND("[",AK52)),VLOOKUP(LEFT(AK52,FIND("[",AK52)-1),Resources!$B$3:$F$100,4,FALSE),VLOOKUP(AK52,Resources!$B$3:$F$100,4,FALSE)),0)</f>
        <v>0</v>
      </c>
      <c r="BV52" s="43">
        <f>BD52*IF(BD52&gt;0,IF(ISNUMBER(FIND("[",AL52)),VLOOKUP(LEFT(AL52,FIND("[",AL52)-1),Resources!$B$3:$F$100,4,FALSE),VLOOKUP(AL52,Resources!$B$3:$F$100,4,FALSE)),0)</f>
        <v>0</v>
      </c>
      <c r="BW52" s="43">
        <f>BE52*IF(BE52&gt;0,IF(ISNUMBER(FIND("[",AM52)),VLOOKUP(LEFT(AM52,FIND("[",AM52)-1),Resources!$B$3:$F$100,4,FALSE),VLOOKUP(AM52,Resources!$B$3:$F$100,4,FALSE)),0)</f>
        <v>0</v>
      </c>
      <c r="BX52" s="43">
        <f>BF52*IF(BF52&gt;0,IF(ISNUMBER(FIND("[",AN52)),VLOOKUP(LEFT(AN52,FIND("[",AN52)-1),Resources!$B$3:$F$100,4,FALSE),VLOOKUP(AN52,Resources!$B$3:$F$100,4,FALSE)),0)</f>
        <v>0</v>
      </c>
      <c r="BY52" s="43">
        <f>BG52*IF(BG52&gt;0,IF(ISNUMBER(FIND("[",AO52)),VLOOKUP(LEFT(AO52,FIND("[",AO52)-1),Resources!$B$3:$F$100,4,FALSE),VLOOKUP(AO52,Resources!$B$3:$F$100,4,FALSE)),0)</f>
        <v>0</v>
      </c>
      <c r="BZ52" s="43">
        <f>BH52*IF(BH52&gt;0,IF(ISNUMBER(FIND("[",AP52)),VLOOKUP(LEFT(AP52,FIND("[",AP52)-1),Resources!$B$3:$F$100,4,FALSE),VLOOKUP(AP52,Resources!$B$3:$F$100,4,FALSE)),0)</f>
        <v>0</v>
      </c>
      <c r="CA52" s="44">
        <f t="shared" si="39"/>
        <v>0</v>
      </c>
      <c r="CB52" s="43">
        <f>AQ52*IF(AQ52&gt;0,IF(ISNUMBER(FIND("[",Y52)),VLOOKUP(LEFT(Y52,FIND("[",Y52)-1),Resources!$B$3:$F$100,5,FALSE),VLOOKUP(Y52,Resources!$B$3:$F$100,5,FALSE)),0)</f>
        <v>124.14000000000001</v>
      </c>
      <c r="CC52" s="43">
        <f>AR52*IF(AR52&gt;0,IF(ISNUMBER(FIND("[",Z52)),VLOOKUP(LEFT(Z52,FIND("[",Z52)-1),Resources!$B$3:$F$100,5,FALSE),VLOOKUP(Z52,Resources!$B$3:$F$100,5,FALSE)),0)</f>
        <v>0</v>
      </c>
      <c r="CD52" s="43">
        <f>AS52*IF(AS52&gt;0,IF(ISNUMBER(FIND("[",AA52)),VLOOKUP(LEFT(AA52,FIND("[",AA52)-1),Resources!$B$3:$F$100,5,FALSE),VLOOKUP(AA52,Resources!$B$3:$F$100,5,FALSE)),0)</f>
        <v>0</v>
      </c>
      <c r="CE52" s="43">
        <f>AT52*IF(AT52&gt;0,IF(ISNUMBER(FIND("[",AB52)),VLOOKUP(LEFT(AB52,FIND("[",AB52)-1),Resources!$B$3:$F$100,5,FALSE),VLOOKUP(AB52,Resources!$B$3:$F$100,5,FALSE)),0)</f>
        <v>0</v>
      </c>
      <c r="CF52" s="43">
        <f>AU52*IF(AU52&gt;0,IF(ISNUMBER(FIND("[",AC52)),VLOOKUP(LEFT(AC52,FIND("[",AC52)-1),Resources!$B$3:$F$100,5,FALSE),VLOOKUP(AC52,Resources!$B$3:$F$100,5,FALSE)),0)</f>
        <v>0</v>
      </c>
      <c r="CG52" s="43">
        <f>AV52*IF(AV52&gt;0,IF(ISNUMBER(FIND("[",AD52)),VLOOKUP(LEFT(AD52,FIND("[",AD52)-1),Resources!$B$3:$F$100,5,FALSE),VLOOKUP(AD52,Resources!$B$3:$F$100,5,FALSE)),0)</f>
        <v>0</v>
      </c>
      <c r="CH52" s="43">
        <f>AW52*IF(AW52&gt;0,IF(ISNUMBER(FIND("[",AE52)),VLOOKUP(LEFT(AE52,FIND("[",AE52)-1),Resources!$B$3:$F$100,5,FALSE),VLOOKUP(AE52,Resources!$B$3:$F$100,5,FALSE)),0)</f>
        <v>0</v>
      </c>
      <c r="CI52" s="43">
        <f>AX52*IF(AX52&gt;0,IF(ISNUMBER(FIND("[",AF52)),VLOOKUP(LEFT(AF52,FIND("[",AF52)-1),Resources!$B$3:$F$100,5,FALSE),VLOOKUP(AF52,Resources!$B$3:$F$100,5,FALSE)),0)</f>
        <v>0</v>
      </c>
      <c r="CJ52" s="43">
        <f>AY52*IF(AY52&gt;0,IF(ISNUMBER(FIND("[",AG52)),VLOOKUP(LEFT(AG52,FIND("[",AG52)-1),Resources!$B$3:$F$100,5,FALSE),VLOOKUP(AG52,Resources!$B$3:$F$100,5,FALSE)),0)</f>
        <v>0</v>
      </c>
      <c r="CK52" s="43">
        <f>AZ52*IF(AZ52&gt;0,IF(ISNUMBER(FIND("[",AH52)),VLOOKUP(LEFT(AH52,FIND("[",AH52)-1),Resources!$B$3:$F$100,5,FALSE),VLOOKUP(AH52,Resources!$B$3:$F$100,5,FALSE)),0)</f>
        <v>0</v>
      </c>
      <c r="CL52" s="43">
        <f>BA52*IF(BA52&gt;0,IF(ISNUMBER(FIND("[",AI52)),VLOOKUP(LEFT(AI52,FIND("[",AI52)-1),Resources!$B$3:$F$100,5,FALSE),VLOOKUP(AI52,Resources!$B$3:$F$100,5,FALSE)),0)</f>
        <v>0</v>
      </c>
      <c r="CM52" s="43">
        <f>BB52*IF(BB52&gt;0,IF(ISNUMBER(FIND("[",AJ52)),VLOOKUP(LEFT(AJ52,FIND("[",AJ52)-1),Resources!$B$3:$F$100,5,FALSE),VLOOKUP(AJ52,Resources!$B$3:$F$100,5,FALSE)),0)</f>
        <v>0</v>
      </c>
      <c r="CN52" s="43">
        <f>BC52*IF(BC52&gt;0,IF(ISNUMBER(FIND("[",AK52)),VLOOKUP(LEFT(AK52,FIND("[",AK52)-1),Resources!$B$3:$F$100,5,FALSE),VLOOKUP(AK52,Resources!$B$3:$F$100,5,FALSE)),0)</f>
        <v>0</v>
      </c>
      <c r="CO52" s="43">
        <f>BD52*IF(BD52&gt;0,IF(ISNUMBER(FIND("[",AL52)),VLOOKUP(LEFT(AL52,FIND("[",AL52)-1),Resources!$B$3:$F$100,5,FALSE),VLOOKUP(AL52,Resources!$B$3:$F$100,5,FALSE)),0)</f>
        <v>0</v>
      </c>
      <c r="CP52" s="43">
        <f>BE52*IF(BE52&gt;0,IF(ISNUMBER(FIND("[",AM52)),VLOOKUP(LEFT(AM52,FIND("[",AM52)-1),Resources!$B$3:$F$100,5,FALSE),VLOOKUP(AM52,Resources!$B$3:$F$100,5,FALSE)),0)</f>
        <v>0</v>
      </c>
      <c r="CQ52" s="43">
        <f>BF52*IF(BF52&gt;0,IF(ISNUMBER(FIND("[",AN52)),VLOOKUP(LEFT(AN52,FIND("[",AN52)-1),Resources!$B$3:$F$100,5,FALSE),VLOOKUP(AN52,Resources!$B$3:$F$100,5,FALSE)),0)</f>
        <v>0</v>
      </c>
      <c r="CR52" s="43">
        <f>BG52*IF(BG52&gt;0,IF(ISNUMBER(FIND("[",AO52)),VLOOKUP(LEFT(AO52,FIND("[",AO52)-1),Resources!$B$3:$F$100,5,FALSE),VLOOKUP(AO52,Resources!$B$3:$F$100,5,FALSE)),0)</f>
        <v>0</v>
      </c>
      <c r="CS52" s="43">
        <f>BH52*IF(BH52&gt;0,IF(ISNUMBER(FIND("[",AP52)),VLOOKUP(LEFT(AP52,FIND("[",AP52)-1),Resources!$B$3:$F$100,5,FALSE),VLOOKUP(AP52,Resources!$B$3:$F$100,5,FALSE)),0)</f>
        <v>0</v>
      </c>
      <c r="CT52" s="44">
        <f t="shared" si="40"/>
        <v>124.14000000000001</v>
      </c>
    </row>
    <row r="53" spans="1:98">
      <c r="A53" s="10" t="s">
        <v>242</v>
      </c>
      <c r="B53" s="4" t="s">
        <v>243</v>
      </c>
      <c r="C53" s="23" t="s">
        <v>244</v>
      </c>
      <c r="D53" s="4" t="s">
        <v>245</v>
      </c>
      <c r="E53" s="4"/>
      <c r="F53" s="12">
        <v>39379.416666666701</v>
      </c>
      <c r="G53" s="13"/>
      <c r="H53" s="4" t="s">
        <v>76</v>
      </c>
      <c r="I53" s="9"/>
      <c r="J53" s="13"/>
      <c r="K53" s="14">
        <v>48000</v>
      </c>
      <c r="L53" s="13"/>
      <c r="M53" s="14">
        <v>0</v>
      </c>
      <c r="N53" s="13"/>
      <c r="X53" s="43">
        <f>M53/(IF(ISNUMBER(FIND("d",H53)),LEFT(H53,FIND("d",H53)-1),0)*COUNTIF(Agenda!$B$2:$B$25,"Yes")+IF(ISNUMBER(FIND(" ",H53)),LEFT(RIGHT(H53,LEN(H53)-FIND(" ",H53)),FIND("h",RIGHT(H53,LEN(H53)-FIND(" ",H53)))-1),IF(ISNUMBER(FIND("h",H53)),LEFT(H53,FIND("h",H53)-1),0)))</f>
        <v>0</v>
      </c>
      <c r="Y53" s="35">
        <f t="shared" si="49"/>
        <v>0</v>
      </c>
      <c r="Z53" s="35">
        <f t="shared" si="50"/>
        <v>0</v>
      </c>
      <c r="AA53" s="36">
        <f t="shared" si="21"/>
        <v>0</v>
      </c>
      <c r="AB53" s="36">
        <f t="shared" si="22"/>
        <v>0</v>
      </c>
      <c r="AC53" s="36">
        <f t="shared" si="23"/>
        <v>0</v>
      </c>
      <c r="AD53" s="36">
        <f t="shared" si="24"/>
        <v>0</v>
      </c>
      <c r="AE53" s="36">
        <f t="shared" si="25"/>
        <v>0</v>
      </c>
      <c r="AF53" s="36">
        <f t="shared" si="26"/>
        <v>0</v>
      </c>
      <c r="AG53" s="36">
        <f t="shared" si="27"/>
        <v>0</v>
      </c>
      <c r="AH53" s="36">
        <f t="shared" si="28"/>
        <v>0</v>
      </c>
      <c r="AI53" s="36">
        <f t="shared" si="29"/>
        <v>0</v>
      </c>
      <c r="AJ53" s="36">
        <f t="shared" si="30"/>
        <v>0</v>
      </c>
      <c r="AK53" s="36">
        <f t="shared" si="31"/>
        <v>0</v>
      </c>
      <c r="AL53" s="36">
        <f t="shared" si="32"/>
        <v>0</v>
      </c>
      <c r="AM53" s="36">
        <f t="shared" si="33"/>
        <v>0</v>
      </c>
      <c r="AN53" s="36">
        <f t="shared" si="34"/>
        <v>0</v>
      </c>
      <c r="AO53" s="36">
        <f t="shared" si="35"/>
        <v>0</v>
      </c>
      <c r="AP53" s="36">
        <f t="shared" si="36"/>
        <v>0</v>
      </c>
      <c r="AQ53" s="37">
        <f t="shared" si="51"/>
        <v>0</v>
      </c>
      <c r="AR53" s="37">
        <f t="shared" si="51"/>
        <v>0</v>
      </c>
      <c r="AS53" s="37">
        <f t="shared" si="51"/>
        <v>0</v>
      </c>
      <c r="AT53" s="37">
        <f t="shared" si="51"/>
        <v>0</v>
      </c>
      <c r="AU53" s="37">
        <f t="shared" si="51"/>
        <v>0</v>
      </c>
      <c r="AV53" s="37">
        <f t="shared" si="51"/>
        <v>0</v>
      </c>
      <c r="AW53" s="37">
        <f t="shared" si="51"/>
        <v>0</v>
      </c>
      <c r="AX53" s="37">
        <f t="shared" si="51"/>
        <v>0</v>
      </c>
      <c r="AY53" s="37">
        <f t="shared" si="51"/>
        <v>0</v>
      </c>
      <c r="AZ53" s="37">
        <f t="shared" si="51"/>
        <v>0</v>
      </c>
      <c r="BA53" s="37">
        <f t="shared" si="51"/>
        <v>0</v>
      </c>
      <c r="BB53" s="37">
        <f t="shared" si="51"/>
        <v>0</v>
      </c>
      <c r="BC53" s="37">
        <f t="shared" si="51"/>
        <v>0</v>
      </c>
      <c r="BD53" s="37">
        <f t="shared" si="51"/>
        <v>0</v>
      </c>
      <c r="BE53" s="37">
        <f t="shared" si="51"/>
        <v>0</v>
      </c>
      <c r="BF53" s="37">
        <f t="shared" si="43"/>
        <v>0</v>
      </c>
      <c r="BG53" s="37">
        <f t="shared" si="38"/>
        <v>0</v>
      </c>
      <c r="BH53" s="37">
        <f t="shared" si="38"/>
        <v>0</v>
      </c>
      <c r="BI53" s="43">
        <f>AQ53*IF(AQ53&gt;0,IF(ISNUMBER(FIND("[",Y53)),VLOOKUP(LEFT(Y53,FIND("[",Y53)-1),Resources!$B$3:$F$100,4,FALSE),VLOOKUP(Y53,Resources!$B$3:$F$100,4,FALSE)),0)</f>
        <v>0</v>
      </c>
      <c r="BJ53" s="43">
        <f>AR53*IF(AR53&gt;0,IF(ISNUMBER(FIND("[",Z53)),VLOOKUP(LEFT(Z53,FIND("[",Z53)-1),Resources!$B$3:$F$100,4,FALSE),VLOOKUP(Z53,Resources!$B$3:$F$100,4,FALSE)),0)</f>
        <v>0</v>
      </c>
      <c r="BK53" s="43">
        <f>AS53*IF(AS53&gt;0,IF(ISNUMBER(FIND("[",AA53)),VLOOKUP(LEFT(AA53,FIND("[",AA53)-1),Resources!$B$3:$F$100,4,FALSE),VLOOKUP(AA53,Resources!$B$3:$F$100,4,FALSE)),0)</f>
        <v>0</v>
      </c>
      <c r="BL53" s="43">
        <f>AT53*IF(AT53&gt;0,IF(ISNUMBER(FIND("[",AB53)),VLOOKUP(LEFT(AB53,FIND("[",AB53)-1),Resources!$B$3:$F$100,4,FALSE),VLOOKUP(AB53,Resources!$B$3:$F$100,4,FALSE)),0)</f>
        <v>0</v>
      </c>
      <c r="BM53" s="43">
        <f>AU53*IF(AU53&gt;0,IF(ISNUMBER(FIND("[",AC53)),VLOOKUP(LEFT(AC53,FIND("[",AC53)-1),Resources!$B$3:$F$100,4,FALSE),VLOOKUP(AC53,Resources!$B$3:$F$100,4,FALSE)),0)</f>
        <v>0</v>
      </c>
      <c r="BN53" s="43">
        <f>AV53*IF(AV53&gt;0,IF(ISNUMBER(FIND("[",AD53)),VLOOKUP(LEFT(AD53,FIND("[",AD53)-1),Resources!$B$3:$F$100,4,FALSE),VLOOKUP(AD53,Resources!$B$3:$F$100,4,FALSE)),0)</f>
        <v>0</v>
      </c>
      <c r="BO53" s="43">
        <f>AW53*IF(AW53&gt;0,IF(ISNUMBER(FIND("[",AE53)),VLOOKUP(LEFT(AE53,FIND("[",AE53)-1),Resources!$B$3:$F$100,4,FALSE),VLOOKUP(AE53,Resources!$B$3:$F$100,4,FALSE)),0)</f>
        <v>0</v>
      </c>
      <c r="BP53" s="43">
        <f>AX53*IF(AX53&gt;0,IF(ISNUMBER(FIND("[",AF53)),VLOOKUP(LEFT(AF53,FIND("[",AF53)-1),Resources!$B$3:$F$100,4,FALSE),VLOOKUP(AF53,Resources!$B$3:$F$100,4,FALSE)),0)</f>
        <v>0</v>
      </c>
      <c r="BQ53" s="43">
        <f>AY53*IF(AY53&gt;0,IF(ISNUMBER(FIND("[",AG53)),VLOOKUP(LEFT(AG53,FIND("[",AG53)-1),Resources!$B$3:$F$100,4,FALSE),VLOOKUP(AG53,Resources!$B$3:$F$100,4,FALSE)),0)</f>
        <v>0</v>
      </c>
      <c r="BR53" s="43">
        <f>AZ53*IF(AZ53&gt;0,IF(ISNUMBER(FIND("[",AH53)),VLOOKUP(LEFT(AH53,FIND("[",AH53)-1),Resources!$B$3:$F$100,4,FALSE),VLOOKUP(AH53,Resources!$B$3:$F$100,4,FALSE)),0)</f>
        <v>0</v>
      </c>
      <c r="BS53" s="43">
        <f>BA53*IF(BA53&gt;0,IF(ISNUMBER(FIND("[",AI53)),VLOOKUP(LEFT(AI53,FIND("[",AI53)-1),Resources!$B$3:$F$100,4,FALSE),VLOOKUP(AI53,Resources!$B$3:$F$100,4,FALSE)),0)</f>
        <v>0</v>
      </c>
      <c r="BT53" s="43">
        <f>BB53*IF(BB53&gt;0,IF(ISNUMBER(FIND("[",AJ53)),VLOOKUP(LEFT(AJ53,FIND("[",AJ53)-1),Resources!$B$3:$F$100,4,FALSE),VLOOKUP(AJ53,Resources!$B$3:$F$100,4,FALSE)),0)</f>
        <v>0</v>
      </c>
      <c r="BU53" s="43">
        <f>BC53*IF(BC53&gt;0,IF(ISNUMBER(FIND("[",AK53)),VLOOKUP(LEFT(AK53,FIND("[",AK53)-1),Resources!$B$3:$F$100,4,FALSE),VLOOKUP(AK53,Resources!$B$3:$F$100,4,FALSE)),0)</f>
        <v>0</v>
      </c>
      <c r="BV53" s="43">
        <f>BD53*IF(BD53&gt;0,IF(ISNUMBER(FIND("[",AL53)),VLOOKUP(LEFT(AL53,FIND("[",AL53)-1),Resources!$B$3:$F$100,4,FALSE),VLOOKUP(AL53,Resources!$B$3:$F$100,4,FALSE)),0)</f>
        <v>0</v>
      </c>
      <c r="BW53" s="43">
        <f>BE53*IF(BE53&gt;0,IF(ISNUMBER(FIND("[",AM53)),VLOOKUP(LEFT(AM53,FIND("[",AM53)-1),Resources!$B$3:$F$100,4,FALSE),VLOOKUP(AM53,Resources!$B$3:$F$100,4,FALSE)),0)</f>
        <v>0</v>
      </c>
      <c r="BX53" s="43">
        <f>BF53*IF(BF53&gt;0,IF(ISNUMBER(FIND("[",AN53)),VLOOKUP(LEFT(AN53,FIND("[",AN53)-1),Resources!$B$3:$F$100,4,FALSE),VLOOKUP(AN53,Resources!$B$3:$F$100,4,FALSE)),0)</f>
        <v>0</v>
      </c>
      <c r="BY53" s="43">
        <f>BG53*IF(BG53&gt;0,IF(ISNUMBER(FIND("[",AO53)),VLOOKUP(LEFT(AO53,FIND("[",AO53)-1),Resources!$B$3:$F$100,4,FALSE),VLOOKUP(AO53,Resources!$B$3:$F$100,4,FALSE)),0)</f>
        <v>0</v>
      </c>
      <c r="BZ53" s="43">
        <f>BH53*IF(BH53&gt;0,IF(ISNUMBER(FIND("[",AP53)),VLOOKUP(LEFT(AP53,FIND("[",AP53)-1),Resources!$B$3:$F$100,4,FALSE),VLOOKUP(AP53,Resources!$B$3:$F$100,4,FALSE)),0)</f>
        <v>0</v>
      </c>
      <c r="CA53" s="44">
        <f t="shared" si="39"/>
        <v>0</v>
      </c>
      <c r="CB53" s="43">
        <f>AQ53*IF(AQ53&gt;0,IF(ISNUMBER(FIND("[",Y53)),VLOOKUP(LEFT(Y53,FIND("[",Y53)-1),Resources!$B$3:$F$100,5,FALSE),VLOOKUP(Y53,Resources!$B$3:$F$100,5,FALSE)),0)</f>
        <v>0</v>
      </c>
      <c r="CC53" s="43">
        <f>AR53*IF(AR53&gt;0,IF(ISNUMBER(FIND("[",Z53)),VLOOKUP(LEFT(Z53,FIND("[",Z53)-1),Resources!$B$3:$F$100,5,FALSE),VLOOKUP(Z53,Resources!$B$3:$F$100,5,FALSE)),0)</f>
        <v>0</v>
      </c>
      <c r="CD53" s="43">
        <f>AS53*IF(AS53&gt;0,IF(ISNUMBER(FIND("[",AA53)),VLOOKUP(LEFT(AA53,FIND("[",AA53)-1),Resources!$B$3:$F$100,5,FALSE),VLOOKUP(AA53,Resources!$B$3:$F$100,5,FALSE)),0)</f>
        <v>0</v>
      </c>
      <c r="CE53" s="43">
        <f>AT53*IF(AT53&gt;0,IF(ISNUMBER(FIND("[",AB53)),VLOOKUP(LEFT(AB53,FIND("[",AB53)-1),Resources!$B$3:$F$100,5,FALSE),VLOOKUP(AB53,Resources!$B$3:$F$100,5,FALSE)),0)</f>
        <v>0</v>
      </c>
      <c r="CF53" s="43">
        <f>AU53*IF(AU53&gt;0,IF(ISNUMBER(FIND("[",AC53)),VLOOKUP(LEFT(AC53,FIND("[",AC53)-1),Resources!$B$3:$F$100,5,FALSE),VLOOKUP(AC53,Resources!$B$3:$F$100,5,FALSE)),0)</f>
        <v>0</v>
      </c>
      <c r="CG53" s="43">
        <f>AV53*IF(AV53&gt;0,IF(ISNUMBER(FIND("[",AD53)),VLOOKUP(LEFT(AD53,FIND("[",AD53)-1),Resources!$B$3:$F$100,5,FALSE),VLOOKUP(AD53,Resources!$B$3:$F$100,5,FALSE)),0)</f>
        <v>0</v>
      </c>
      <c r="CH53" s="43">
        <f>AW53*IF(AW53&gt;0,IF(ISNUMBER(FIND("[",AE53)),VLOOKUP(LEFT(AE53,FIND("[",AE53)-1),Resources!$B$3:$F$100,5,FALSE),VLOOKUP(AE53,Resources!$B$3:$F$100,5,FALSE)),0)</f>
        <v>0</v>
      </c>
      <c r="CI53" s="43">
        <f>AX53*IF(AX53&gt;0,IF(ISNUMBER(FIND("[",AF53)),VLOOKUP(LEFT(AF53,FIND("[",AF53)-1),Resources!$B$3:$F$100,5,FALSE),VLOOKUP(AF53,Resources!$B$3:$F$100,5,FALSE)),0)</f>
        <v>0</v>
      </c>
      <c r="CJ53" s="43">
        <f>AY53*IF(AY53&gt;0,IF(ISNUMBER(FIND("[",AG53)),VLOOKUP(LEFT(AG53,FIND("[",AG53)-1),Resources!$B$3:$F$100,5,FALSE),VLOOKUP(AG53,Resources!$B$3:$F$100,5,FALSE)),0)</f>
        <v>0</v>
      </c>
      <c r="CK53" s="43">
        <f>AZ53*IF(AZ53&gt;0,IF(ISNUMBER(FIND("[",AH53)),VLOOKUP(LEFT(AH53,FIND("[",AH53)-1),Resources!$B$3:$F$100,5,FALSE),VLOOKUP(AH53,Resources!$B$3:$F$100,5,FALSE)),0)</f>
        <v>0</v>
      </c>
      <c r="CL53" s="43">
        <f>BA53*IF(BA53&gt;0,IF(ISNUMBER(FIND("[",AI53)),VLOOKUP(LEFT(AI53,FIND("[",AI53)-1),Resources!$B$3:$F$100,5,FALSE),VLOOKUP(AI53,Resources!$B$3:$F$100,5,FALSE)),0)</f>
        <v>0</v>
      </c>
      <c r="CM53" s="43">
        <f>BB53*IF(BB53&gt;0,IF(ISNUMBER(FIND("[",AJ53)),VLOOKUP(LEFT(AJ53,FIND("[",AJ53)-1),Resources!$B$3:$F$100,5,FALSE),VLOOKUP(AJ53,Resources!$B$3:$F$100,5,FALSE)),0)</f>
        <v>0</v>
      </c>
      <c r="CN53" s="43">
        <f>BC53*IF(BC53&gt;0,IF(ISNUMBER(FIND("[",AK53)),VLOOKUP(LEFT(AK53,FIND("[",AK53)-1),Resources!$B$3:$F$100,5,FALSE),VLOOKUP(AK53,Resources!$B$3:$F$100,5,FALSE)),0)</f>
        <v>0</v>
      </c>
      <c r="CO53" s="43">
        <f>BD53*IF(BD53&gt;0,IF(ISNUMBER(FIND("[",AL53)),VLOOKUP(LEFT(AL53,FIND("[",AL53)-1),Resources!$B$3:$F$100,5,FALSE),VLOOKUP(AL53,Resources!$B$3:$F$100,5,FALSE)),0)</f>
        <v>0</v>
      </c>
      <c r="CP53" s="43">
        <f>BE53*IF(BE53&gt;0,IF(ISNUMBER(FIND("[",AM53)),VLOOKUP(LEFT(AM53,FIND("[",AM53)-1),Resources!$B$3:$F$100,5,FALSE),VLOOKUP(AM53,Resources!$B$3:$F$100,5,FALSE)),0)</f>
        <v>0</v>
      </c>
      <c r="CQ53" s="43">
        <f>BF53*IF(BF53&gt;0,IF(ISNUMBER(FIND("[",AN53)),VLOOKUP(LEFT(AN53,FIND("[",AN53)-1),Resources!$B$3:$F$100,5,FALSE),VLOOKUP(AN53,Resources!$B$3:$F$100,5,FALSE)),0)</f>
        <v>0</v>
      </c>
      <c r="CR53" s="43">
        <f>BG53*IF(BG53&gt;0,IF(ISNUMBER(FIND("[",AO53)),VLOOKUP(LEFT(AO53,FIND("[",AO53)-1),Resources!$B$3:$F$100,5,FALSE),VLOOKUP(AO53,Resources!$B$3:$F$100,5,FALSE)),0)</f>
        <v>0</v>
      </c>
      <c r="CS53" s="43">
        <f>BH53*IF(BH53&gt;0,IF(ISNUMBER(FIND("[",AP53)),VLOOKUP(LEFT(AP53,FIND("[",AP53)-1),Resources!$B$3:$F$100,5,FALSE),VLOOKUP(AP53,Resources!$B$3:$F$100,5,FALSE)),0)</f>
        <v>0</v>
      </c>
      <c r="CT53" s="44">
        <f t="shared" si="40"/>
        <v>0</v>
      </c>
    </row>
    <row r="54" spans="1:98">
      <c r="A54" s="10" t="s">
        <v>246</v>
      </c>
      <c r="B54" s="4" t="s">
        <v>247</v>
      </c>
      <c r="C54" s="23" t="s">
        <v>248</v>
      </c>
      <c r="D54" s="4" t="s">
        <v>249</v>
      </c>
      <c r="E54" s="4"/>
      <c r="F54" s="12">
        <v>39386.416666666701</v>
      </c>
      <c r="G54" s="13"/>
      <c r="H54" s="4" t="s">
        <v>108</v>
      </c>
      <c r="I54" s="9"/>
      <c r="J54" s="13"/>
      <c r="K54" s="14">
        <v>87000</v>
      </c>
      <c r="L54" s="13"/>
      <c r="M54" s="14">
        <v>0</v>
      </c>
      <c r="N54" s="13"/>
      <c r="X54" s="43">
        <f>M54/(IF(ISNUMBER(FIND("d",H54)),LEFT(H54,FIND("d",H54)-1),0)*COUNTIF(Agenda!$B$2:$B$25,"Yes")+IF(ISNUMBER(FIND(" ",H54)),LEFT(RIGHT(H54,LEN(H54)-FIND(" ",H54)),FIND("h",RIGHT(H54,LEN(H54)-FIND(" ",H54)))-1),IF(ISNUMBER(FIND("h",H54)),LEFT(H54,FIND("h",H54)-1),0)))</f>
        <v>0</v>
      </c>
      <c r="Y54" s="35">
        <f t="shared" si="49"/>
        <v>0</v>
      </c>
      <c r="Z54" s="35">
        <f t="shared" si="50"/>
        <v>0</v>
      </c>
      <c r="AA54" s="36">
        <f t="shared" si="21"/>
        <v>0</v>
      </c>
      <c r="AB54" s="36">
        <f t="shared" si="22"/>
        <v>0</v>
      </c>
      <c r="AC54" s="36">
        <f t="shared" si="23"/>
        <v>0</v>
      </c>
      <c r="AD54" s="36">
        <f t="shared" si="24"/>
        <v>0</v>
      </c>
      <c r="AE54" s="36">
        <f t="shared" si="25"/>
        <v>0</v>
      </c>
      <c r="AF54" s="36">
        <f t="shared" si="26"/>
        <v>0</v>
      </c>
      <c r="AG54" s="36">
        <f t="shared" si="27"/>
        <v>0</v>
      </c>
      <c r="AH54" s="36">
        <f t="shared" si="28"/>
        <v>0</v>
      </c>
      <c r="AI54" s="36">
        <f t="shared" si="29"/>
        <v>0</v>
      </c>
      <c r="AJ54" s="36">
        <f t="shared" si="30"/>
        <v>0</v>
      </c>
      <c r="AK54" s="36">
        <f t="shared" si="31"/>
        <v>0</v>
      </c>
      <c r="AL54" s="36">
        <f t="shared" si="32"/>
        <v>0</v>
      </c>
      <c r="AM54" s="36">
        <f t="shared" si="33"/>
        <v>0</v>
      </c>
      <c r="AN54" s="36">
        <f t="shared" si="34"/>
        <v>0</v>
      </c>
      <c r="AO54" s="36">
        <f t="shared" si="35"/>
        <v>0</v>
      </c>
      <c r="AP54" s="36">
        <f t="shared" si="36"/>
        <v>0</v>
      </c>
      <c r="AQ54" s="37">
        <f t="shared" si="51"/>
        <v>0</v>
      </c>
      <c r="AR54" s="37">
        <f t="shared" si="51"/>
        <v>0</v>
      </c>
      <c r="AS54" s="37">
        <f t="shared" si="51"/>
        <v>0</v>
      </c>
      <c r="AT54" s="37">
        <f t="shared" si="51"/>
        <v>0</v>
      </c>
      <c r="AU54" s="37">
        <f t="shared" si="51"/>
        <v>0</v>
      </c>
      <c r="AV54" s="37">
        <f t="shared" si="51"/>
        <v>0</v>
      </c>
      <c r="AW54" s="37">
        <f t="shared" si="51"/>
        <v>0</v>
      </c>
      <c r="AX54" s="37">
        <f t="shared" si="51"/>
        <v>0</v>
      </c>
      <c r="AY54" s="37">
        <f t="shared" si="51"/>
        <v>0</v>
      </c>
      <c r="AZ54" s="37">
        <f t="shared" si="51"/>
        <v>0</v>
      </c>
      <c r="BA54" s="37">
        <f t="shared" si="51"/>
        <v>0</v>
      </c>
      <c r="BB54" s="37">
        <f t="shared" si="51"/>
        <v>0</v>
      </c>
      <c r="BC54" s="37">
        <f t="shared" si="51"/>
        <v>0</v>
      </c>
      <c r="BD54" s="37">
        <f t="shared" si="51"/>
        <v>0</v>
      </c>
      <c r="BE54" s="37">
        <f t="shared" si="51"/>
        <v>0</v>
      </c>
      <c r="BF54" s="37">
        <f t="shared" si="43"/>
        <v>0</v>
      </c>
      <c r="BG54" s="37">
        <f t="shared" si="38"/>
        <v>0</v>
      </c>
      <c r="BH54" s="37">
        <f t="shared" si="38"/>
        <v>0</v>
      </c>
      <c r="BI54" s="43">
        <f>AQ54*IF(AQ54&gt;0,IF(ISNUMBER(FIND("[",Y54)),VLOOKUP(LEFT(Y54,FIND("[",Y54)-1),Resources!$B$3:$F$100,4,FALSE),VLOOKUP(Y54,Resources!$B$3:$F$100,4,FALSE)),0)</f>
        <v>0</v>
      </c>
      <c r="BJ54" s="43">
        <f>AR54*IF(AR54&gt;0,IF(ISNUMBER(FIND("[",Z54)),VLOOKUP(LEFT(Z54,FIND("[",Z54)-1),Resources!$B$3:$F$100,4,FALSE),VLOOKUP(Z54,Resources!$B$3:$F$100,4,FALSE)),0)</f>
        <v>0</v>
      </c>
      <c r="BK54" s="43">
        <f>AS54*IF(AS54&gt;0,IF(ISNUMBER(FIND("[",AA54)),VLOOKUP(LEFT(AA54,FIND("[",AA54)-1),Resources!$B$3:$F$100,4,FALSE),VLOOKUP(AA54,Resources!$B$3:$F$100,4,FALSE)),0)</f>
        <v>0</v>
      </c>
      <c r="BL54" s="43">
        <f>AT54*IF(AT54&gt;0,IF(ISNUMBER(FIND("[",AB54)),VLOOKUP(LEFT(AB54,FIND("[",AB54)-1),Resources!$B$3:$F$100,4,FALSE),VLOOKUP(AB54,Resources!$B$3:$F$100,4,FALSE)),0)</f>
        <v>0</v>
      </c>
      <c r="BM54" s="43">
        <f>AU54*IF(AU54&gt;0,IF(ISNUMBER(FIND("[",AC54)),VLOOKUP(LEFT(AC54,FIND("[",AC54)-1),Resources!$B$3:$F$100,4,FALSE),VLOOKUP(AC54,Resources!$B$3:$F$100,4,FALSE)),0)</f>
        <v>0</v>
      </c>
      <c r="BN54" s="43">
        <f>AV54*IF(AV54&gt;0,IF(ISNUMBER(FIND("[",AD54)),VLOOKUP(LEFT(AD54,FIND("[",AD54)-1),Resources!$B$3:$F$100,4,FALSE),VLOOKUP(AD54,Resources!$B$3:$F$100,4,FALSE)),0)</f>
        <v>0</v>
      </c>
      <c r="BO54" s="43">
        <f>AW54*IF(AW54&gt;0,IF(ISNUMBER(FIND("[",AE54)),VLOOKUP(LEFT(AE54,FIND("[",AE54)-1),Resources!$B$3:$F$100,4,FALSE),VLOOKUP(AE54,Resources!$B$3:$F$100,4,FALSE)),0)</f>
        <v>0</v>
      </c>
      <c r="BP54" s="43">
        <f>AX54*IF(AX54&gt;0,IF(ISNUMBER(FIND("[",AF54)),VLOOKUP(LEFT(AF54,FIND("[",AF54)-1),Resources!$B$3:$F$100,4,FALSE),VLOOKUP(AF54,Resources!$B$3:$F$100,4,FALSE)),0)</f>
        <v>0</v>
      </c>
      <c r="BQ54" s="43">
        <f>AY54*IF(AY54&gt;0,IF(ISNUMBER(FIND("[",AG54)),VLOOKUP(LEFT(AG54,FIND("[",AG54)-1),Resources!$B$3:$F$100,4,FALSE),VLOOKUP(AG54,Resources!$B$3:$F$100,4,FALSE)),0)</f>
        <v>0</v>
      </c>
      <c r="BR54" s="43">
        <f>AZ54*IF(AZ54&gt;0,IF(ISNUMBER(FIND("[",AH54)),VLOOKUP(LEFT(AH54,FIND("[",AH54)-1),Resources!$B$3:$F$100,4,FALSE),VLOOKUP(AH54,Resources!$B$3:$F$100,4,FALSE)),0)</f>
        <v>0</v>
      </c>
      <c r="BS54" s="43">
        <f>BA54*IF(BA54&gt;0,IF(ISNUMBER(FIND("[",AI54)),VLOOKUP(LEFT(AI54,FIND("[",AI54)-1),Resources!$B$3:$F$100,4,FALSE),VLOOKUP(AI54,Resources!$B$3:$F$100,4,FALSE)),0)</f>
        <v>0</v>
      </c>
      <c r="BT54" s="43">
        <f>BB54*IF(BB54&gt;0,IF(ISNUMBER(FIND("[",AJ54)),VLOOKUP(LEFT(AJ54,FIND("[",AJ54)-1),Resources!$B$3:$F$100,4,FALSE),VLOOKUP(AJ54,Resources!$B$3:$F$100,4,FALSE)),0)</f>
        <v>0</v>
      </c>
      <c r="BU54" s="43">
        <f>BC54*IF(BC54&gt;0,IF(ISNUMBER(FIND("[",AK54)),VLOOKUP(LEFT(AK54,FIND("[",AK54)-1),Resources!$B$3:$F$100,4,FALSE),VLOOKUP(AK54,Resources!$B$3:$F$100,4,FALSE)),0)</f>
        <v>0</v>
      </c>
      <c r="BV54" s="43">
        <f>BD54*IF(BD54&gt;0,IF(ISNUMBER(FIND("[",AL54)),VLOOKUP(LEFT(AL54,FIND("[",AL54)-1),Resources!$B$3:$F$100,4,FALSE),VLOOKUP(AL54,Resources!$B$3:$F$100,4,FALSE)),0)</f>
        <v>0</v>
      </c>
      <c r="BW54" s="43">
        <f>BE54*IF(BE54&gt;0,IF(ISNUMBER(FIND("[",AM54)),VLOOKUP(LEFT(AM54,FIND("[",AM54)-1),Resources!$B$3:$F$100,4,FALSE),VLOOKUP(AM54,Resources!$B$3:$F$100,4,FALSE)),0)</f>
        <v>0</v>
      </c>
      <c r="BX54" s="43">
        <f>BF54*IF(BF54&gt;0,IF(ISNUMBER(FIND("[",AN54)),VLOOKUP(LEFT(AN54,FIND("[",AN54)-1),Resources!$B$3:$F$100,4,FALSE),VLOOKUP(AN54,Resources!$B$3:$F$100,4,FALSE)),0)</f>
        <v>0</v>
      </c>
      <c r="BY54" s="43">
        <f>BG54*IF(BG54&gt;0,IF(ISNUMBER(FIND("[",AO54)),VLOOKUP(LEFT(AO54,FIND("[",AO54)-1),Resources!$B$3:$F$100,4,FALSE),VLOOKUP(AO54,Resources!$B$3:$F$100,4,FALSE)),0)</f>
        <v>0</v>
      </c>
      <c r="BZ54" s="43">
        <f>BH54*IF(BH54&gt;0,IF(ISNUMBER(FIND("[",AP54)),VLOOKUP(LEFT(AP54,FIND("[",AP54)-1),Resources!$B$3:$F$100,4,FALSE),VLOOKUP(AP54,Resources!$B$3:$F$100,4,FALSE)),0)</f>
        <v>0</v>
      </c>
      <c r="CA54" s="44">
        <f t="shared" si="39"/>
        <v>0</v>
      </c>
      <c r="CB54" s="43">
        <f>AQ54*IF(AQ54&gt;0,IF(ISNUMBER(FIND("[",Y54)),VLOOKUP(LEFT(Y54,FIND("[",Y54)-1),Resources!$B$3:$F$100,5,FALSE),VLOOKUP(Y54,Resources!$B$3:$F$100,5,FALSE)),0)</f>
        <v>0</v>
      </c>
      <c r="CC54" s="43">
        <f>AR54*IF(AR54&gt;0,IF(ISNUMBER(FIND("[",Z54)),VLOOKUP(LEFT(Z54,FIND("[",Z54)-1),Resources!$B$3:$F$100,5,FALSE),VLOOKUP(Z54,Resources!$B$3:$F$100,5,FALSE)),0)</f>
        <v>0</v>
      </c>
      <c r="CD54" s="43">
        <f>AS54*IF(AS54&gt;0,IF(ISNUMBER(FIND("[",AA54)),VLOOKUP(LEFT(AA54,FIND("[",AA54)-1),Resources!$B$3:$F$100,5,FALSE),VLOOKUP(AA54,Resources!$B$3:$F$100,5,FALSE)),0)</f>
        <v>0</v>
      </c>
      <c r="CE54" s="43">
        <f>AT54*IF(AT54&gt;0,IF(ISNUMBER(FIND("[",AB54)),VLOOKUP(LEFT(AB54,FIND("[",AB54)-1),Resources!$B$3:$F$100,5,FALSE),VLOOKUP(AB54,Resources!$B$3:$F$100,5,FALSE)),0)</f>
        <v>0</v>
      </c>
      <c r="CF54" s="43">
        <f>AU54*IF(AU54&gt;0,IF(ISNUMBER(FIND("[",AC54)),VLOOKUP(LEFT(AC54,FIND("[",AC54)-1),Resources!$B$3:$F$100,5,FALSE),VLOOKUP(AC54,Resources!$B$3:$F$100,5,FALSE)),0)</f>
        <v>0</v>
      </c>
      <c r="CG54" s="43">
        <f>AV54*IF(AV54&gt;0,IF(ISNUMBER(FIND("[",AD54)),VLOOKUP(LEFT(AD54,FIND("[",AD54)-1),Resources!$B$3:$F$100,5,FALSE),VLOOKUP(AD54,Resources!$B$3:$F$100,5,FALSE)),0)</f>
        <v>0</v>
      </c>
      <c r="CH54" s="43">
        <f>AW54*IF(AW54&gt;0,IF(ISNUMBER(FIND("[",AE54)),VLOOKUP(LEFT(AE54,FIND("[",AE54)-1),Resources!$B$3:$F$100,5,FALSE),VLOOKUP(AE54,Resources!$B$3:$F$100,5,FALSE)),0)</f>
        <v>0</v>
      </c>
      <c r="CI54" s="43">
        <f>AX54*IF(AX54&gt;0,IF(ISNUMBER(FIND("[",AF54)),VLOOKUP(LEFT(AF54,FIND("[",AF54)-1),Resources!$B$3:$F$100,5,FALSE),VLOOKUP(AF54,Resources!$B$3:$F$100,5,FALSE)),0)</f>
        <v>0</v>
      </c>
      <c r="CJ54" s="43">
        <f>AY54*IF(AY54&gt;0,IF(ISNUMBER(FIND("[",AG54)),VLOOKUP(LEFT(AG54,FIND("[",AG54)-1),Resources!$B$3:$F$100,5,FALSE),VLOOKUP(AG54,Resources!$B$3:$F$100,5,FALSE)),0)</f>
        <v>0</v>
      </c>
      <c r="CK54" s="43">
        <f>AZ54*IF(AZ54&gt;0,IF(ISNUMBER(FIND("[",AH54)),VLOOKUP(LEFT(AH54,FIND("[",AH54)-1),Resources!$B$3:$F$100,5,FALSE),VLOOKUP(AH54,Resources!$B$3:$F$100,5,FALSE)),0)</f>
        <v>0</v>
      </c>
      <c r="CL54" s="43">
        <f>BA54*IF(BA54&gt;0,IF(ISNUMBER(FIND("[",AI54)),VLOOKUP(LEFT(AI54,FIND("[",AI54)-1),Resources!$B$3:$F$100,5,FALSE),VLOOKUP(AI54,Resources!$B$3:$F$100,5,FALSE)),0)</f>
        <v>0</v>
      </c>
      <c r="CM54" s="43">
        <f>BB54*IF(BB54&gt;0,IF(ISNUMBER(FIND("[",AJ54)),VLOOKUP(LEFT(AJ54,FIND("[",AJ54)-1),Resources!$B$3:$F$100,5,FALSE),VLOOKUP(AJ54,Resources!$B$3:$F$100,5,FALSE)),0)</f>
        <v>0</v>
      </c>
      <c r="CN54" s="43">
        <f>BC54*IF(BC54&gt;0,IF(ISNUMBER(FIND("[",AK54)),VLOOKUP(LEFT(AK54,FIND("[",AK54)-1),Resources!$B$3:$F$100,5,FALSE),VLOOKUP(AK54,Resources!$B$3:$F$100,5,FALSE)),0)</f>
        <v>0</v>
      </c>
      <c r="CO54" s="43">
        <f>BD54*IF(BD54&gt;0,IF(ISNUMBER(FIND("[",AL54)),VLOOKUP(LEFT(AL54,FIND("[",AL54)-1),Resources!$B$3:$F$100,5,FALSE),VLOOKUP(AL54,Resources!$B$3:$F$100,5,FALSE)),0)</f>
        <v>0</v>
      </c>
      <c r="CP54" s="43">
        <f>BE54*IF(BE54&gt;0,IF(ISNUMBER(FIND("[",AM54)),VLOOKUP(LEFT(AM54,FIND("[",AM54)-1),Resources!$B$3:$F$100,5,FALSE),VLOOKUP(AM54,Resources!$B$3:$F$100,5,FALSE)),0)</f>
        <v>0</v>
      </c>
      <c r="CQ54" s="43">
        <f>BF54*IF(BF54&gt;0,IF(ISNUMBER(FIND("[",AN54)),VLOOKUP(LEFT(AN54,FIND("[",AN54)-1),Resources!$B$3:$F$100,5,FALSE),VLOOKUP(AN54,Resources!$B$3:$F$100,5,FALSE)),0)</f>
        <v>0</v>
      </c>
      <c r="CR54" s="43">
        <f>BG54*IF(BG54&gt;0,IF(ISNUMBER(FIND("[",AO54)),VLOOKUP(LEFT(AO54,FIND("[",AO54)-1),Resources!$B$3:$F$100,5,FALSE),VLOOKUP(AO54,Resources!$B$3:$F$100,5,FALSE)),0)</f>
        <v>0</v>
      </c>
      <c r="CS54" s="43">
        <f>BH54*IF(BH54&gt;0,IF(ISNUMBER(FIND("[",AP54)),VLOOKUP(LEFT(AP54,FIND("[",AP54)-1),Resources!$B$3:$F$100,5,FALSE),VLOOKUP(AP54,Resources!$B$3:$F$100,5,FALSE)),0)</f>
        <v>0</v>
      </c>
      <c r="CT54" s="44">
        <f t="shared" si="40"/>
        <v>0</v>
      </c>
    </row>
    <row r="55" spans="1:98">
      <c r="A55" s="10" t="s">
        <v>250</v>
      </c>
      <c r="B55" s="4" t="s">
        <v>251</v>
      </c>
      <c r="C55" s="23" t="s">
        <v>252</v>
      </c>
      <c r="D55" s="4" t="s">
        <v>249</v>
      </c>
      <c r="E55" s="4" t="s">
        <v>253</v>
      </c>
      <c r="F55" s="12">
        <v>39386.416666666701</v>
      </c>
      <c r="G55" s="13"/>
      <c r="H55" s="4" t="s">
        <v>108</v>
      </c>
      <c r="I55" s="9"/>
      <c r="J55" s="13"/>
      <c r="K55" s="14">
        <v>2156.0601000000001</v>
      </c>
      <c r="L55" s="13"/>
      <c r="M55" s="14">
        <v>0</v>
      </c>
      <c r="N55" s="13"/>
      <c r="X55" s="43">
        <f>M55/(IF(ISNUMBER(FIND("d",H55)),LEFT(H55,FIND("d",H55)-1),0)*COUNTIF(Agenda!$B$2:$B$25,"Yes")+IF(ISNUMBER(FIND(" ",H55)),LEFT(RIGHT(H55,LEN(H55)-FIND(" ",H55)),FIND("h",RIGHT(H55,LEN(H55)-FIND(" ",H55)))-1),IF(ISNUMBER(FIND("h",H55)),LEFT(H55,FIND("h",H55)-1),0)))</f>
        <v>0</v>
      </c>
      <c r="Y55" s="35">
        <f t="shared" si="49"/>
        <v>0</v>
      </c>
      <c r="Z55" s="35">
        <f t="shared" si="50"/>
        <v>0</v>
      </c>
      <c r="AA55" s="36">
        <f t="shared" si="21"/>
        <v>0</v>
      </c>
      <c r="AB55" s="36">
        <f t="shared" si="22"/>
        <v>0</v>
      </c>
      <c r="AC55" s="36">
        <f t="shared" si="23"/>
        <v>0</v>
      </c>
      <c r="AD55" s="36">
        <f t="shared" si="24"/>
        <v>0</v>
      </c>
      <c r="AE55" s="36">
        <f t="shared" si="25"/>
        <v>0</v>
      </c>
      <c r="AF55" s="36">
        <f t="shared" si="26"/>
        <v>0</v>
      </c>
      <c r="AG55" s="36">
        <f t="shared" si="27"/>
        <v>0</v>
      </c>
      <c r="AH55" s="36">
        <f t="shared" si="28"/>
        <v>0</v>
      </c>
      <c r="AI55" s="36">
        <f t="shared" si="29"/>
        <v>0</v>
      </c>
      <c r="AJ55" s="36">
        <f t="shared" si="30"/>
        <v>0</v>
      </c>
      <c r="AK55" s="36">
        <f t="shared" si="31"/>
        <v>0</v>
      </c>
      <c r="AL55" s="36">
        <f t="shared" si="32"/>
        <v>0</v>
      </c>
      <c r="AM55" s="36">
        <f t="shared" si="33"/>
        <v>0</v>
      </c>
      <c r="AN55" s="36">
        <f t="shared" si="34"/>
        <v>0</v>
      </c>
      <c r="AO55" s="36">
        <f t="shared" si="35"/>
        <v>0</v>
      </c>
      <c r="AP55" s="36">
        <f t="shared" si="36"/>
        <v>0</v>
      </c>
      <c r="AQ55" s="37">
        <f t="shared" si="51"/>
        <v>0</v>
      </c>
      <c r="AR55" s="37">
        <f t="shared" si="51"/>
        <v>0</v>
      </c>
      <c r="AS55" s="37">
        <f t="shared" si="51"/>
        <v>0</v>
      </c>
      <c r="AT55" s="37">
        <f t="shared" si="51"/>
        <v>0</v>
      </c>
      <c r="AU55" s="37">
        <f t="shared" si="51"/>
        <v>0</v>
      </c>
      <c r="AV55" s="37">
        <f t="shared" si="51"/>
        <v>0</v>
      </c>
      <c r="AW55" s="37">
        <f t="shared" si="51"/>
        <v>0</v>
      </c>
      <c r="AX55" s="37">
        <f t="shared" si="51"/>
        <v>0</v>
      </c>
      <c r="AY55" s="37">
        <f t="shared" si="51"/>
        <v>0</v>
      </c>
      <c r="AZ55" s="37">
        <f t="shared" si="51"/>
        <v>0</v>
      </c>
      <c r="BA55" s="37">
        <f t="shared" si="51"/>
        <v>0</v>
      </c>
      <c r="BB55" s="37">
        <f t="shared" si="51"/>
        <v>0</v>
      </c>
      <c r="BC55" s="37">
        <f t="shared" si="51"/>
        <v>0</v>
      </c>
      <c r="BD55" s="37">
        <f t="shared" si="51"/>
        <v>0</v>
      </c>
      <c r="BE55" s="37">
        <f t="shared" si="51"/>
        <v>0</v>
      </c>
      <c r="BF55" s="37">
        <f t="shared" si="43"/>
        <v>0</v>
      </c>
      <c r="BG55" s="37">
        <f t="shared" si="38"/>
        <v>0</v>
      </c>
      <c r="BH55" s="37">
        <f t="shared" si="38"/>
        <v>0</v>
      </c>
      <c r="BI55" s="43">
        <f>AQ55*IF(AQ55&gt;0,IF(ISNUMBER(FIND("[",Y55)),VLOOKUP(LEFT(Y55,FIND("[",Y55)-1),Resources!$B$3:$F$100,4,FALSE),VLOOKUP(Y55,Resources!$B$3:$F$100,4,FALSE)),0)</f>
        <v>0</v>
      </c>
      <c r="BJ55" s="43">
        <f>AR55*IF(AR55&gt;0,IF(ISNUMBER(FIND("[",Z55)),VLOOKUP(LEFT(Z55,FIND("[",Z55)-1),Resources!$B$3:$F$100,4,FALSE),VLOOKUP(Z55,Resources!$B$3:$F$100,4,FALSE)),0)</f>
        <v>0</v>
      </c>
      <c r="BK55" s="43">
        <f>AS55*IF(AS55&gt;0,IF(ISNUMBER(FIND("[",AA55)),VLOOKUP(LEFT(AA55,FIND("[",AA55)-1),Resources!$B$3:$F$100,4,FALSE),VLOOKUP(AA55,Resources!$B$3:$F$100,4,FALSE)),0)</f>
        <v>0</v>
      </c>
      <c r="BL55" s="43">
        <f>AT55*IF(AT55&gt;0,IF(ISNUMBER(FIND("[",AB55)),VLOOKUP(LEFT(AB55,FIND("[",AB55)-1),Resources!$B$3:$F$100,4,FALSE),VLOOKUP(AB55,Resources!$B$3:$F$100,4,FALSE)),0)</f>
        <v>0</v>
      </c>
      <c r="BM55" s="43">
        <f>AU55*IF(AU55&gt;0,IF(ISNUMBER(FIND("[",AC55)),VLOOKUP(LEFT(AC55,FIND("[",AC55)-1),Resources!$B$3:$F$100,4,FALSE),VLOOKUP(AC55,Resources!$B$3:$F$100,4,FALSE)),0)</f>
        <v>0</v>
      </c>
      <c r="BN55" s="43">
        <f>AV55*IF(AV55&gt;0,IF(ISNUMBER(FIND("[",AD55)),VLOOKUP(LEFT(AD55,FIND("[",AD55)-1),Resources!$B$3:$F$100,4,FALSE),VLOOKUP(AD55,Resources!$B$3:$F$100,4,FALSE)),0)</f>
        <v>0</v>
      </c>
      <c r="BO55" s="43">
        <f>AW55*IF(AW55&gt;0,IF(ISNUMBER(FIND("[",AE55)),VLOOKUP(LEFT(AE55,FIND("[",AE55)-1),Resources!$B$3:$F$100,4,FALSE),VLOOKUP(AE55,Resources!$B$3:$F$100,4,FALSE)),0)</f>
        <v>0</v>
      </c>
      <c r="BP55" s="43">
        <f>AX55*IF(AX55&gt;0,IF(ISNUMBER(FIND("[",AF55)),VLOOKUP(LEFT(AF55,FIND("[",AF55)-1),Resources!$B$3:$F$100,4,FALSE),VLOOKUP(AF55,Resources!$B$3:$F$100,4,FALSE)),0)</f>
        <v>0</v>
      </c>
      <c r="BQ55" s="43">
        <f>AY55*IF(AY55&gt;0,IF(ISNUMBER(FIND("[",AG55)),VLOOKUP(LEFT(AG55,FIND("[",AG55)-1),Resources!$B$3:$F$100,4,FALSE),VLOOKUP(AG55,Resources!$B$3:$F$100,4,FALSE)),0)</f>
        <v>0</v>
      </c>
      <c r="BR55" s="43">
        <f>AZ55*IF(AZ55&gt;0,IF(ISNUMBER(FIND("[",AH55)),VLOOKUP(LEFT(AH55,FIND("[",AH55)-1),Resources!$B$3:$F$100,4,FALSE),VLOOKUP(AH55,Resources!$B$3:$F$100,4,FALSE)),0)</f>
        <v>0</v>
      </c>
      <c r="BS55" s="43">
        <f>BA55*IF(BA55&gt;0,IF(ISNUMBER(FIND("[",AI55)),VLOOKUP(LEFT(AI55,FIND("[",AI55)-1),Resources!$B$3:$F$100,4,FALSE),VLOOKUP(AI55,Resources!$B$3:$F$100,4,FALSE)),0)</f>
        <v>0</v>
      </c>
      <c r="BT55" s="43">
        <f>BB55*IF(BB55&gt;0,IF(ISNUMBER(FIND("[",AJ55)),VLOOKUP(LEFT(AJ55,FIND("[",AJ55)-1),Resources!$B$3:$F$100,4,FALSE),VLOOKUP(AJ55,Resources!$B$3:$F$100,4,FALSE)),0)</f>
        <v>0</v>
      </c>
      <c r="BU55" s="43">
        <f>BC55*IF(BC55&gt;0,IF(ISNUMBER(FIND("[",AK55)),VLOOKUP(LEFT(AK55,FIND("[",AK55)-1),Resources!$B$3:$F$100,4,FALSE),VLOOKUP(AK55,Resources!$B$3:$F$100,4,FALSE)),0)</f>
        <v>0</v>
      </c>
      <c r="BV55" s="43">
        <f>BD55*IF(BD55&gt;0,IF(ISNUMBER(FIND("[",AL55)),VLOOKUP(LEFT(AL55,FIND("[",AL55)-1),Resources!$B$3:$F$100,4,FALSE),VLOOKUP(AL55,Resources!$B$3:$F$100,4,FALSE)),0)</f>
        <v>0</v>
      </c>
      <c r="BW55" s="43">
        <f>BE55*IF(BE55&gt;0,IF(ISNUMBER(FIND("[",AM55)),VLOOKUP(LEFT(AM55,FIND("[",AM55)-1),Resources!$B$3:$F$100,4,FALSE),VLOOKUP(AM55,Resources!$B$3:$F$100,4,FALSE)),0)</f>
        <v>0</v>
      </c>
      <c r="BX55" s="43">
        <f>BF55*IF(BF55&gt;0,IF(ISNUMBER(FIND("[",AN55)),VLOOKUP(LEFT(AN55,FIND("[",AN55)-1),Resources!$B$3:$F$100,4,FALSE),VLOOKUP(AN55,Resources!$B$3:$F$100,4,FALSE)),0)</f>
        <v>0</v>
      </c>
      <c r="BY55" s="43">
        <f>BG55*IF(BG55&gt;0,IF(ISNUMBER(FIND("[",AO55)),VLOOKUP(LEFT(AO55,FIND("[",AO55)-1),Resources!$B$3:$F$100,4,FALSE),VLOOKUP(AO55,Resources!$B$3:$F$100,4,FALSE)),0)</f>
        <v>0</v>
      </c>
      <c r="BZ55" s="43">
        <f>BH55*IF(BH55&gt;0,IF(ISNUMBER(FIND("[",AP55)),VLOOKUP(LEFT(AP55,FIND("[",AP55)-1),Resources!$B$3:$F$100,4,FALSE),VLOOKUP(AP55,Resources!$B$3:$F$100,4,FALSE)),0)</f>
        <v>0</v>
      </c>
      <c r="CA55" s="44">
        <f t="shared" si="39"/>
        <v>0</v>
      </c>
      <c r="CB55" s="43">
        <f>AQ55*IF(AQ55&gt;0,IF(ISNUMBER(FIND("[",Y55)),VLOOKUP(LEFT(Y55,FIND("[",Y55)-1),Resources!$B$3:$F$100,5,FALSE),VLOOKUP(Y55,Resources!$B$3:$F$100,5,FALSE)),0)</f>
        <v>0</v>
      </c>
      <c r="CC55" s="43">
        <f>AR55*IF(AR55&gt;0,IF(ISNUMBER(FIND("[",Z55)),VLOOKUP(LEFT(Z55,FIND("[",Z55)-1),Resources!$B$3:$F$100,5,FALSE),VLOOKUP(Z55,Resources!$B$3:$F$100,5,FALSE)),0)</f>
        <v>0</v>
      </c>
      <c r="CD55" s="43">
        <f>AS55*IF(AS55&gt;0,IF(ISNUMBER(FIND("[",AA55)),VLOOKUP(LEFT(AA55,FIND("[",AA55)-1),Resources!$B$3:$F$100,5,FALSE),VLOOKUP(AA55,Resources!$B$3:$F$100,5,FALSE)),0)</f>
        <v>0</v>
      </c>
      <c r="CE55" s="43">
        <f>AT55*IF(AT55&gt;0,IF(ISNUMBER(FIND("[",AB55)),VLOOKUP(LEFT(AB55,FIND("[",AB55)-1),Resources!$B$3:$F$100,5,FALSE),VLOOKUP(AB55,Resources!$B$3:$F$100,5,FALSE)),0)</f>
        <v>0</v>
      </c>
      <c r="CF55" s="43">
        <f>AU55*IF(AU55&gt;0,IF(ISNUMBER(FIND("[",AC55)),VLOOKUP(LEFT(AC55,FIND("[",AC55)-1),Resources!$B$3:$F$100,5,FALSE),VLOOKUP(AC55,Resources!$B$3:$F$100,5,FALSE)),0)</f>
        <v>0</v>
      </c>
      <c r="CG55" s="43">
        <f>AV55*IF(AV55&gt;0,IF(ISNUMBER(FIND("[",AD55)),VLOOKUP(LEFT(AD55,FIND("[",AD55)-1),Resources!$B$3:$F$100,5,FALSE),VLOOKUP(AD55,Resources!$B$3:$F$100,5,FALSE)),0)</f>
        <v>0</v>
      </c>
      <c r="CH55" s="43">
        <f>AW55*IF(AW55&gt;0,IF(ISNUMBER(FIND("[",AE55)),VLOOKUP(LEFT(AE55,FIND("[",AE55)-1),Resources!$B$3:$F$100,5,FALSE),VLOOKUP(AE55,Resources!$B$3:$F$100,5,FALSE)),0)</f>
        <v>0</v>
      </c>
      <c r="CI55" s="43">
        <f>AX55*IF(AX55&gt;0,IF(ISNUMBER(FIND("[",AF55)),VLOOKUP(LEFT(AF55,FIND("[",AF55)-1),Resources!$B$3:$F$100,5,FALSE),VLOOKUP(AF55,Resources!$B$3:$F$100,5,FALSE)),0)</f>
        <v>0</v>
      </c>
      <c r="CJ55" s="43">
        <f>AY55*IF(AY55&gt;0,IF(ISNUMBER(FIND("[",AG55)),VLOOKUP(LEFT(AG55,FIND("[",AG55)-1),Resources!$B$3:$F$100,5,FALSE),VLOOKUP(AG55,Resources!$B$3:$F$100,5,FALSE)),0)</f>
        <v>0</v>
      </c>
      <c r="CK55" s="43">
        <f>AZ55*IF(AZ55&gt;0,IF(ISNUMBER(FIND("[",AH55)),VLOOKUP(LEFT(AH55,FIND("[",AH55)-1),Resources!$B$3:$F$100,5,FALSE),VLOOKUP(AH55,Resources!$B$3:$F$100,5,FALSE)),0)</f>
        <v>0</v>
      </c>
      <c r="CL55" s="43">
        <f>BA55*IF(BA55&gt;0,IF(ISNUMBER(FIND("[",AI55)),VLOOKUP(LEFT(AI55,FIND("[",AI55)-1),Resources!$B$3:$F$100,5,FALSE),VLOOKUP(AI55,Resources!$B$3:$F$100,5,FALSE)),0)</f>
        <v>0</v>
      </c>
      <c r="CM55" s="43">
        <f>BB55*IF(BB55&gt;0,IF(ISNUMBER(FIND("[",AJ55)),VLOOKUP(LEFT(AJ55,FIND("[",AJ55)-1),Resources!$B$3:$F$100,5,FALSE),VLOOKUP(AJ55,Resources!$B$3:$F$100,5,FALSE)),0)</f>
        <v>0</v>
      </c>
      <c r="CN55" s="43">
        <f>BC55*IF(BC55&gt;0,IF(ISNUMBER(FIND("[",AK55)),VLOOKUP(LEFT(AK55,FIND("[",AK55)-1),Resources!$B$3:$F$100,5,FALSE),VLOOKUP(AK55,Resources!$B$3:$F$100,5,FALSE)),0)</f>
        <v>0</v>
      </c>
      <c r="CO55" s="43">
        <f>BD55*IF(BD55&gt;0,IF(ISNUMBER(FIND("[",AL55)),VLOOKUP(LEFT(AL55,FIND("[",AL55)-1),Resources!$B$3:$F$100,5,FALSE),VLOOKUP(AL55,Resources!$B$3:$F$100,5,FALSE)),0)</f>
        <v>0</v>
      </c>
      <c r="CP55" s="43">
        <f>BE55*IF(BE55&gt;0,IF(ISNUMBER(FIND("[",AM55)),VLOOKUP(LEFT(AM55,FIND("[",AM55)-1),Resources!$B$3:$F$100,5,FALSE),VLOOKUP(AM55,Resources!$B$3:$F$100,5,FALSE)),0)</f>
        <v>0</v>
      </c>
      <c r="CQ55" s="43">
        <f>BF55*IF(BF55&gt;0,IF(ISNUMBER(FIND("[",AN55)),VLOOKUP(LEFT(AN55,FIND("[",AN55)-1),Resources!$B$3:$F$100,5,FALSE),VLOOKUP(AN55,Resources!$B$3:$F$100,5,FALSE)),0)</f>
        <v>0</v>
      </c>
      <c r="CR55" s="43">
        <f>BG55*IF(BG55&gt;0,IF(ISNUMBER(FIND("[",AO55)),VLOOKUP(LEFT(AO55,FIND("[",AO55)-1),Resources!$B$3:$F$100,5,FALSE),VLOOKUP(AO55,Resources!$B$3:$F$100,5,FALSE)),0)</f>
        <v>0</v>
      </c>
      <c r="CS55" s="43">
        <f>BH55*IF(BH55&gt;0,IF(ISNUMBER(FIND("[",AP55)),VLOOKUP(LEFT(AP55,FIND("[",AP55)-1),Resources!$B$3:$F$100,5,FALSE),VLOOKUP(AP55,Resources!$B$3:$F$100,5,FALSE)),0)</f>
        <v>0</v>
      </c>
      <c r="CT55" s="44">
        <f t="shared" si="40"/>
        <v>0</v>
      </c>
    </row>
    <row r="56" spans="1:98">
      <c r="A56" s="10" t="s">
        <v>254</v>
      </c>
      <c r="B56" s="4" t="s">
        <v>255</v>
      </c>
      <c r="C56" s="23" t="s">
        <v>256</v>
      </c>
      <c r="D56" s="4" t="s">
        <v>257</v>
      </c>
      <c r="E56" s="4"/>
      <c r="F56" s="12">
        <v>39407.416666666701</v>
      </c>
      <c r="G56" s="13"/>
      <c r="H56" s="4" t="s">
        <v>83</v>
      </c>
      <c r="I56" s="9"/>
      <c r="J56" s="13"/>
      <c r="K56" s="14">
        <v>33000</v>
      </c>
      <c r="L56" s="13"/>
      <c r="M56" s="14">
        <v>0</v>
      </c>
      <c r="N56" s="13"/>
      <c r="X56" s="43">
        <f>M56/(IF(ISNUMBER(FIND("d",H56)),LEFT(H56,FIND("d",H56)-1),0)*COUNTIF(Agenda!$B$2:$B$25,"Yes")+IF(ISNUMBER(FIND(" ",H56)),LEFT(RIGHT(H56,LEN(H56)-FIND(" ",H56)),FIND("h",RIGHT(H56,LEN(H56)-FIND(" ",H56)))-1),IF(ISNUMBER(FIND("h",H56)),LEFT(H56,FIND("h",H56)-1),0)))</f>
        <v>0</v>
      </c>
      <c r="Y56" s="35">
        <f t="shared" si="49"/>
        <v>0</v>
      </c>
      <c r="Z56" s="35">
        <f t="shared" si="50"/>
        <v>0</v>
      </c>
      <c r="AA56" s="36">
        <f t="shared" si="21"/>
        <v>0</v>
      </c>
      <c r="AB56" s="36">
        <f t="shared" si="22"/>
        <v>0</v>
      </c>
      <c r="AC56" s="36">
        <f t="shared" si="23"/>
        <v>0</v>
      </c>
      <c r="AD56" s="36">
        <f t="shared" si="24"/>
        <v>0</v>
      </c>
      <c r="AE56" s="36">
        <f t="shared" si="25"/>
        <v>0</v>
      </c>
      <c r="AF56" s="36">
        <f t="shared" si="26"/>
        <v>0</v>
      </c>
      <c r="AG56" s="36">
        <f t="shared" si="27"/>
        <v>0</v>
      </c>
      <c r="AH56" s="36">
        <f t="shared" si="28"/>
        <v>0</v>
      </c>
      <c r="AI56" s="36">
        <f t="shared" si="29"/>
        <v>0</v>
      </c>
      <c r="AJ56" s="36">
        <f t="shared" si="30"/>
        <v>0</v>
      </c>
      <c r="AK56" s="36">
        <f t="shared" si="31"/>
        <v>0</v>
      </c>
      <c r="AL56" s="36">
        <f t="shared" si="32"/>
        <v>0</v>
      </c>
      <c r="AM56" s="36">
        <f t="shared" si="33"/>
        <v>0</v>
      </c>
      <c r="AN56" s="36">
        <f t="shared" si="34"/>
        <v>0</v>
      </c>
      <c r="AO56" s="36">
        <f t="shared" si="35"/>
        <v>0</v>
      </c>
      <c r="AP56" s="36">
        <f t="shared" si="36"/>
        <v>0</v>
      </c>
      <c r="AQ56" s="37">
        <f t="shared" si="51"/>
        <v>0</v>
      </c>
      <c r="AR56" s="37">
        <f t="shared" si="51"/>
        <v>0</v>
      </c>
      <c r="AS56" s="37">
        <f t="shared" si="51"/>
        <v>0</v>
      </c>
      <c r="AT56" s="37">
        <f t="shared" si="51"/>
        <v>0</v>
      </c>
      <c r="AU56" s="37">
        <f t="shared" si="51"/>
        <v>0</v>
      </c>
      <c r="AV56" s="37">
        <f t="shared" si="51"/>
        <v>0</v>
      </c>
      <c r="AW56" s="37">
        <f t="shared" si="51"/>
        <v>0</v>
      </c>
      <c r="AX56" s="37">
        <f t="shared" si="51"/>
        <v>0</v>
      </c>
      <c r="AY56" s="37">
        <f t="shared" si="51"/>
        <v>0</v>
      </c>
      <c r="AZ56" s="37">
        <f t="shared" si="51"/>
        <v>0</v>
      </c>
      <c r="BA56" s="37">
        <f t="shared" si="51"/>
        <v>0</v>
      </c>
      <c r="BB56" s="37">
        <f t="shared" si="51"/>
        <v>0</v>
      </c>
      <c r="BC56" s="37">
        <f t="shared" si="51"/>
        <v>0</v>
      </c>
      <c r="BD56" s="37">
        <f t="shared" si="51"/>
        <v>0</v>
      </c>
      <c r="BE56" s="37">
        <f t="shared" si="51"/>
        <v>0</v>
      </c>
      <c r="BF56" s="37">
        <f t="shared" si="43"/>
        <v>0</v>
      </c>
      <c r="BG56" s="37">
        <f t="shared" si="38"/>
        <v>0</v>
      </c>
      <c r="BH56" s="37">
        <f t="shared" si="38"/>
        <v>0</v>
      </c>
      <c r="BI56" s="43">
        <f>AQ56*IF(AQ56&gt;0,IF(ISNUMBER(FIND("[",Y56)),VLOOKUP(LEFT(Y56,FIND("[",Y56)-1),Resources!$B$3:$F$100,4,FALSE),VLOOKUP(Y56,Resources!$B$3:$F$100,4,FALSE)),0)</f>
        <v>0</v>
      </c>
      <c r="BJ56" s="43">
        <f>AR56*IF(AR56&gt;0,IF(ISNUMBER(FIND("[",Z56)),VLOOKUP(LEFT(Z56,FIND("[",Z56)-1),Resources!$B$3:$F$100,4,FALSE),VLOOKUP(Z56,Resources!$B$3:$F$100,4,FALSE)),0)</f>
        <v>0</v>
      </c>
      <c r="BK56" s="43">
        <f>AS56*IF(AS56&gt;0,IF(ISNUMBER(FIND("[",AA56)),VLOOKUP(LEFT(AA56,FIND("[",AA56)-1),Resources!$B$3:$F$100,4,FALSE),VLOOKUP(AA56,Resources!$B$3:$F$100,4,FALSE)),0)</f>
        <v>0</v>
      </c>
      <c r="BL56" s="43">
        <f>AT56*IF(AT56&gt;0,IF(ISNUMBER(FIND("[",AB56)),VLOOKUP(LEFT(AB56,FIND("[",AB56)-1),Resources!$B$3:$F$100,4,FALSE),VLOOKUP(AB56,Resources!$B$3:$F$100,4,FALSE)),0)</f>
        <v>0</v>
      </c>
      <c r="BM56" s="43">
        <f>AU56*IF(AU56&gt;0,IF(ISNUMBER(FIND("[",AC56)),VLOOKUP(LEFT(AC56,FIND("[",AC56)-1),Resources!$B$3:$F$100,4,FALSE),VLOOKUP(AC56,Resources!$B$3:$F$100,4,FALSE)),0)</f>
        <v>0</v>
      </c>
      <c r="BN56" s="43">
        <f>AV56*IF(AV56&gt;0,IF(ISNUMBER(FIND("[",AD56)),VLOOKUP(LEFT(AD56,FIND("[",AD56)-1),Resources!$B$3:$F$100,4,FALSE),VLOOKUP(AD56,Resources!$B$3:$F$100,4,FALSE)),0)</f>
        <v>0</v>
      </c>
      <c r="BO56" s="43">
        <f>AW56*IF(AW56&gt;0,IF(ISNUMBER(FIND("[",AE56)),VLOOKUP(LEFT(AE56,FIND("[",AE56)-1),Resources!$B$3:$F$100,4,FALSE),VLOOKUP(AE56,Resources!$B$3:$F$100,4,FALSE)),0)</f>
        <v>0</v>
      </c>
      <c r="BP56" s="43">
        <f>AX56*IF(AX56&gt;0,IF(ISNUMBER(FIND("[",AF56)),VLOOKUP(LEFT(AF56,FIND("[",AF56)-1),Resources!$B$3:$F$100,4,FALSE),VLOOKUP(AF56,Resources!$B$3:$F$100,4,FALSE)),0)</f>
        <v>0</v>
      </c>
      <c r="BQ56" s="43">
        <f>AY56*IF(AY56&gt;0,IF(ISNUMBER(FIND("[",AG56)),VLOOKUP(LEFT(AG56,FIND("[",AG56)-1),Resources!$B$3:$F$100,4,FALSE),VLOOKUP(AG56,Resources!$B$3:$F$100,4,FALSE)),0)</f>
        <v>0</v>
      </c>
      <c r="BR56" s="43">
        <f>AZ56*IF(AZ56&gt;0,IF(ISNUMBER(FIND("[",AH56)),VLOOKUP(LEFT(AH56,FIND("[",AH56)-1),Resources!$B$3:$F$100,4,FALSE),VLOOKUP(AH56,Resources!$B$3:$F$100,4,FALSE)),0)</f>
        <v>0</v>
      </c>
      <c r="BS56" s="43">
        <f>BA56*IF(BA56&gt;0,IF(ISNUMBER(FIND("[",AI56)),VLOOKUP(LEFT(AI56,FIND("[",AI56)-1),Resources!$B$3:$F$100,4,FALSE),VLOOKUP(AI56,Resources!$B$3:$F$100,4,FALSE)),0)</f>
        <v>0</v>
      </c>
      <c r="BT56" s="43">
        <f>BB56*IF(BB56&gt;0,IF(ISNUMBER(FIND("[",AJ56)),VLOOKUP(LEFT(AJ56,FIND("[",AJ56)-1),Resources!$B$3:$F$100,4,FALSE),VLOOKUP(AJ56,Resources!$B$3:$F$100,4,FALSE)),0)</f>
        <v>0</v>
      </c>
      <c r="BU56" s="43">
        <f>BC56*IF(BC56&gt;0,IF(ISNUMBER(FIND("[",AK56)),VLOOKUP(LEFT(AK56,FIND("[",AK56)-1),Resources!$B$3:$F$100,4,FALSE),VLOOKUP(AK56,Resources!$B$3:$F$100,4,FALSE)),0)</f>
        <v>0</v>
      </c>
      <c r="BV56" s="43">
        <f>BD56*IF(BD56&gt;0,IF(ISNUMBER(FIND("[",AL56)),VLOOKUP(LEFT(AL56,FIND("[",AL56)-1),Resources!$B$3:$F$100,4,FALSE),VLOOKUP(AL56,Resources!$B$3:$F$100,4,FALSE)),0)</f>
        <v>0</v>
      </c>
      <c r="BW56" s="43">
        <f>BE56*IF(BE56&gt;0,IF(ISNUMBER(FIND("[",AM56)),VLOOKUP(LEFT(AM56,FIND("[",AM56)-1),Resources!$B$3:$F$100,4,FALSE),VLOOKUP(AM56,Resources!$B$3:$F$100,4,FALSE)),0)</f>
        <v>0</v>
      </c>
      <c r="BX56" s="43">
        <f>BF56*IF(BF56&gt;0,IF(ISNUMBER(FIND("[",AN56)),VLOOKUP(LEFT(AN56,FIND("[",AN56)-1),Resources!$B$3:$F$100,4,FALSE),VLOOKUP(AN56,Resources!$B$3:$F$100,4,FALSE)),0)</f>
        <v>0</v>
      </c>
      <c r="BY56" s="43">
        <f>BG56*IF(BG56&gt;0,IF(ISNUMBER(FIND("[",AO56)),VLOOKUP(LEFT(AO56,FIND("[",AO56)-1),Resources!$B$3:$F$100,4,FALSE),VLOOKUP(AO56,Resources!$B$3:$F$100,4,FALSE)),0)</f>
        <v>0</v>
      </c>
      <c r="BZ56" s="43">
        <f>BH56*IF(BH56&gt;0,IF(ISNUMBER(FIND("[",AP56)),VLOOKUP(LEFT(AP56,FIND("[",AP56)-1),Resources!$B$3:$F$100,4,FALSE),VLOOKUP(AP56,Resources!$B$3:$F$100,4,FALSE)),0)</f>
        <v>0</v>
      </c>
      <c r="CA56" s="44">
        <f t="shared" si="39"/>
        <v>0</v>
      </c>
      <c r="CB56" s="43">
        <f>AQ56*IF(AQ56&gt;0,IF(ISNUMBER(FIND("[",Y56)),VLOOKUP(LEFT(Y56,FIND("[",Y56)-1),Resources!$B$3:$F$100,5,FALSE),VLOOKUP(Y56,Resources!$B$3:$F$100,5,FALSE)),0)</f>
        <v>0</v>
      </c>
      <c r="CC56" s="43">
        <f>AR56*IF(AR56&gt;0,IF(ISNUMBER(FIND("[",Z56)),VLOOKUP(LEFT(Z56,FIND("[",Z56)-1),Resources!$B$3:$F$100,5,FALSE),VLOOKUP(Z56,Resources!$B$3:$F$100,5,FALSE)),0)</f>
        <v>0</v>
      </c>
      <c r="CD56" s="43">
        <f>AS56*IF(AS56&gt;0,IF(ISNUMBER(FIND("[",AA56)),VLOOKUP(LEFT(AA56,FIND("[",AA56)-1),Resources!$B$3:$F$100,5,FALSE),VLOOKUP(AA56,Resources!$B$3:$F$100,5,FALSE)),0)</f>
        <v>0</v>
      </c>
      <c r="CE56" s="43">
        <f>AT56*IF(AT56&gt;0,IF(ISNUMBER(FIND("[",AB56)),VLOOKUP(LEFT(AB56,FIND("[",AB56)-1),Resources!$B$3:$F$100,5,FALSE),VLOOKUP(AB56,Resources!$B$3:$F$100,5,FALSE)),0)</f>
        <v>0</v>
      </c>
      <c r="CF56" s="43">
        <f>AU56*IF(AU56&gt;0,IF(ISNUMBER(FIND("[",AC56)),VLOOKUP(LEFT(AC56,FIND("[",AC56)-1),Resources!$B$3:$F$100,5,FALSE),VLOOKUP(AC56,Resources!$B$3:$F$100,5,FALSE)),0)</f>
        <v>0</v>
      </c>
      <c r="CG56" s="43">
        <f>AV56*IF(AV56&gt;0,IF(ISNUMBER(FIND("[",AD56)),VLOOKUP(LEFT(AD56,FIND("[",AD56)-1),Resources!$B$3:$F$100,5,FALSE),VLOOKUP(AD56,Resources!$B$3:$F$100,5,FALSE)),0)</f>
        <v>0</v>
      </c>
      <c r="CH56" s="43">
        <f>AW56*IF(AW56&gt;0,IF(ISNUMBER(FIND("[",AE56)),VLOOKUP(LEFT(AE56,FIND("[",AE56)-1),Resources!$B$3:$F$100,5,FALSE),VLOOKUP(AE56,Resources!$B$3:$F$100,5,FALSE)),0)</f>
        <v>0</v>
      </c>
      <c r="CI56" s="43">
        <f>AX56*IF(AX56&gt;0,IF(ISNUMBER(FIND("[",AF56)),VLOOKUP(LEFT(AF56,FIND("[",AF56)-1),Resources!$B$3:$F$100,5,FALSE),VLOOKUP(AF56,Resources!$B$3:$F$100,5,FALSE)),0)</f>
        <v>0</v>
      </c>
      <c r="CJ56" s="43">
        <f>AY56*IF(AY56&gt;0,IF(ISNUMBER(FIND("[",AG56)),VLOOKUP(LEFT(AG56,FIND("[",AG56)-1),Resources!$B$3:$F$100,5,FALSE),VLOOKUP(AG56,Resources!$B$3:$F$100,5,FALSE)),0)</f>
        <v>0</v>
      </c>
      <c r="CK56" s="43">
        <f>AZ56*IF(AZ56&gt;0,IF(ISNUMBER(FIND("[",AH56)),VLOOKUP(LEFT(AH56,FIND("[",AH56)-1),Resources!$B$3:$F$100,5,FALSE),VLOOKUP(AH56,Resources!$B$3:$F$100,5,FALSE)),0)</f>
        <v>0</v>
      </c>
      <c r="CL56" s="43">
        <f>BA56*IF(BA56&gt;0,IF(ISNUMBER(FIND("[",AI56)),VLOOKUP(LEFT(AI56,FIND("[",AI56)-1),Resources!$B$3:$F$100,5,FALSE),VLOOKUP(AI56,Resources!$B$3:$F$100,5,FALSE)),0)</f>
        <v>0</v>
      </c>
      <c r="CM56" s="43">
        <f>BB56*IF(BB56&gt;0,IF(ISNUMBER(FIND("[",AJ56)),VLOOKUP(LEFT(AJ56,FIND("[",AJ56)-1),Resources!$B$3:$F$100,5,FALSE),VLOOKUP(AJ56,Resources!$B$3:$F$100,5,FALSE)),0)</f>
        <v>0</v>
      </c>
      <c r="CN56" s="43">
        <f>BC56*IF(BC56&gt;0,IF(ISNUMBER(FIND("[",AK56)),VLOOKUP(LEFT(AK56,FIND("[",AK56)-1),Resources!$B$3:$F$100,5,FALSE),VLOOKUP(AK56,Resources!$B$3:$F$100,5,FALSE)),0)</f>
        <v>0</v>
      </c>
      <c r="CO56" s="43">
        <f>BD56*IF(BD56&gt;0,IF(ISNUMBER(FIND("[",AL56)),VLOOKUP(LEFT(AL56,FIND("[",AL56)-1),Resources!$B$3:$F$100,5,FALSE),VLOOKUP(AL56,Resources!$B$3:$F$100,5,FALSE)),0)</f>
        <v>0</v>
      </c>
      <c r="CP56" s="43">
        <f>BE56*IF(BE56&gt;0,IF(ISNUMBER(FIND("[",AM56)),VLOOKUP(LEFT(AM56,FIND("[",AM56)-1),Resources!$B$3:$F$100,5,FALSE),VLOOKUP(AM56,Resources!$B$3:$F$100,5,FALSE)),0)</f>
        <v>0</v>
      </c>
      <c r="CQ56" s="43">
        <f>BF56*IF(BF56&gt;0,IF(ISNUMBER(FIND("[",AN56)),VLOOKUP(LEFT(AN56,FIND("[",AN56)-1),Resources!$B$3:$F$100,5,FALSE),VLOOKUP(AN56,Resources!$B$3:$F$100,5,FALSE)),0)</f>
        <v>0</v>
      </c>
      <c r="CR56" s="43">
        <f>BG56*IF(BG56&gt;0,IF(ISNUMBER(FIND("[",AO56)),VLOOKUP(LEFT(AO56,FIND("[",AO56)-1),Resources!$B$3:$F$100,5,FALSE),VLOOKUP(AO56,Resources!$B$3:$F$100,5,FALSE)),0)</f>
        <v>0</v>
      </c>
      <c r="CS56" s="43">
        <f>BH56*IF(BH56&gt;0,IF(ISNUMBER(FIND("[",AP56)),VLOOKUP(LEFT(AP56,FIND("[",AP56)-1),Resources!$B$3:$F$100,5,FALSE),VLOOKUP(AP56,Resources!$B$3:$F$100,5,FALSE)),0)</f>
        <v>0</v>
      </c>
      <c r="CT56" s="44">
        <f t="shared" si="40"/>
        <v>0</v>
      </c>
    </row>
    <row r="57" spans="1:98">
      <c r="A57" s="10" t="s">
        <v>258</v>
      </c>
      <c r="B57" s="4" t="s">
        <v>259</v>
      </c>
      <c r="C57" s="23" t="s">
        <v>260</v>
      </c>
      <c r="D57" s="4" t="s">
        <v>257</v>
      </c>
      <c r="E57" s="4"/>
      <c r="F57" s="12">
        <v>39407.416666666701</v>
      </c>
      <c r="G57" s="13"/>
      <c r="H57" s="4" t="s">
        <v>83</v>
      </c>
      <c r="I57" s="9"/>
      <c r="J57" s="13"/>
      <c r="K57" s="14">
        <v>16000</v>
      </c>
      <c r="L57" s="13"/>
      <c r="M57" s="14">
        <v>0</v>
      </c>
      <c r="N57" s="13"/>
      <c r="X57" s="43">
        <f>M57/(IF(ISNUMBER(FIND("d",H57)),LEFT(H57,FIND("d",H57)-1),0)*COUNTIF(Agenda!$B$2:$B$25,"Yes")+IF(ISNUMBER(FIND(" ",H57)),LEFT(RIGHT(H57,LEN(H57)-FIND(" ",H57)),FIND("h",RIGHT(H57,LEN(H57)-FIND(" ",H57)))-1),IF(ISNUMBER(FIND("h",H57)),LEFT(H57,FIND("h",H57)-1),0)))</f>
        <v>0</v>
      </c>
      <c r="Y57" s="35">
        <f t="shared" si="49"/>
        <v>0</v>
      </c>
      <c r="Z57" s="35">
        <f t="shared" si="50"/>
        <v>0</v>
      </c>
      <c r="AA57" s="36">
        <f t="shared" si="21"/>
        <v>0</v>
      </c>
      <c r="AB57" s="36">
        <f t="shared" si="22"/>
        <v>0</v>
      </c>
      <c r="AC57" s="36">
        <f t="shared" si="23"/>
        <v>0</v>
      </c>
      <c r="AD57" s="36">
        <f t="shared" si="24"/>
        <v>0</v>
      </c>
      <c r="AE57" s="36">
        <f t="shared" si="25"/>
        <v>0</v>
      </c>
      <c r="AF57" s="36">
        <f t="shared" si="26"/>
        <v>0</v>
      </c>
      <c r="AG57" s="36">
        <f t="shared" si="27"/>
        <v>0</v>
      </c>
      <c r="AH57" s="36">
        <f t="shared" si="28"/>
        <v>0</v>
      </c>
      <c r="AI57" s="36">
        <f t="shared" si="29"/>
        <v>0</v>
      </c>
      <c r="AJ57" s="36">
        <f t="shared" si="30"/>
        <v>0</v>
      </c>
      <c r="AK57" s="36">
        <f t="shared" si="31"/>
        <v>0</v>
      </c>
      <c r="AL57" s="36">
        <f t="shared" si="32"/>
        <v>0</v>
      </c>
      <c r="AM57" s="36">
        <f t="shared" si="33"/>
        <v>0</v>
      </c>
      <c r="AN57" s="36">
        <f t="shared" si="34"/>
        <v>0</v>
      </c>
      <c r="AO57" s="36">
        <f t="shared" si="35"/>
        <v>0</v>
      </c>
      <c r="AP57" s="36">
        <f t="shared" si="36"/>
        <v>0</v>
      </c>
      <c r="AQ57" s="37">
        <f t="shared" si="51"/>
        <v>0</v>
      </c>
      <c r="AR57" s="37">
        <f t="shared" si="51"/>
        <v>0</v>
      </c>
      <c r="AS57" s="37">
        <f t="shared" si="51"/>
        <v>0</v>
      </c>
      <c r="AT57" s="37">
        <f t="shared" si="51"/>
        <v>0</v>
      </c>
      <c r="AU57" s="37">
        <f t="shared" si="51"/>
        <v>0</v>
      </c>
      <c r="AV57" s="37">
        <f t="shared" si="51"/>
        <v>0</v>
      </c>
      <c r="AW57" s="37">
        <f t="shared" si="51"/>
        <v>0</v>
      </c>
      <c r="AX57" s="37">
        <f t="shared" si="51"/>
        <v>0</v>
      </c>
      <c r="AY57" s="37">
        <f t="shared" si="51"/>
        <v>0</v>
      </c>
      <c r="AZ57" s="37">
        <f t="shared" si="51"/>
        <v>0</v>
      </c>
      <c r="BA57" s="37">
        <f t="shared" si="51"/>
        <v>0</v>
      </c>
      <c r="BB57" s="37">
        <f t="shared" si="51"/>
        <v>0</v>
      </c>
      <c r="BC57" s="37">
        <f t="shared" si="51"/>
        <v>0</v>
      </c>
      <c r="BD57" s="37">
        <f t="shared" si="51"/>
        <v>0</v>
      </c>
      <c r="BE57" s="37">
        <f t="shared" si="51"/>
        <v>0</v>
      </c>
      <c r="BF57" s="37">
        <f t="shared" si="43"/>
        <v>0</v>
      </c>
      <c r="BG57" s="37">
        <f t="shared" si="38"/>
        <v>0</v>
      </c>
      <c r="BH57" s="37">
        <f t="shared" si="38"/>
        <v>0</v>
      </c>
      <c r="BI57" s="43">
        <f>AQ57*IF(AQ57&gt;0,IF(ISNUMBER(FIND("[",Y57)),VLOOKUP(LEFT(Y57,FIND("[",Y57)-1),Resources!$B$3:$F$100,4,FALSE),VLOOKUP(Y57,Resources!$B$3:$F$100,4,FALSE)),0)</f>
        <v>0</v>
      </c>
      <c r="BJ57" s="43">
        <f>AR57*IF(AR57&gt;0,IF(ISNUMBER(FIND("[",Z57)),VLOOKUP(LEFT(Z57,FIND("[",Z57)-1),Resources!$B$3:$F$100,4,FALSE),VLOOKUP(Z57,Resources!$B$3:$F$100,4,FALSE)),0)</f>
        <v>0</v>
      </c>
      <c r="BK57" s="43">
        <f>AS57*IF(AS57&gt;0,IF(ISNUMBER(FIND("[",AA57)),VLOOKUP(LEFT(AA57,FIND("[",AA57)-1),Resources!$B$3:$F$100,4,FALSE),VLOOKUP(AA57,Resources!$B$3:$F$100,4,FALSE)),0)</f>
        <v>0</v>
      </c>
      <c r="BL57" s="43">
        <f>AT57*IF(AT57&gt;0,IF(ISNUMBER(FIND("[",AB57)),VLOOKUP(LEFT(AB57,FIND("[",AB57)-1),Resources!$B$3:$F$100,4,FALSE),VLOOKUP(AB57,Resources!$B$3:$F$100,4,FALSE)),0)</f>
        <v>0</v>
      </c>
      <c r="BM57" s="43">
        <f>AU57*IF(AU57&gt;0,IF(ISNUMBER(FIND("[",AC57)),VLOOKUP(LEFT(AC57,FIND("[",AC57)-1),Resources!$B$3:$F$100,4,FALSE),VLOOKUP(AC57,Resources!$B$3:$F$100,4,FALSE)),0)</f>
        <v>0</v>
      </c>
      <c r="BN57" s="43">
        <f>AV57*IF(AV57&gt;0,IF(ISNUMBER(FIND("[",AD57)),VLOOKUP(LEFT(AD57,FIND("[",AD57)-1),Resources!$B$3:$F$100,4,FALSE),VLOOKUP(AD57,Resources!$B$3:$F$100,4,FALSE)),0)</f>
        <v>0</v>
      </c>
      <c r="BO57" s="43">
        <f>AW57*IF(AW57&gt;0,IF(ISNUMBER(FIND("[",AE57)),VLOOKUP(LEFT(AE57,FIND("[",AE57)-1),Resources!$B$3:$F$100,4,FALSE),VLOOKUP(AE57,Resources!$B$3:$F$100,4,FALSE)),0)</f>
        <v>0</v>
      </c>
      <c r="BP57" s="43">
        <f>AX57*IF(AX57&gt;0,IF(ISNUMBER(FIND("[",AF57)),VLOOKUP(LEFT(AF57,FIND("[",AF57)-1),Resources!$B$3:$F$100,4,FALSE),VLOOKUP(AF57,Resources!$B$3:$F$100,4,FALSE)),0)</f>
        <v>0</v>
      </c>
      <c r="BQ57" s="43">
        <f>AY57*IF(AY57&gt;0,IF(ISNUMBER(FIND("[",AG57)),VLOOKUP(LEFT(AG57,FIND("[",AG57)-1),Resources!$B$3:$F$100,4,FALSE),VLOOKUP(AG57,Resources!$B$3:$F$100,4,FALSE)),0)</f>
        <v>0</v>
      </c>
      <c r="BR57" s="43">
        <f>AZ57*IF(AZ57&gt;0,IF(ISNUMBER(FIND("[",AH57)),VLOOKUP(LEFT(AH57,FIND("[",AH57)-1),Resources!$B$3:$F$100,4,FALSE),VLOOKUP(AH57,Resources!$B$3:$F$100,4,FALSE)),0)</f>
        <v>0</v>
      </c>
      <c r="BS57" s="43">
        <f>BA57*IF(BA57&gt;0,IF(ISNUMBER(FIND("[",AI57)),VLOOKUP(LEFT(AI57,FIND("[",AI57)-1),Resources!$B$3:$F$100,4,FALSE),VLOOKUP(AI57,Resources!$B$3:$F$100,4,FALSE)),0)</f>
        <v>0</v>
      </c>
      <c r="BT57" s="43">
        <f>BB57*IF(BB57&gt;0,IF(ISNUMBER(FIND("[",AJ57)),VLOOKUP(LEFT(AJ57,FIND("[",AJ57)-1),Resources!$B$3:$F$100,4,FALSE),VLOOKUP(AJ57,Resources!$B$3:$F$100,4,FALSE)),0)</f>
        <v>0</v>
      </c>
      <c r="BU57" s="43">
        <f>BC57*IF(BC57&gt;0,IF(ISNUMBER(FIND("[",AK57)),VLOOKUP(LEFT(AK57,FIND("[",AK57)-1),Resources!$B$3:$F$100,4,FALSE),VLOOKUP(AK57,Resources!$B$3:$F$100,4,FALSE)),0)</f>
        <v>0</v>
      </c>
      <c r="BV57" s="43">
        <f>BD57*IF(BD57&gt;0,IF(ISNUMBER(FIND("[",AL57)),VLOOKUP(LEFT(AL57,FIND("[",AL57)-1),Resources!$B$3:$F$100,4,FALSE),VLOOKUP(AL57,Resources!$B$3:$F$100,4,FALSE)),0)</f>
        <v>0</v>
      </c>
      <c r="BW57" s="43">
        <f>BE57*IF(BE57&gt;0,IF(ISNUMBER(FIND("[",AM57)),VLOOKUP(LEFT(AM57,FIND("[",AM57)-1),Resources!$B$3:$F$100,4,FALSE),VLOOKUP(AM57,Resources!$B$3:$F$100,4,FALSE)),0)</f>
        <v>0</v>
      </c>
      <c r="BX57" s="43">
        <f>BF57*IF(BF57&gt;0,IF(ISNUMBER(FIND("[",AN57)),VLOOKUP(LEFT(AN57,FIND("[",AN57)-1),Resources!$B$3:$F$100,4,FALSE),VLOOKUP(AN57,Resources!$B$3:$F$100,4,FALSE)),0)</f>
        <v>0</v>
      </c>
      <c r="BY57" s="43">
        <f>BG57*IF(BG57&gt;0,IF(ISNUMBER(FIND("[",AO57)),VLOOKUP(LEFT(AO57,FIND("[",AO57)-1),Resources!$B$3:$F$100,4,FALSE),VLOOKUP(AO57,Resources!$B$3:$F$100,4,FALSE)),0)</f>
        <v>0</v>
      </c>
      <c r="BZ57" s="43">
        <f>BH57*IF(BH57&gt;0,IF(ISNUMBER(FIND("[",AP57)),VLOOKUP(LEFT(AP57,FIND("[",AP57)-1),Resources!$B$3:$F$100,4,FALSE),VLOOKUP(AP57,Resources!$B$3:$F$100,4,FALSE)),0)</f>
        <v>0</v>
      </c>
      <c r="CA57" s="44">
        <f t="shared" si="39"/>
        <v>0</v>
      </c>
      <c r="CB57" s="43">
        <f>AQ57*IF(AQ57&gt;0,IF(ISNUMBER(FIND("[",Y57)),VLOOKUP(LEFT(Y57,FIND("[",Y57)-1),Resources!$B$3:$F$100,5,FALSE),VLOOKUP(Y57,Resources!$B$3:$F$100,5,FALSE)),0)</f>
        <v>0</v>
      </c>
      <c r="CC57" s="43">
        <f>AR57*IF(AR57&gt;0,IF(ISNUMBER(FIND("[",Z57)),VLOOKUP(LEFT(Z57,FIND("[",Z57)-1),Resources!$B$3:$F$100,5,FALSE),VLOOKUP(Z57,Resources!$B$3:$F$100,5,FALSE)),0)</f>
        <v>0</v>
      </c>
      <c r="CD57" s="43">
        <f>AS57*IF(AS57&gt;0,IF(ISNUMBER(FIND("[",AA57)),VLOOKUP(LEFT(AA57,FIND("[",AA57)-1),Resources!$B$3:$F$100,5,FALSE),VLOOKUP(AA57,Resources!$B$3:$F$100,5,FALSE)),0)</f>
        <v>0</v>
      </c>
      <c r="CE57" s="43">
        <f>AT57*IF(AT57&gt;0,IF(ISNUMBER(FIND("[",AB57)),VLOOKUP(LEFT(AB57,FIND("[",AB57)-1),Resources!$B$3:$F$100,5,FALSE),VLOOKUP(AB57,Resources!$B$3:$F$100,5,FALSE)),0)</f>
        <v>0</v>
      </c>
      <c r="CF57" s="43">
        <f>AU57*IF(AU57&gt;0,IF(ISNUMBER(FIND("[",AC57)),VLOOKUP(LEFT(AC57,FIND("[",AC57)-1),Resources!$B$3:$F$100,5,FALSE),VLOOKUP(AC57,Resources!$B$3:$F$100,5,FALSE)),0)</f>
        <v>0</v>
      </c>
      <c r="CG57" s="43">
        <f>AV57*IF(AV57&gt;0,IF(ISNUMBER(FIND("[",AD57)),VLOOKUP(LEFT(AD57,FIND("[",AD57)-1),Resources!$B$3:$F$100,5,FALSE),VLOOKUP(AD57,Resources!$B$3:$F$100,5,FALSE)),0)</f>
        <v>0</v>
      </c>
      <c r="CH57" s="43">
        <f>AW57*IF(AW57&gt;0,IF(ISNUMBER(FIND("[",AE57)),VLOOKUP(LEFT(AE57,FIND("[",AE57)-1),Resources!$B$3:$F$100,5,FALSE),VLOOKUP(AE57,Resources!$B$3:$F$100,5,FALSE)),0)</f>
        <v>0</v>
      </c>
      <c r="CI57" s="43">
        <f>AX57*IF(AX57&gt;0,IF(ISNUMBER(FIND("[",AF57)),VLOOKUP(LEFT(AF57,FIND("[",AF57)-1),Resources!$B$3:$F$100,5,FALSE),VLOOKUP(AF57,Resources!$B$3:$F$100,5,FALSE)),0)</f>
        <v>0</v>
      </c>
      <c r="CJ57" s="43">
        <f>AY57*IF(AY57&gt;0,IF(ISNUMBER(FIND("[",AG57)),VLOOKUP(LEFT(AG57,FIND("[",AG57)-1),Resources!$B$3:$F$100,5,FALSE),VLOOKUP(AG57,Resources!$B$3:$F$100,5,FALSE)),0)</f>
        <v>0</v>
      </c>
      <c r="CK57" s="43">
        <f>AZ57*IF(AZ57&gt;0,IF(ISNUMBER(FIND("[",AH57)),VLOOKUP(LEFT(AH57,FIND("[",AH57)-1),Resources!$B$3:$F$100,5,FALSE),VLOOKUP(AH57,Resources!$B$3:$F$100,5,FALSE)),0)</f>
        <v>0</v>
      </c>
      <c r="CL57" s="43">
        <f>BA57*IF(BA57&gt;0,IF(ISNUMBER(FIND("[",AI57)),VLOOKUP(LEFT(AI57,FIND("[",AI57)-1),Resources!$B$3:$F$100,5,FALSE),VLOOKUP(AI57,Resources!$B$3:$F$100,5,FALSE)),0)</f>
        <v>0</v>
      </c>
      <c r="CM57" s="43">
        <f>BB57*IF(BB57&gt;0,IF(ISNUMBER(FIND("[",AJ57)),VLOOKUP(LEFT(AJ57,FIND("[",AJ57)-1),Resources!$B$3:$F$100,5,FALSE),VLOOKUP(AJ57,Resources!$B$3:$F$100,5,FALSE)),0)</f>
        <v>0</v>
      </c>
      <c r="CN57" s="43">
        <f>BC57*IF(BC57&gt;0,IF(ISNUMBER(FIND("[",AK57)),VLOOKUP(LEFT(AK57,FIND("[",AK57)-1),Resources!$B$3:$F$100,5,FALSE),VLOOKUP(AK57,Resources!$B$3:$F$100,5,FALSE)),0)</f>
        <v>0</v>
      </c>
      <c r="CO57" s="43">
        <f>BD57*IF(BD57&gt;0,IF(ISNUMBER(FIND("[",AL57)),VLOOKUP(LEFT(AL57,FIND("[",AL57)-1),Resources!$B$3:$F$100,5,FALSE),VLOOKUP(AL57,Resources!$B$3:$F$100,5,FALSE)),0)</f>
        <v>0</v>
      </c>
      <c r="CP57" s="43">
        <f>BE57*IF(BE57&gt;0,IF(ISNUMBER(FIND("[",AM57)),VLOOKUP(LEFT(AM57,FIND("[",AM57)-1),Resources!$B$3:$F$100,5,FALSE),VLOOKUP(AM57,Resources!$B$3:$F$100,5,FALSE)),0)</f>
        <v>0</v>
      </c>
      <c r="CQ57" s="43">
        <f>BF57*IF(BF57&gt;0,IF(ISNUMBER(FIND("[",AN57)),VLOOKUP(LEFT(AN57,FIND("[",AN57)-1),Resources!$B$3:$F$100,5,FALSE),VLOOKUP(AN57,Resources!$B$3:$F$100,5,FALSE)),0)</f>
        <v>0</v>
      </c>
      <c r="CR57" s="43">
        <f>BG57*IF(BG57&gt;0,IF(ISNUMBER(FIND("[",AO57)),VLOOKUP(LEFT(AO57,FIND("[",AO57)-1),Resources!$B$3:$F$100,5,FALSE),VLOOKUP(AO57,Resources!$B$3:$F$100,5,FALSE)),0)</f>
        <v>0</v>
      </c>
      <c r="CS57" s="43">
        <f>BH57*IF(BH57&gt;0,IF(ISNUMBER(FIND("[",AP57)),VLOOKUP(LEFT(AP57,FIND("[",AP57)-1),Resources!$B$3:$F$100,5,FALSE),VLOOKUP(AP57,Resources!$B$3:$F$100,5,FALSE)),0)</f>
        <v>0</v>
      </c>
      <c r="CT57" s="44">
        <f t="shared" si="40"/>
        <v>0</v>
      </c>
    </row>
    <row r="58" spans="1:98">
      <c r="A58" s="10" t="s">
        <v>261</v>
      </c>
      <c r="B58" s="4" t="s">
        <v>262</v>
      </c>
      <c r="C58" s="23" t="s">
        <v>263</v>
      </c>
      <c r="D58" s="4" t="s">
        <v>257</v>
      </c>
      <c r="E58" s="4"/>
      <c r="F58" s="12">
        <v>39407.416666666701</v>
      </c>
      <c r="G58" s="13"/>
      <c r="H58" s="4" t="s">
        <v>198</v>
      </c>
      <c r="I58" s="9"/>
      <c r="J58" s="13"/>
      <c r="K58" s="14">
        <v>38817.851600000002</v>
      </c>
      <c r="L58" s="13"/>
      <c r="M58" s="14">
        <v>0</v>
      </c>
      <c r="N58" s="13"/>
      <c r="X58" s="43">
        <f>M58/(IF(ISNUMBER(FIND("d",H58)),LEFT(H58,FIND("d",H58)-1),0)*COUNTIF(Agenda!$B$2:$B$25,"Yes")+IF(ISNUMBER(FIND(" ",H58)),LEFT(RIGHT(H58,LEN(H58)-FIND(" ",H58)),FIND("h",RIGHT(H58,LEN(H58)-FIND(" ",H58)))-1),IF(ISNUMBER(FIND("h",H58)),LEFT(H58,FIND("h",H58)-1),0)))</f>
        <v>0</v>
      </c>
      <c r="Y58" s="35">
        <f t="shared" si="49"/>
        <v>0</v>
      </c>
      <c r="Z58" s="35">
        <f t="shared" si="50"/>
        <v>0</v>
      </c>
      <c r="AA58" s="36">
        <f t="shared" si="21"/>
        <v>0</v>
      </c>
      <c r="AB58" s="36">
        <f t="shared" si="22"/>
        <v>0</v>
      </c>
      <c r="AC58" s="36">
        <f t="shared" si="23"/>
        <v>0</v>
      </c>
      <c r="AD58" s="36">
        <f t="shared" si="24"/>
        <v>0</v>
      </c>
      <c r="AE58" s="36">
        <f t="shared" si="25"/>
        <v>0</v>
      </c>
      <c r="AF58" s="36">
        <f t="shared" si="26"/>
        <v>0</v>
      </c>
      <c r="AG58" s="36">
        <f t="shared" si="27"/>
        <v>0</v>
      </c>
      <c r="AH58" s="36">
        <f t="shared" si="28"/>
        <v>0</v>
      </c>
      <c r="AI58" s="36">
        <f t="shared" si="29"/>
        <v>0</v>
      </c>
      <c r="AJ58" s="36">
        <f t="shared" si="30"/>
        <v>0</v>
      </c>
      <c r="AK58" s="36">
        <f t="shared" si="31"/>
        <v>0</v>
      </c>
      <c r="AL58" s="36">
        <f t="shared" si="32"/>
        <v>0</v>
      </c>
      <c r="AM58" s="36">
        <f t="shared" si="33"/>
        <v>0</v>
      </c>
      <c r="AN58" s="36">
        <f t="shared" si="34"/>
        <v>0</v>
      </c>
      <c r="AO58" s="36">
        <f t="shared" si="35"/>
        <v>0</v>
      </c>
      <c r="AP58" s="36">
        <f t="shared" si="36"/>
        <v>0</v>
      </c>
      <c r="AQ58" s="37">
        <f t="shared" si="51"/>
        <v>0</v>
      </c>
      <c r="AR58" s="37">
        <f t="shared" si="51"/>
        <v>0</v>
      </c>
      <c r="AS58" s="37">
        <f t="shared" si="51"/>
        <v>0</v>
      </c>
      <c r="AT58" s="37">
        <f t="shared" si="51"/>
        <v>0</v>
      </c>
      <c r="AU58" s="37">
        <f t="shared" si="51"/>
        <v>0</v>
      </c>
      <c r="AV58" s="37">
        <f t="shared" si="51"/>
        <v>0</v>
      </c>
      <c r="AW58" s="37">
        <f t="shared" si="51"/>
        <v>0</v>
      </c>
      <c r="AX58" s="37">
        <f t="shared" si="51"/>
        <v>0</v>
      </c>
      <c r="AY58" s="37">
        <f t="shared" si="51"/>
        <v>0</v>
      </c>
      <c r="AZ58" s="37">
        <f t="shared" si="51"/>
        <v>0</v>
      </c>
      <c r="BA58" s="37">
        <f t="shared" si="51"/>
        <v>0</v>
      </c>
      <c r="BB58" s="37">
        <f t="shared" si="51"/>
        <v>0</v>
      </c>
      <c r="BC58" s="37">
        <f t="shared" si="51"/>
        <v>0</v>
      </c>
      <c r="BD58" s="37">
        <f t="shared" si="51"/>
        <v>0</v>
      </c>
      <c r="BE58" s="37">
        <f t="shared" si="51"/>
        <v>0</v>
      </c>
      <c r="BF58" s="37">
        <f t="shared" si="43"/>
        <v>0</v>
      </c>
      <c r="BG58" s="37">
        <f t="shared" si="38"/>
        <v>0</v>
      </c>
      <c r="BH58" s="37">
        <f t="shared" si="38"/>
        <v>0</v>
      </c>
      <c r="BI58" s="43">
        <f>AQ58*IF(AQ58&gt;0,IF(ISNUMBER(FIND("[",Y58)),VLOOKUP(LEFT(Y58,FIND("[",Y58)-1),Resources!$B$3:$F$100,4,FALSE),VLOOKUP(Y58,Resources!$B$3:$F$100,4,FALSE)),0)</f>
        <v>0</v>
      </c>
      <c r="BJ58" s="43">
        <f>AR58*IF(AR58&gt;0,IF(ISNUMBER(FIND("[",Z58)),VLOOKUP(LEFT(Z58,FIND("[",Z58)-1),Resources!$B$3:$F$100,4,FALSE),VLOOKUP(Z58,Resources!$B$3:$F$100,4,FALSE)),0)</f>
        <v>0</v>
      </c>
      <c r="BK58" s="43">
        <f>AS58*IF(AS58&gt;0,IF(ISNUMBER(FIND("[",AA58)),VLOOKUP(LEFT(AA58,FIND("[",AA58)-1),Resources!$B$3:$F$100,4,FALSE),VLOOKUP(AA58,Resources!$B$3:$F$100,4,FALSE)),0)</f>
        <v>0</v>
      </c>
      <c r="BL58" s="43">
        <f>AT58*IF(AT58&gt;0,IF(ISNUMBER(FIND("[",AB58)),VLOOKUP(LEFT(AB58,FIND("[",AB58)-1),Resources!$B$3:$F$100,4,FALSE),VLOOKUP(AB58,Resources!$B$3:$F$100,4,FALSE)),0)</f>
        <v>0</v>
      </c>
      <c r="BM58" s="43">
        <f>AU58*IF(AU58&gt;0,IF(ISNUMBER(FIND("[",AC58)),VLOOKUP(LEFT(AC58,FIND("[",AC58)-1),Resources!$B$3:$F$100,4,FALSE),VLOOKUP(AC58,Resources!$B$3:$F$100,4,FALSE)),0)</f>
        <v>0</v>
      </c>
      <c r="BN58" s="43">
        <f>AV58*IF(AV58&gt;0,IF(ISNUMBER(FIND("[",AD58)),VLOOKUP(LEFT(AD58,FIND("[",AD58)-1),Resources!$B$3:$F$100,4,FALSE),VLOOKUP(AD58,Resources!$B$3:$F$100,4,FALSE)),0)</f>
        <v>0</v>
      </c>
      <c r="BO58" s="43">
        <f>AW58*IF(AW58&gt;0,IF(ISNUMBER(FIND("[",AE58)),VLOOKUP(LEFT(AE58,FIND("[",AE58)-1),Resources!$B$3:$F$100,4,FALSE),VLOOKUP(AE58,Resources!$B$3:$F$100,4,FALSE)),0)</f>
        <v>0</v>
      </c>
      <c r="BP58" s="43">
        <f>AX58*IF(AX58&gt;0,IF(ISNUMBER(FIND("[",AF58)),VLOOKUP(LEFT(AF58,FIND("[",AF58)-1),Resources!$B$3:$F$100,4,FALSE),VLOOKUP(AF58,Resources!$B$3:$F$100,4,FALSE)),0)</f>
        <v>0</v>
      </c>
      <c r="BQ58" s="43">
        <f>AY58*IF(AY58&gt;0,IF(ISNUMBER(FIND("[",AG58)),VLOOKUP(LEFT(AG58,FIND("[",AG58)-1),Resources!$B$3:$F$100,4,FALSE),VLOOKUP(AG58,Resources!$B$3:$F$100,4,FALSE)),0)</f>
        <v>0</v>
      </c>
      <c r="BR58" s="43">
        <f>AZ58*IF(AZ58&gt;0,IF(ISNUMBER(FIND("[",AH58)),VLOOKUP(LEFT(AH58,FIND("[",AH58)-1),Resources!$B$3:$F$100,4,FALSE),VLOOKUP(AH58,Resources!$B$3:$F$100,4,FALSE)),0)</f>
        <v>0</v>
      </c>
      <c r="BS58" s="43">
        <f>BA58*IF(BA58&gt;0,IF(ISNUMBER(FIND("[",AI58)),VLOOKUP(LEFT(AI58,FIND("[",AI58)-1),Resources!$B$3:$F$100,4,FALSE),VLOOKUP(AI58,Resources!$B$3:$F$100,4,FALSE)),0)</f>
        <v>0</v>
      </c>
      <c r="BT58" s="43">
        <f>BB58*IF(BB58&gt;0,IF(ISNUMBER(FIND("[",AJ58)),VLOOKUP(LEFT(AJ58,FIND("[",AJ58)-1),Resources!$B$3:$F$100,4,FALSE),VLOOKUP(AJ58,Resources!$B$3:$F$100,4,FALSE)),0)</f>
        <v>0</v>
      </c>
      <c r="BU58" s="43">
        <f>BC58*IF(BC58&gt;0,IF(ISNUMBER(FIND("[",AK58)),VLOOKUP(LEFT(AK58,FIND("[",AK58)-1),Resources!$B$3:$F$100,4,FALSE),VLOOKUP(AK58,Resources!$B$3:$F$100,4,FALSE)),0)</f>
        <v>0</v>
      </c>
      <c r="BV58" s="43">
        <f>BD58*IF(BD58&gt;0,IF(ISNUMBER(FIND("[",AL58)),VLOOKUP(LEFT(AL58,FIND("[",AL58)-1),Resources!$B$3:$F$100,4,FALSE),VLOOKUP(AL58,Resources!$B$3:$F$100,4,FALSE)),0)</f>
        <v>0</v>
      </c>
      <c r="BW58" s="43">
        <f>BE58*IF(BE58&gt;0,IF(ISNUMBER(FIND("[",AM58)),VLOOKUP(LEFT(AM58,FIND("[",AM58)-1),Resources!$B$3:$F$100,4,FALSE),VLOOKUP(AM58,Resources!$B$3:$F$100,4,FALSE)),0)</f>
        <v>0</v>
      </c>
      <c r="BX58" s="43">
        <f>BF58*IF(BF58&gt;0,IF(ISNUMBER(FIND("[",AN58)),VLOOKUP(LEFT(AN58,FIND("[",AN58)-1),Resources!$B$3:$F$100,4,FALSE),VLOOKUP(AN58,Resources!$B$3:$F$100,4,FALSE)),0)</f>
        <v>0</v>
      </c>
      <c r="BY58" s="43">
        <f>BG58*IF(BG58&gt;0,IF(ISNUMBER(FIND("[",AO58)),VLOOKUP(LEFT(AO58,FIND("[",AO58)-1),Resources!$B$3:$F$100,4,FALSE),VLOOKUP(AO58,Resources!$B$3:$F$100,4,FALSE)),0)</f>
        <v>0</v>
      </c>
      <c r="BZ58" s="43">
        <f>BH58*IF(BH58&gt;0,IF(ISNUMBER(FIND("[",AP58)),VLOOKUP(LEFT(AP58,FIND("[",AP58)-1),Resources!$B$3:$F$100,4,FALSE),VLOOKUP(AP58,Resources!$B$3:$F$100,4,FALSE)),0)</f>
        <v>0</v>
      </c>
      <c r="CA58" s="44">
        <f t="shared" si="39"/>
        <v>0</v>
      </c>
      <c r="CB58" s="43">
        <f>AQ58*IF(AQ58&gt;0,IF(ISNUMBER(FIND("[",Y58)),VLOOKUP(LEFT(Y58,FIND("[",Y58)-1),Resources!$B$3:$F$100,5,FALSE),VLOOKUP(Y58,Resources!$B$3:$F$100,5,FALSE)),0)</f>
        <v>0</v>
      </c>
      <c r="CC58" s="43">
        <f>AR58*IF(AR58&gt;0,IF(ISNUMBER(FIND("[",Z58)),VLOOKUP(LEFT(Z58,FIND("[",Z58)-1),Resources!$B$3:$F$100,5,FALSE),VLOOKUP(Z58,Resources!$B$3:$F$100,5,FALSE)),0)</f>
        <v>0</v>
      </c>
      <c r="CD58" s="43">
        <f>AS58*IF(AS58&gt;0,IF(ISNUMBER(FIND("[",AA58)),VLOOKUP(LEFT(AA58,FIND("[",AA58)-1),Resources!$B$3:$F$100,5,FALSE),VLOOKUP(AA58,Resources!$B$3:$F$100,5,FALSE)),0)</f>
        <v>0</v>
      </c>
      <c r="CE58" s="43">
        <f>AT58*IF(AT58&gt;0,IF(ISNUMBER(FIND("[",AB58)),VLOOKUP(LEFT(AB58,FIND("[",AB58)-1),Resources!$B$3:$F$100,5,FALSE),VLOOKUP(AB58,Resources!$B$3:$F$100,5,FALSE)),0)</f>
        <v>0</v>
      </c>
      <c r="CF58" s="43">
        <f>AU58*IF(AU58&gt;0,IF(ISNUMBER(FIND("[",AC58)),VLOOKUP(LEFT(AC58,FIND("[",AC58)-1),Resources!$B$3:$F$100,5,FALSE),VLOOKUP(AC58,Resources!$B$3:$F$100,5,FALSE)),0)</f>
        <v>0</v>
      </c>
      <c r="CG58" s="43">
        <f>AV58*IF(AV58&gt;0,IF(ISNUMBER(FIND("[",AD58)),VLOOKUP(LEFT(AD58,FIND("[",AD58)-1),Resources!$B$3:$F$100,5,FALSE),VLOOKUP(AD58,Resources!$B$3:$F$100,5,FALSE)),0)</f>
        <v>0</v>
      </c>
      <c r="CH58" s="43">
        <f>AW58*IF(AW58&gt;0,IF(ISNUMBER(FIND("[",AE58)),VLOOKUP(LEFT(AE58,FIND("[",AE58)-1),Resources!$B$3:$F$100,5,FALSE),VLOOKUP(AE58,Resources!$B$3:$F$100,5,FALSE)),0)</f>
        <v>0</v>
      </c>
      <c r="CI58" s="43">
        <f>AX58*IF(AX58&gt;0,IF(ISNUMBER(FIND("[",AF58)),VLOOKUP(LEFT(AF58,FIND("[",AF58)-1),Resources!$B$3:$F$100,5,FALSE),VLOOKUP(AF58,Resources!$B$3:$F$100,5,FALSE)),0)</f>
        <v>0</v>
      </c>
      <c r="CJ58" s="43">
        <f>AY58*IF(AY58&gt;0,IF(ISNUMBER(FIND("[",AG58)),VLOOKUP(LEFT(AG58,FIND("[",AG58)-1),Resources!$B$3:$F$100,5,FALSE),VLOOKUP(AG58,Resources!$B$3:$F$100,5,FALSE)),0)</f>
        <v>0</v>
      </c>
      <c r="CK58" s="43">
        <f>AZ58*IF(AZ58&gt;0,IF(ISNUMBER(FIND("[",AH58)),VLOOKUP(LEFT(AH58,FIND("[",AH58)-1),Resources!$B$3:$F$100,5,FALSE),VLOOKUP(AH58,Resources!$B$3:$F$100,5,FALSE)),0)</f>
        <v>0</v>
      </c>
      <c r="CL58" s="43">
        <f>BA58*IF(BA58&gt;0,IF(ISNUMBER(FIND("[",AI58)),VLOOKUP(LEFT(AI58,FIND("[",AI58)-1),Resources!$B$3:$F$100,5,FALSE),VLOOKUP(AI58,Resources!$B$3:$F$100,5,FALSE)),0)</f>
        <v>0</v>
      </c>
      <c r="CM58" s="43">
        <f>BB58*IF(BB58&gt;0,IF(ISNUMBER(FIND("[",AJ58)),VLOOKUP(LEFT(AJ58,FIND("[",AJ58)-1),Resources!$B$3:$F$100,5,FALSE),VLOOKUP(AJ58,Resources!$B$3:$F$100,5,FALSE)),0)</f>
        <v>0</v>
      </c>
      <c r="CN58" s="43">
        <f>BC58*IF(BC58&gt;0,IF(ISNUMBER(FIND("[",AK58)),VLOOKUP(LEFT(AK58,FIND("[",AK58)-1),Resources!$B$3:$F$100,5,FALSE),VLOOKUP(AK58,Resources!$B$3:$F$100,5,FALSE)),0)</f>
        <v>0</v>
      </c>
      <c r="CO58" s="43">
        <f>BD58*IF(BD58&gt;0,IF(ISNUMBER(FIND("[",AL58)),VLOOKUP(LEFT(AL58,FIND("[",AL58)-1),Resources!$B$3:$F$100,5,FALSE),VLOOKUP(AL58,Resources!$B$3:$F$100,5,FALSE)),0)</f>
        <v>0</v>
      </c>
      <c r="CP58" s="43">
        <f>BE58*IF(BE58&gt;0,IF(ISNUMBER(FIND("[",AM58)),VLOOKUP(LEFT(AM58,FIND("[",AM58)-1),Resources!$B$3:$F$100,5,FALSE),VLOOKUP(AM58,Resources!$B$3:$F$100,5,FALSE)),0)</f>
        <v>0</v>
      </c>
      <c r="CQ58" s="43">
        <f>BF58*IF(BF58&gt;0,IF(ISNUMBER(FIND("[",AN58)),VLOOKUP(LEFT(AN58,FIND("[",AN58)-1),Resources!$B$3:$F$100,5,FALSE),VLOOKUP(AN58,Resources!$B$3:$F$100,5,FALSE)),0)</f>
        <v>0</v>
      </c>
      <c r="CR58" s="43">
        <f>BG58*IF(BG58&gt;0,IF(ISNUMBER(FIND("[",AO58)),VLOOKUP(LEFT(AO58,FIND("[",AO58)-1),Resources!$B$3:$F$100,5,FALSE),VLOOKUP(AO58,Resources!$B$3:$F$100,5,FALSE)),0)</f>
        <v>0</v>
      </c>
      <c r="CS58" s="43">
        <f>BH58*IF(BH58&gt;0,IF(ISNUMBER(FIND("[",AP58)),VLOOKUP(LEFT(AP58,FIND("[",AP58)-1),Resources!$B$3:$F$100,5,FALSE),VLOOKUP(AP58,Resources!$B$3:$F$100,5,FALSE)),0)</f>
        <v>0</v>
      </c>
      <c r="CT58" s="44">
        <f t="shared" si="40"/>
        <v>0</v>
      </c>
    </row>
    <row r="59" spans="1:98">
      <c r="A59" s="10" t="s">
        <v>264</v>
      </c>
      <c r="B59" s="4" t="s">
        <v>265</v>
      </c>
      <c r="C59" s="23" t="s">
        <v>266</v>
      </c>
      <c r="D59" s="4" t="s">
        <v>257</v>
      </c>
      <c r="E59" s="4" t="s">
        <v>267</v>
      </c>
      <c r="F59" s="12">
        <v>39407.416666666701</v>
      </c>
      <c r="G59" s="13"/>
      <c r="H59" s="4" t="s">
        <v>198</v>
      </c>
      <c r="I59" s="9"/>
      <c r="J59" s="13"/>
      <c r="K59" s="14">
        <v>32000</v>
      </c>
      <c r="L59" s="13"/>
      <c r="M59" s="14">
        <v>0</v>
      </c>
      <c r="N59" s="13"/>
      <c r="X59" s="43">
        <f>M59/(IF(ISNUMBER(FIND("d",H59)),LEFT(H59,FIND("d",H59)-1),0)*COUNTIF(Agenda!$B$2:$B$25,"Yes")+IF(ISNUMBER(FIND(" ",H59)),LEFT(RIGHT(H59,LEN(H59)-FIND(" ",H59)),FIND("h",RIGHT(H59,LEN(H59)-FIND(" ",H59)))-1),IF(ISNUMBER(FIND("h",H59)),LEFT(H59,FIND("h",H59)-1),0)))</f>
        <v>0</v>
      </c>
      <c r="Y59" s="35">
        <f t="shared" si="49"/>
        <v>0</v>
      </c>
      <c r="Z59" s="35">
        <f t="shared" si="50"/>
        <v>0</v>
      </c>
      <c r="AA59" s="36">
        <f t="shared" si="21"/>
        <v>0</v>
      </c>
      <c r="AB59" s="36">
        <f t="shared" si="22"/>
        <v>0</v>
      </c>
      <c r="AC59" s="36">
        <f t="shared" si="23"/>
        <v>0</v>
      </c>
      <c r="AD59" s="36">
        <f t="shared" si="24"/>
        <v>0</v>
      </c>
      <c r="AE59" s="36">
        <f t="shared" si="25"/>
        <v>0</v>
      </c>
      <c r="AF59" s="36">
        <f t="shared" si="26"/>
        <v>0</v>
      </c>
      <c r="AG59" s="36">
        <f t="shared" si="27"/>
        <v>0</v>
      </c>
      <c r="AH59" s="36">
        <f t="shared" si="28"/>
        <v>0</v>
      </c>
      <c r="AI59" s="36">
        <f t="shared" si="29"/>
        <v>0</v>
      </c>
      <c r="AJ59" s="36">
        <f t="shared" si="30"/>
        <v>0</v>
      </c>
      <c r="AK59" s="36">
        <f t="shared" si="31"/>
        <v>0</v>
      </c>
      <c r="AL59" s="36">
        <f t="shared" si="32"/>
        <v>0</v>
      </c>
      <c r="AM59" s="36">
        <f t="shared" si="33"/>
        <v>0</v>
      </c>
      <c r="AN59" s="36">
        <f t="shared" si="34"/>
        <v>0</v>
      </c>
      <c r="AO59" s="36">
        <f t="shared" si="35"/>
        <v>0</v>
      </c>
      <c r="AP59" s="36">
        <f t="shared" si="36"/>
        <v>0</v>
      </c>
      <c r="AQ59" s="37">
        <f t="shared" si="51"/>
        <v>0</v>
      </c>
      <c r="AR59" s="37">
        <f t="shared" si="51"/>
        <v>0</v>
      </c>
      <c r="AS59" s="37">
        <f t="shared" si="51"/>
        <v>0</v>
      </c>
      <c r="AT59" s="37">
        <f t="shared" si="51"/>
        <v>0</v>
      </c>
      <c r="AU59" s="37">
        <f t="shared" si="51"/>
        <v>0</v>
      </c>
      <c r="AV59" s="37">
        <f t="shared" si="51"/>
        <v>0</v>
      </c>
      <c r="AW59" s="37">
        <f t="shared" si="51"/>
        <v>0</v>
      </c>
      <c r="AX59" s="37">
        <f t="shared" si="51"/>
        <v>0</v>
      </c>
      <c r="AY59" s="37">
        <f t="shared" si="51"/>
        <v>0</v>
      </c>
      <c r="AZ59" s="37">
        <f t="shared" si="51"/>
        <v>0</v>
      </c>
      <c r="BA59" s="37">
        <f t="shared" si="51"/>
        <v>0</v>
      </c>
      <c r="BB59" s="37">
        <f t="shared" si="51"/>
        <v>0</v>
      </c>
      <c r="BC59" s="37">
        <f t="shared" si="51"/>
        <v>0</v>
      </c>
      <c r="BD59" s="37">
        <f t="shared" si="51"/>
        <v>0</v>
      </c>
      <c r="BE59" s="37">
        <f t="shared" si="51"/>
        <v>0</v>
      </c>
      <c r="BF59" s="37">
        <f t="shared" si="43"/>
        <v>0</v>
      </c>
      <c r="BG59" s="37">
        <f t="shared" si="38"/>
        <v>0</v>
      </c>
      <c r="BH59" s="37">
        <f t="shared" si="38"/>
        <v>0</v>
      </c>
      <c r="BI59" s="43">
        <f>AQ59*IF(AQ59&gt;0,IF(ISNUMBER(FIND("[",Y59)),VLOOKUP(LEFT(Y59,FIND("[",Y59)-1),Resources!$B$3:$F$100,4,FALSE),VLOOKUP(Y59,Resources!$B$3:$F$100,4,FALSE)),0)</f>
        <v>0</v>
      </c>
      <c r="BJ59" s="43">
        <f>AR59*IF(AR59&gt;0,IF(ISNUMBER(FIND("[",Z59)),VLOOKUP(LEFT(Z59,FIND("[",Z59)-1),Resources!$B$3:$F$100,4,FALSE),VLOOKUP(Z59,Resources!$B$3:$F$100,4,FALSE)),0)</f>
        <v>0</v>
      </c>
      <c r="BK59" s="43">
        <f>AS59*IF(AS59&gt;0,IF(ISNUMBER(FIND("[",AA59)),VLOOKUP(LEFT(AA59,FIND("[",AA59)-1),Resources!$B$3:$F$100,4,FALSE),VLOOKUP(AA59,Resources!$B$3:$F$100,4,FALSE)),0)</f>
        <v>0</v>
      </c>
      <c r="BL59" s="43">
        <f>AT59*IF(AT59&gt;0,IF(ISNUMBER(FIND("[",AB59)),VLOOKUP(LEFT(AB59,FIND("[",AB59)-1),Resources!$B$3:$F$100,4,FALSE),VLOOKUP(AB59,Resources!$B$3:$F$100,4,FALSE)),0)</f>
        <v>0</v>
      </c>
      <c r="BM59" s="43">
        <f>AU59*IF(AU59&gt;0,IF(ISNUMBER(FIND("[",AC59)),VLOOKUP(LEFT(AC59,FIND("[",AC59)-1),Resources!$B$3:$F$100,4,FALSE),VLOOKUP(AC59,Resources!$B$3:$F$100,4,FALSE)),0)</f>
        <v>0</v>
      </c>
      <c r="BN59" s="43">
        <f>AV59*IF(AV59&gt;0,IF(ISNUMBER(FIND("[",AD59)),VLOOKUP(LEFT(AD59,FIND("[",AD59)-1),Resources!$B$3:$F$100,4,FALSE),VLOOKUP(AD59,Resources!$B$3:$F$100,4,FALSE)),0)</f>
        <v>0</v>
      </c>
      <c r="BO59" s="43">
        <f>AW59*IF(AW59&gt;0,IF(ISNUMBER(FIND("[",AE59)),VLOOKUP(LEFT(AE59,FIND("[",AE59)-1),Resources!$B$3:$F$100,4,FALSE),VLOOKUP(AE59,Resources!$B$3:$F$100,4,FALSE)),0)</f>
        <v>0</v>
      </c>
      <c r="BP59" s="43">
        <f>AX59*IF(AX59&gt;0,IF(ISNUMBER(FIND("[",AF59)),VLOOKUP(LEFT(AF59,FIND("[",AF59)-1),Resources!$B$3:$F$100,4,FALSE),VLOOKUP(AF59,Resources!$B$3:$F$100,4,FALSE)),0)</f>
        <v>0</v>
      </c>
      <c r="BQ59" s="43">
        <f>AY59*IF(AY59&gt;0,IF(ISNUMBER(FIND("[",AG59)),VLOOKUP(LEFT(AG59,FIND("[",AG59)-1),Resources!$B$3:$F$100,4,FALSE),VLOOKUP(AG59,Resources!$B$3:$F$100,4,FALSE)),0)</f>
        <v>0</v>
      </c>
      <c r="BR59" s="43">
        <f>AZ59*IF(AZ59&gt;0,IF(ISNUMBER(FIND("[",AH59)),VLOOKUP(LEFT(AH59,FIND("[",AH59)-1),Resources!$B$3:$F$100,4,FALSE),VLOOKUP(AH59,Resources!$B$3:$F$100,4,FALSE)),0)</f>
        <v>0</v>
      </c>
      <c r="BS59" s="43">
        <f>BA59*IF(BA59&gt;0,IF(ISNUMBER(FIND("[",AI59)),VLOOKUP(LEFT(AI59,FIND("[",AI59)-1),Resources!$B$3:$F$100,4,FALSE),VLOOKUP(AI59,Resources!$B$3:$F$100,4,FALSE)),0)</f>
        <v>0</v>
      </c>
      <c r="BT59" s="43">
        <f>BB59*IF(BB59&gt;0,IF(ISNUMBER(FIND("[",AJ59)),VLOOKUP(LEFT(AJ59,FIND("[",AJ59)-1),Resources!$B$3:$F$100,4,FALSE),VLOOKUP(AJ59,Resources!$B$3:$F$100,4,FALSE)),0)</f>
        <v>0</v>
      </c>
      <c r="BU59" s="43">
        <f>BC59*IF(BC59&gt;0,IF(ISNUMBER(FIND("[",AK59)),VLOOKUP(LEFT(AK59,FIND("[",AK59)-1),Resources!$B$3:$F$100,4,FALSE),VLOOKUP(AK59,Resources!$B$3:$F$100,4,FALSE)),0)</f>
        <v>0</v>
      </c>
      <c r="BV59" s="43">
        <f>BD59*IF(BD59&gt;0,IF(ISNUMBER(FIND("[",AL59)),VLOOKUP(LEFT(AL59,FIND("[",AL59)-1),Resources!$B$3:$F$100,4,FALSE),VLOOKUP(AL59,Resources!$B$3:$F$100,4,FALSE)),0)</f>
        <v>0</v>
      </c>
      <c r="BW59" s="43">
        <f>BE59*IF(BE59&gt;0,IF(ISNUMBER(FIND("[",AM59)),VLOOKUP(LEFT(AM59,FIND("[",AM59)-1),Resources!$B$3:$F$100,4,FALSE),VLOOKUP(AM59,Resources!$B$3:$F$100,4,FALSE)),0)</f>
        <v>0</v>
      </c>
      <c r="BX59" s="43">
        <f>BF59*IF(BF59&gt;0,IF(ISNUMBER(FIND("[",AN59)),VLOOKUP(LEFT(AN59,FIND("[",AN59)-1),Resources!$B$3:$F$100,4,FALSE),VLOOKUP(AN59,Resources!$B$3:$F$100,4,FALSE)),0)</f>
        <v>0</v>
      </c>
      <c r="BY59" s="43">
        <f>BG59*IF(BG59&gt;0,IF(ISNUMBER(FIND("[",AO59)),VLOOKUP(LEFT(AO59,FIND("[",AO59)-1),Resources!$B$3:$F$100,4,FALSE),VLOOKUP(AO59,Resources!$B$3:$F$100,4,FALSE)),0)</f>
        <v>0</v>
      </c>
      <c r="BZ59" s="43">
        <f>BH59*IF(BH59&gt;0,IF(ISNUMBER(FIND("[",AP59)),VLOOKUP(LEFT(AP59,FIND("[",AP59)-1),Resources!$B$3:$F$100,4,FALSE),VLOOKUP(AP59,Resources!$B$3:$F$100,4,FALSE)),0)</f>
        <v>0</v>
      </c>
      <c r="CA59" s="44">
        <f t="shared" si="39"/>
        <v>0</v>
      </c>
      <c r="CB59" s="43">
        <f>AQ59*IF(AQ59&gt;0,IF(ISNUMBER(FIND("[",Y59)),VLOOKUP(LEFT(Y59,FIND("[",Y59)-1),Resources!$B$3:$F$100,5,FALSE),VLOOKUP(Y59,Resources!$B$3:$F$100,5,FALSE)),0)</f>
        <v>0</v>
      </c>
      <c r="CC59" s="43">
        <f>AR59*IF(AR59&gt;0,IF(ISNUMBER(FIND("[",Z59)),VLOOKUP(LEFT(Z59,FIND("[",Z59)-1),Resources!$B$3:$F$100,5,FALSE),VLOOKUP(Z59,Resources!$B$3:$F$100,5,FALSE)),0)</f>
        <v>0</v>
      </c>
      <c r="CD59" s="43">
        <f>AS59*IF(AS59&gt;0,IF(ISNUMBER(FIND("[",AA59)),VLOOKUP(LEFT(AA59,FIND("[",AA59)-1),Resources!$B$3:$F$100,5,FALSE),VLOOKUP(AA59,Resources!$B$3:$F$100,5,FALSE)),0)</f>
        <v>0</v>
      </c>
      <c r="CE59" s="43">
        <f>AT59*IF(AT59&gt;0,IF(ISNUMBER(FIND("[",AB59)),VLOOKUP(LEFT(AB59,FIND("[",AB59)-1),Resources!$B$3:$F$100,5,FALSE),VLOOKUP(AB59,Resources!$B$3:$F$100,5,FALSE)),0)</f>
        <v>0</v>
      </c>
      <c r="CF59" s="43">
        <f>AU59*IF(AU59&gt;0,IF(ISNUMBER(FIND("[",AC59)),VLOOKUP(LEFT(AC59,FIND("[",AC59)-1),Resources!$B$3:$F$100,5,FALSE),VLOOKUP(AC59,Resources!$B$3:$F$100,5,FALSE)),0)</f>
        <v>0</v>
      </c>
      <c r="CG59" s="43">
        <f>AV59*IF(AV59&gt;0,IF(ISNUMBER(FIND("[",AD59)),VLOOKUP(LEFT(AD59,FIND("[",AD59)-1),Resources!$B$3:$F$100,5,FALSE),VLOOKUP(AD59,Resources!$B$3:$F$100,5,FALSE)),0)</f>
        <v>0</v>
      </c>
      <c r="CH59" s="43">
        <f>AW59*IF(AW59&gt;0,IF(ISNUMBER(FIND("[",AE59)),VLOOKUP(LEFT(AE59,FIND("[",AE59)-1),Resources!$B$3:$F$100,5,FALSE),VLOOKUP(AE59,Resources!$B$3:$F$100,5,FALSE)),0)</f>
        <v>0</v>
      </c>
      <c r="CI59" s="43">
        <f>AX59*IF(AX59&gt;0,IF(ISNUMBER(FIND("[",AF59)),VLOOKUP(LEFT(AF59,FIND("[",AF59)-1),Resources!$B$3:$F$100,5,FALSE),VLOOKUP(AF59,Resources!$B$3:$F$100,5,FALSE)),0)</f>
        <v>0</v>
      </c>
      <c r="CJ59" s="43">
        <f>AY59*IF(AY59&gt;0,IF(ISNUMBER(FIND("[",AG59)),VLOOKUP(LEFT(AG59,FIND("[",AG59)-1),Resources!$B$3:$F$100,5,FALSE),VLOOKUP(AG59,Resources!$B$3:$F$100,5,FALSE)),0)</f>
        <v>0</v>
      </c>
      <c r="CK59" s="43">
        <f>AZ59*IF(AZ59&gt;0,IF(ISNUMBER(FIND("[",AH59)),VLOOKUP(LEFT(AH59,FIND("[",AH59)-1),Resources!$B$3:$F$100,5,FALSE),VLOOKUP(AH59,Resources!$B$3:$F$100,5,FALSE)),0)</f>
        <v>0</v>
      </c>
      <c r="CL59" s="43">
        <f>BA59*IF(BA59&gt;0,IF(ISNUMBER(FIND("[",AI59)),VLOOKUP(LEFT(AI59,FIND("[",AI59)-1),Resources!$B$3:$F$100,5,FALSE),VLOOKUP(AI59,Resources!$B$3:$F$100,5,FALSE)),0)</f>
        <v>0</v>
      </c>
      <c r="CM59" s="43">
        <f>BB59*IF(BB59&gt;0,IF(ISNUMBER(FIND("[",AJ59)),VLOOKUP(LEFT(AJ59,FIND("[",AJ59)-1),Resources!$B$3:$F$100,5,FALSE),VLOOKUP(AJ59,Resources!$B$3:$F$100,5,FALSE)),0)</f>
        <v>0</v>
      </c>
      <c r="CN59" s="43">
        <f>BC59*IF(BC59&gt;0,IF(ISNUMBER(FIND("[",AK59)),VLOOKUP(LEFT(AK59,FIND("[",AK59)-1),Resources!$B$3:$F$100,5,FALSE),VLOOKUP(AK59,Resources!$B$3:$F$100,5,FALSE)),0)</f>
        <v>0</v>
      </c>
      <c r="CO59" s="43">
        <f>BD59*IF(BD59&gt;0,IF(ISNUMBER(FIND("[",AL59)),VLOOKUP(LEFT(AL59,FIND("[",AL59)-1),Resources!$B$3:$F$100,5,FALSE),VLOOKUP(AL59,Resources!$B$3:$F$100,5,FALSE)),0)</f>
        <v>0</v>
      </c>
      <c r="CP59" s="43">
        <f>BE59*IF(BE59&gt;0,IF(ISNUMBER(FIND("[",AM59)),VLOOKUP(LEFT(AM59,FIND("[",AM59)-1),Resources!$B$3:$F$100,5,FALSE),VLOOKUP(AM59,Resources!$B$3:$F$100,5,FALSE)),0)</f>
        <v>0</v>
      </c>
      <c r="CQ59" s="43">
        <f>BF59*IF(BF59&gt;0,IF(ISNUMBER(FIND("[",AN59)),VLOOKUP(LEFT(AN59,FIND("[",AN59)-1),Resources!$B$3:$F$100,5,FALSE),VLOOKUP(AN59,Resources!$B$3:$F$100,5,FALSE)),0)</f>
        <v>0</v>
      </c>
      <c r="CR59" s="43">
        <f>BG59*IF(BG59&gt;0,IF(ISNUMBER(FIND("[",AO59)),VLOOKUP(LEFT(AO59,FIND("[",AO59)-1),Resources!$B$3:$F$100,5,FALSE),VLOOKUP(AO59,Resources!$B$3:$F$100,5,FALSE)),0)</f>
        <v>0</v>
      </c>
      <c r="CS59" s="43">
        <f>BH59*IF(BH59&gt;0,IF(ISNUMBER(FIND("[",AP59)),VLOOKUP(LEFT(AP59,FIND("[",AP59)-1),Resources!$B$3:$F$100,5,FALSE),VLOOKUP(AP59,Resources!$B$3:$F$100,5,FALSE)),0)</f>
        <v>0</v>
      </c>
      <c r="CT59" s="44">
        <f t="shared" si="40"/>
        <v>0</v>
      </c>
    </row>
    <row r="60" spans="1:98">
      <c r="A60" s="10" t="s">
        <v>268</v>
      </c>
      <c r="B60" s="4" t="s">
        <v>269</v>
      </c>
      <c r="C60" s="23" t="s">
        <v>270</v>
      </c>
      <c r="D60" s="4" t="s">
        <v>271</v>
      </c>
      <c r="E60" s="4" t="s">
        <v>272</v>
      </c>
      <c r="F60" s="12">
        <v>39414.416666666701</v>
      </c>
      <c r="G60" s="13"/>
      <c r="H60" s="4" t="s">
        <v>108</v>
      </c>
      <c r="I60" s="9" t="s">
        <v>273</v>
      </c>
      <c r="J60" s="13"/>
      <c r="K60" s="14">
        <v>83000</v>
      </c>
      <c r="L60" s="13"/>
      <c r="M60" s="14">
        <v>0</v>
      </c>
      <c r="N60" s="13"/>
      <c r="X60" s="43">
        <f>M60/(IF(ISNUMBER(FIND("d",H60)),LEFT(H60,FIND("d",H60)-1),0)*COUNTIF(Agenda!$B$2:$B$25,"Yes")+IF(ISNUMBER(FIND(" ",H60)),LEFT(RIGHT(H60,LEN(H60)-FIND(" ",H60)),FIND("h",RIGHT(H60,LEN(H60)-FIND(" ",H60)))-1),IF(ISNUMBER(FIND("h",H60)),LEFT(H60,FIND("h",H60)-1),0)))</f>
        <v>0</v>
      </c>
      <c r="Y60" s="35" t="str">
        <f t="shared" si="49"/>
        <v>painter[4,00 #6]</v>
      </c>
      <c r="Z60" s="35">
        <f t="shared" si="50"/>
        <v>0</v>
      </c>
      <c r="AA60" s="36">
        <f t="shared" si="21"/>
        <v>0</v>
      </c>
      <c r="AB60" s="36">
        <f t="shared" si="22"/>
        <v>0</v>
      </c>
      <c r="AC60" s="36">
        <f t="shared" si="23"/>
        <v>0</v>
      </c>
      <c r="AD60" s="36">
        <f t="shared" si="24"/>
        <v>0</v>
      </c>
      <c r="AE60" s="36">
        <f t="shared" si="25"/>
        <v>0</v>
      </c>
      <c r="AF60" s="36">
        <f t="shared" si="26"/>
        <v>0</v>
      </c>
      <c r="AG60" s="36">
        <f t="shared" si="27"/>
        <v>0</v>
      </c>
      <c r="AH60" s="36">
        <f t="shared" si="28"/>
        <v>0</v>
      </c>
      <c r="AI60" s="36">
        <f t="shared" si="29"/>
        <v>0</v>
      </c>
      <c r="AJ60" s="36">
        <f t="shared" si="30"/>
        <v>0</v>
      </c>
      <c r="AK60" s="36">
        <f t="shared" si="31"/>
        <v>0</v>
      </c>
      <c r="AL60" s="36">
        <f t="shared" si="32"/>
        <v>0</v>
      </c>
      <c r="AM60" s="36">
        <f t="shared" si="33"/>
        <v>0</v>
      </c>
      <c r="AN60" s="36">
        <f t="shared" si="34"/>
        <v>0</v>
      </c>
      <c r="AO60" s="36">
        <f t="shared" si="35"/>
        <v>0</v>
      </c>
      <c r="AP60" s="36">
        <f t="shared" si="36"/>
        <v>0</v>
      </c>
      <c r="AQ60" s="37" t="str">
        <f t="shared" si="51"/>
        <v>4,00</v>
      </c>
      <c r="AR60" s="37">
        <f t="shared" si="51"/>
        <v>0</v>
      </c>
      <c r="AS60" s="37">
        <f t="shared" si="51"/>
        <v>0</v>
      </c>
      <c r="AT60" s="37">
        <f t="shared" si="51"/>
        <v>0</v>
      </c>
      <c r="AU60" s="37">
        <f t="shared" si="51"/>
        <v>0</v>
      </c>
      <c r="AV60" s="37">
        <f t="shared" si="51"/>
        <v>0</v>
      </c>
      <c r="AW60" s="37">
        <f t="shared" si="51"/>
        <v>0</v>
      </c>
      <c r="AX60" s="37">
        <f t="shared" si="51"/>
        <v>0</v>
      </c>
      <c r="AY60" s="37">
        <f t="shared" si="51"/>
        <v>0</v>
      </c>
      <c r="AZ60" s="37">
        <f t="shared" si="51"/>
        <v>0</v>
      </c>
      <c r="BA60" s="37">
        <f t="shared" si="51"/>
        <v>0</v>
      </c>
      <c r="BB60" s="37">
        <f t="shared" si="51"/>
        <v>0</v>
      </c>
      <c r="BC60" s="37">
        <f t="shared" si="51"/>
        <v>0</v>
      </c>
      <c r="BD60" s="37">
        <f t="shared" si="51"/>
        <v>0</v>
      </c>
      <c r="BE60" s="37">
        <f t="shared" si="51"/>
        <v>0</v>
      </c>
      <c r="BF60" s="37">
        <f t="shared" si="43"/>
        <v>0</v>
      </c>
      <c r="BG60" s="37">
        <f t="shared" si="38"/>
        <v>0</v>
      </c>
      <c r="BH60" s="37">
        <f t="shared" si="38"/>
        <v>0</v>
      </c>
      <c r="BI60" s="43">
        <f>AQ60*IF(AQ60&gt;0,IF(ISNUMBER(FIND("[",Y60)),VLOOKUP(LEFT(Y60,FIND("[",Y60)-1),Resources!$B$3:$F$100,4,FALSE),VLOOKUP(Y60,Resources!$B$3:$F$100,4,FALSE)),0)</f>
        <v>0</v>
      </c>
      <c r="BJ60" s="43">
        <f>AR60*IF(AR60&gt;0,IF(ISNUMBER(FIND("[",Z60)),VLOOKUP(LEFT(Z60,FIND("[",Z60)-1),Resources!$B$3:$F$100,4,FALSE),VLOOKUP(Z60,Resources!$B$3:$F$100,4,FALSE)),0)</f>
        <v>0</v>
      </c>
      <c r="BK60" s="43">
        <f>AS60*IF(AS60&gt;0,IF(ISNUMBER(FIND("[",AA60)),VLOOKUP(LEFT(AA60,FIND("[",AA60)-1),Resources!$B$3:$F$100,4,FALSE),VLOOKUP(AA60,Resources!$B$3:$F$100,4,FALSE)),0)</f>
        <v>0</v>
      </c>
      <c r="BL60" s="43">
        <f>AT60*IF(AT60&gt;0,IF(ISNUMBER(FIND("[",AB60)),VLOOKUP(LEFT(AB60,FIND("[",AB60)-1),Resources!$B$3:$F$100,4,FALSE),VLOOKUP(AB60,Resources!$B$3:$F$100,4,FALSE)),0)</f>
        <v>0</v>
      </c>
      <c r="BM60" s="43">
        <f>AU60*IF(AU60&gt;0,IF(ISNUMBER(FIND("[",AC60)),VLOOKUP(LEFT(AC60,FIND("[",AC60)-1),Resources!$B$3:$F$100,4,FALSE),VLOOKUP(AC60,Resources!$B$3:$F$100,4,FALSE)),0)</f>
        <v>0</v>
      </c>
      <c r="BN60" s="43">
        <f>AV60*IF(AV60&gt;0,IF(ISNUMBER(FIND("[",AD60)),VLOOKUP(LEFT(AD60,FIND("[",AD60)-1),Resources!$B$3:$F$100,4,FALSE),VLOOKUP(AD60,Resources!$B$3:$F$100,4,FALSE)),0)</f>
        <v>0</v>
      </c>
      <c r="BO60" s="43">
        <f>AW60*IF(AW60&gt;0,IF(ISNUMBER(FIND("[",AE60)),VLOOKUP(LEFT(AE60,FIND("[",AE60)-1),Resources!$B$3:$F$100,4,FALSE),VLOOKUP(AE60,Resources!$B$3:$F$100,4,FALSE)),0)</f>
        <v>0</v>
      </c>
      <c r="BP60" s="43">
        <f>AX60*IF(AX60&gt;0,IF(ISNUMBER(FIND("[",AF60)),VLOOKUP(LEFT(AF60,FIND("[",AF60)-1),Resources!$B$3:$F$100,4,FALSE),VLOOKUP(AF60,Resources!$B$3:$F$100,4,FALSE)),0)</f>
        <v>0</v>
      </c>
      <c r="BQ60" s="43">
        <f>AY60*IF(AY60&gt;0,IF(ISNUMBER(FIND("[",AG60)),VLOOKUP(LEFT(AG60,FIND("[",AG60)-1),Resources!$B$3:$F$100,4,FALSE),VLOOKUP(AG60,Resources!$B$3:$F$100,4,FALSE)),0)</f>
        <v>0</v>
      </c>
      <c r="BR60" s="43">
        <f>AZ60*IF(AZ60&gt;0,IF(ISNUMBER(FIND("[",AH60)),VLOOKUP(LEFT(AH60,FIND("[",AH60)-1),Resources!$B$3:$F$100,4,FALSE),VLOOKUP(AH60,Resources!$B$3:$F$100,4,FALSE)),0)</f>
        <v>0</v>
      </c>
      <c r="BS60" s="43">
        <f>BA60*IF(BA60&gt;0,IF(ISNUMBER(FIND("[",AI60)),VLOOKUP(LEFT(AI60,FIND("[",AI60)-1),Resources!$B$3:$F$100,4,FALSE),VLOOKUP(AI60,Resources!$B$3:$F$100,4,FALSE)),0)</f>
        <v>0</v>
      </c>
      <c r="BT60" s="43">
        <f>BB60*IF(BB60&gt;0,IF(ISNUMBER(FIND("[",AJ60)),VLOOKUP(LEFT(AJ60,FIND("[",AJ60)-1),Resources!$B$3:$F$100,4,FALSE),VLOOKUP(AJ60,Resources!$B$3:$F$100,4,FALSE)),0)</f>
        <v>0</v>
      </c>
      <c r="BU60" s="43">
        <f>BC60*IF(BC60&gt;0,IF(ISNUMBER(FIND("[",AK60)),VLOOKUP(LEFT(AK60,FIND("[",AK60)-1),Resources!$B$3:$F$100,4,FALSE),VLOOKUP(AK60,Resources!$B$3:$F$100,4,FALSE)),0)</f>
        <v>0</v>
      </c>
      <c r="BV60" s="43">
        <f>BD60*IF(BD60&gt;0,IF(ISNUMBER(FIND("[",AL60)),VLOOKUP(LEFT(AL60,FIND("[",AL60)-1),Resources!$B$3:$F$100,4,FALSE),VLOOKUP(AL60,Resources!$B$3:$F$100,4,FALSE)),0)</f>
        <v>0</v>
      </c>
      <c r="BW60" s="43">
        <f>BE60*IF(BE60&gt;0,IF(ISNUMBER(FIND("[",AM60)),VLOOKUP(LEFT(AM60,FIND("[",AM60)-1),Resources!$B$3:$F$100,4,FALSE),VLOOKUP(AM60,Resources!$B$3:$F$100,4,FALSE)),0)</f>
        <v>0</v>
      </c>
      <c r="BX60" s="43">
        <f>BF60*IF(BF60&gt;0,IF(ISNUMBER(FIND("[",AN60)),VLOOKUP(LEFT(AN60,FIND("[",AN60)-1),Resources!$B$3:$F$100,4,FALSE),VLOOKUP(AN60,Resources!$B$3:$F$100,4,FALSE)),0)</f>
        <v>0</v>
      </c>
      <c r="BY60" s="43">
        <f>BG60*IF(BG60&gt;0,IF(ISNUMBER(FIND("[",AO60)),VLOOKUP(LEFT(AO60,FIND("[",AO60)-1),Resources!$B$3:$F$100,4,FALSE),VLOOKUP(AO60,Resources!$B$3:$F$100,4,FALSE)),0)</f>
        <v>0</v>
      </c>
      <c r="BZ60" s="43">
        <f>BH60*IF(BH60&gt;0,IF(ISNUMBER(FIND("[",AP60)),VLOOKUP(LEFT(AP60,FIND("[",AP60)-1),Resources!$B$3:$F$100,4,FALSE),VLOOKUP(AP60,Resources!$B$3:$F$100,4,FALSE)),0)</f>
        <v>0</v>
      </c>
      <c r="CA60" s="44">
        <f t="shared" si="39"/>
        <v>0</v>
      </c>
      <c r="CB60" s="43">
        <f>AQ60*IF(AQ60&gt;0,IF(ISNUMBER(FIND("[",Y60)),VLOOKUP(LEFT(Y60,FIND("[",Y60)-1),Resources!$B$3:$F$100,5,FALSE),VLOOKUP(Y60,Resources!$B$3:$F$100,5,FALSE)),0)</f>
        <v>140</v>
      </c>
      <c r="CC60" s="43">
        <f>AR60*IF(AR60&gt;0,IF(ISNUMBER(FIND("[",Z60)),VLOOKUP(LEFT(Z60,FIND("[",Z60)-1),Resources!$B$3:$F$100,5,FALSE),VLOOKUP(Z60,Resources!$B$3:$F$100,5,FALSE)),0)</f>
        <v>0</v>
      </c>
      <c r="CD60" s="43">
        <f>AS60*IF(AS60&gt;0,IF(ISNUMBER(FIND("[",AA60)),VLOOKUP(LEFT(AA60,FIND("[",AA60)-1),Resources!$B$3:$F$100,5,FALSE),VLOOKUP(AA60,Resources!$B$3:$F$100,5,FALSE)),0)</f>
        <v>0</v>
      </c>
      <c r="CE60" s="43">
        <f>AT60*IF(AT60&gt;0,IF(ISNUMBER(FIND("[",AB60)),VLOOKUP(LEFT(AB60,FIND("[",AB60)-1),Resources!$B$3:$F$100,5,FALSE),VLOOKUP(AB60,Resources!$B$3:$F$100,5,FALSE)),0)</f>
        <v>0</v>
      </c>
      <c r="CF60" s="43">
        <f>AU60*IF(AU60&gt;0,IF(ISNUMBER(FIND("[",AC60)),VLOOKUP(LEFT(AC60,FIND("[",AC60)-1),Resources!$B$3:$F$100,5,FALSE),VLOOKUP(AC60,Resources!$B$3:$F$100,5,FALSE)),0)</f>
        <v>0</v>
      </c>
      <c r="CG60" s="43">
        <f>AV60*IF(AV60&gt;0,IF(ISNUMBER(FIND("[",AD60)),VLOOKUP(LEFT(AD60,FIND("[",AD60)-1),Resources!$B$3:$F$100,5,FALSE),VLOOKUP(AD60,Resources!$B$3:$F$100,5,FALSE)),0)</f>
        <v>0</v>
      </c>
      <c r="CH60" s="43">
        <f>AW60*IF(AW60&gt;0,IF(ISNUMBER(FIND("[",AE60)),VLOOKUP(LEFT(AE60,FIND("[",AE60)-1),Resources!$B$3:$F$100,5,FALSE),VLOOKUP(AE60,Resources!$B$3:$F$100,5,FALSE)),0)</f>
        <v>0</v>
      </c>
      <c r="CI60" s="43">
        <f>AX60*IF(AX60&gt;0,IF(ISNUMBER(FIND("[",AF60)),VLOOKUP(LEFT(AF60,FIND("[",AF60)-1),Resources!$B$3:$F$100,5,FALSE),VLOOKUP(AF60,Resources!$B$3:$F$100,5,FALSE)),0)</f>
        <v>0</v>
      </c>
      <c r="CJ60" s="43">
        <f>AY60*IF(AY60&gt;0,IF(ISNUMBER(FIND("[",AG60)),VLOOKUP(LEFT(AG60,FIND("[",AG60)-1),Resources!$B$3:$F$100,5,FALSE),VLOOKUP(AG60,Resources!$B$3:$F$100,5,FALSE)),0)</f>
        <v>0</v>
      </c>
      <c r="CK60" s="43">
        <f>AZ60*IF(AZ60&gt;0,IF(ISNUMBER(FIND("[",AH60)),VLOOKUP(LEFT(AH60,FIND("[",AH60)-1),Resources!$B$3:$F$100,5,FALSE),VLOOKUP(AH60,Resources!$B$3:$F$100,5,FALSE)),0)</f>
        <v>0</v>
      </c>
      <c r="CL60" s="43">
        <f>BA60*IF(BA60&gt;0,IF(ISNUMBER(FIND("[",AI60)),VLOOKUP(LEFT(AI60,FIND("[",AI60)-1),Resources!$B$3:$F$100,5,FALSE),VLOOKUP(AI60,Resources!$B$3:$F$100,5,FALSE)),0)</f>
        <v>0</v>
      </c>
      <c r="CM60" s="43">
        <f>BB60*IF(BB60&gt;0,IF(ISNUMBER(FIND("[",AJ60)),VLOOKUP(LEFT(AJ60,FIND("[",AJ60)-1),Resources!$B$3:$F$100,5,FALSE),VLOOKUP(AJ60,Resources!$B$3:$F$100,5,FALSE)),0)</f>
        <v>0</v>
      </c>
      <c r="CN60" s="43">
        <f>BC60*IF(BC60&gt;0,IF(ISNUMBER(FIND("[",AK60)),VLOOKUP(LEFT(AK60,FIND("[",AK60)-1),Resources!$B$3:$F$100,5,FALSE),VLOOKUP(AK60,Resources!$B$3:$F$100,5,FALSE)),0)</f>
        <v>0</v>
      </c>
      <c r="CO60" s="43">
        <f>BD60*IF(BD60&gt;0,IF(ISNUMBER(FIND("[",AL60)),VLOOKUP(LEFT(AL60,FIND("[",AL60)-1),Resources!$B$3:$F$100,5,FALSE),VLOOKUP(AL60,Resources!$B$3:$F$100,5,FALSE)),0)</f>
        <v>0</v>
      </c>
      <c r="CP60" s="43">
        <f>BE60*IF(BE60&gt;0,IF(ISNUMBER(FIND("[",AM60)),VLOOKUP(LEFT(AM60,FIND("[",AM60)-1),Resources!$B$3:$F$100,5,FALSE),VLOOKUP(AM60,Resources!$B$3:$F$100,5,FALSE)),0)</f>
        <v>0</v>
      </c>
      <c r="CQ60" s="43">
        <f>BF60*IF(BF60&gt;0,IF(ISNUMBER(FIND("[",AN60)),VLOOKUP(LEFT(AN60,FIND("[",AN60)-1),Resources!$B$3:$F$100,5,FALSE),VLOOKUP(AN60,Resources!$B$3:$F$100,5,FALSE)),0)</f>
        <v>0</v>
      </c>
      <c r="CR60" s="43">
        <f>BG60*IF(BG60&gt;0,IF(ISNUMBER(FIND("[",AO60)),VLOOKUP(LEFT(AO60,FIND("[",AO60)-1),Resources!$B$3:$F$100,5,FALSE),VLOOKUP(AO60,Resources!$B$3:$F$100,5,FALSE)),0)</f>
        <v>0</v>
      </c>
      <c r="CS60" s="43">
        <f>BH60*IF(BH60&gt;0,IF(ISNUMBER(FIND("[",AP60)),VLOOKUP(LEFT(AP60,FIND("[",AP60)-1),Resources!$B$3:$F$100,5,FALSE),VLOOKUP(AP60,Resources!$B$3:$F$100,5,FALSE)),0)</f>
        <v>0</v>
      </c>
      <c r="CT60" s="44">
        <f t="shared" si="40"/>
        <v>140</v>
      </c>
    </row>
    <row r="61" spans="1:98">
      <c r="A61" s="10" t="s">
        <v>274</v>
      </c>
      <c r="B61" s="4" t="s">
        <v>275</v>
      </c>
      <c r="C61" s="23" t="s">
        <v>276</v>
      </c>
      <c r="D61" s="4" t="s">
        <v>277</v>
      </c>
      <c r="E61" s="4"/>
      <c r="F61" s="12">
        <v>39435.416666666701</v>
      </c>
      <c r="G61" s="13"/>
      <c r="H61" s="4" t="s">
        <v>198</v>
      </c>
      <c r="I61" s="9" t="s">
        <v>278</v>
      </c>
      <c r="J61" s="13"/>
      <c r="K61" s="14">
        <v>130000</v>
      </c>
      <c r="L61" s="13"/>
      <c r="M61" s="14">
        <v>0</v>
      </c>
      <c r="N61" s="13"/>
      <c r="X61" s="43">
        <f>M61/(IF(ISNUMBER(FIND("d",H61)),LEFT(H61,FIND("d",H61)-1),0)*COUNTIF(Agenda!$B$2:$B$25,"Yes")+IF(ISNUMBER(FIND(" ",H61)),LEFT(RIGHT(H61,LEN(H61)-FIND(" ",H61)),FIND("h",RIGHT(H61,LEN(H61)-FIND(" ",H61)))-1),IF(ISNUMBER(FIND("h",H61)),LEFT(H61,FIND("h",H61)-1),0)))</f>
        <v>0</v>
      </c>
      <c r="Y61" s="35" t="str">
        <f t="shared" si="49"/>
        <v>joiner[5,00 #5]</v>
      </c>
      <c r="Z61" s="35">
        <f t="shared" si="50"/>
        <v>0</v>
      </c>
      <c r="AA61" s="36">
        <f t="shared" si="21"/>
        <v>0</v>
      </c>
      <c r="AB61" s="36">
        <f t="shared" si="22"/>
        <v>0</v>
      </c>
      <c r="AC61" s="36">
        <f t="shared" si="23"/>
        <v>0</v>
      </c>
      <c r="AD61" s="36">
        <f t="shared" si="24"/>
        <v>0</v>
      </c>
      <c r="AE61" s="36">
        <f t="shared" si="25"/>
        <v>0</v>
      </c>
      <c r="AF61" s="36">
        <f t="shared" si="26"/>
        <v>0</v>
      </c>
      <c r="AG61" s="36">
        <f t="shared" si="27"/>
        <v>0</v>
      </c>
      <c r="AH61" s="36">
        <f t="shared" si="28"/>
        <v>0</v>
      </c>
      <c r="AI61" s="36">
        <f t="shared" si="29"/>
        <v>0</v>
      </c>
      <c r="AJ61" s="36">
        <f t="shared" si="30"/>
        <v>0</v>
      </c>
      <c r="AK61" s="36">
        <f t="shared" si="31"/>
        <v>0</v>
      </c>
      <c r="AL61" s="36">
        <f t="shared" si="32"/>
        <v>0</v>
      </c>
      <c r="AM61" s="36">
        <f t="shared" si="33"/>
        <v>0</v>
      </c>
      <c r="AN61" s="36">
        <f t="shared" si="34"/>
        <v>0</v>
      </c>
      <c r="AO61" s="36">
        <f t="shared" si="35"/>
        <v>0</v>
      </c>
      <c r="AP61" s="36">
        <f t="shared" si="36"/>
        <v>0</v>
      </c>
      <c r="AQ61" s="37" t="str">
        <f t="shared" si="51"/>
        <v>5,00</v>
      </c>
      <c r="AR61" s="37">
        <f t="shared" si="51"/>
        <v>0</v>
      </c>
      <c r="AS61" s="37">
        <f t="shared" si="51"/>
        <v>0</v>
      </c>
      <c r="AT61" s="37">
        <f t="shared" si="51"/>
        <v>0</v>
      </c>
      <c r="AU61" s="37">
        <f t="shared" si="51"/>
        <v>0</v>
      </c>
      <c r="AV61" s="37">
        <f t="shared" si="51"/>
        <v>0</v>
      </c>
      <c r="AW61" s="37">
        <f t="shared" si="51"/>
        <v>0</v>
      </c>
      <c r="AX61" s="37">
        <f t="shared" si="51"/>
        <v>0</v>
      </c>
      <c r="AY61" s="37">
        <f t="shared" si="51"/>
        <v>0</v>
      </c>
      <c r="AZ61" s="37">
        <f t="shared" si="51"/>
        <v>0</v>
      </c>
      <c r="BA61" s="37">
        <f t="shared" si="51"/>
        <v>0</v>
      </c>
      <c r="BB61" s="37">
        <f t="shared" si="51"/>
        <v>0</v>
      </c>
      <c r="BC61" s="37">
        <f t="shared" si="51"/>
        <v>0</v>
      </c>
      <c r="BD61" s="37">
        <f t="shared" si="51"/>
        <v>0</v>
      </c>
      <c r="BE61" s="37">
        <f t="shared" si="51"/>
        <v>0</v>
      </c>
      <c r="BF61" s="37">
        <f t="shared" si="43"/>
        <v>0</v>
      </c>
      <c r="BG61" s="37">
        <f t="shared" si="38"/>
        <v>0</v>
      </c>
      <c r="BH61" s="37">
        <f t="shared" si="38"/>
        <v>0</v>
      </c>
      <c r="BI61" s="43">
        <f>AQ61*IF(AQ61&gt;0,IF(ISNUMBER(FIND("[",Y61)),VLOOKUP(LEFT(Y61,FIND("[",Y61)-1),Resources!$B$3:$F$100,4,FALSE),VLOOKUP(Y61,Resources!$B$3:$F$100,4,FALSE)),0)</f>
        <v>0</v>
      </c>
      <c r="BJ61" s="43">
        <f>AR61*IF(AR61&gt;0,IF(ISNUMBER(FIND("[",Z61)),VLOOKUP(LEFT(Z61,FIND("[",Z61)-1),Resources!$B$3:$F$100,4,FALSE),VLOOKUP(Z61,Resources!$B$3:$F$100,4,FALSE)),0)</f>
        <v>0</v>
      </c>
      <c r="BK61" s="43">
        <f>AS61*IF(AS61&gt;0,IF(ISNUMBER(FIND("[",AA61)),VLOOKUP(LEFT(AA61,FIND("[",AA61)-1),Resources!$B$3:$F$100,4,FALSE),VLOOKUP(AA61,Resources!$B$3:$F$100,4,FALSE)),0)</f>
        <v>0</v>
      </c>
      <c r="BL61" s="43">
        <f>AT61*IF(AT61&gt;0,IF(ISNUMBER(FIND("[",AB61)),VLOOKUP(LEFT(AB61,FIND("[",AB61)-1),Resources!$B$3:$F$100,4,FALSE),VLOOKUP(AB61,Resources!$B$3:$F$100,4,FALSE)),0)</f>
        <v>0</v>
      </c>
      <c r="BM61" s="43">
        <f>AU61*IF(AU61&gt;0,IF(ISNUMBER(FIND("[",AC61)),VLOOKUP(LEFT(AC61,FIND("[",AC61)-1),Resources!$B$3:$F$100,4,FALSE),VLOOKUP(AC61,Resources!$B$3:$F$100,4,FALSE)),0)</f>
        <v>0</v>
      </c>
      <c r="BN61" s="43">
        <f>AV61*IF(AV61&gt;0,IF(ISNUMBER(FIND("[",AD61)),VLOOKUP(LEFT(AD61,FIND("[",AD61)-1),Resources!$B$3:$F$100,4,FALSE),VLOOKUP(AD61,Resources!$B$3:$F$100,4,FALSE)),0)</f>
        <v>0</v>
      </c>
      <c r="BO61" s="43">
        <f>AW61*IF(AW61&gt;0,IF(ISNUMBER(FIND("[",AE61)),VLOOKUP(LEFT(AE61,FIND("[",AE61)-1),Resources!$B$3:$F$100,4,FALSE),VLOOKUP(AE61,Resources!$B$3:$F$100,4,FALSE)),0)</f>
        <v>0</v>
      </c>
      <c r="BP61" s="43">
        <f>AX61*IF(AX61&gt;0,IF(ISNUMBER(FIND("[",AF61)),VLOOKUP(LEFT(AF61,FIND("[",AF61)-1),Resources!$B$3:$F$100,4,FALSE),VLOOKUP(AF61,Resources!$B$3:$F$100,4,FALSE)),0)</f>
        <v>0</v>
      </c>
      <c r="BQ61" s="43">
        <f>AY61*IF(AY61&gt;0,IF(ISNUMBER(FIND("[",AG61)),VLOOKUP(LEFT(AG61,FIND("[",AG61)-1),Resources!$B$3:$F$100,4,FALSE),VLOOKUP(AG61,Resources!$B$3:$F$100,4,FALSE)),0)</f>
        <v>0</v>
      </c>
      <c r="BR61" s="43">
        <f>AZ61*IF(AZ61&gt;0,IF(ISNUMBER(FIND("[",AH61)),VLOOKUP(LEFT(AH61,FIND("[",AH61)-1),Resources!$B$3:$F$100,4,FALSE),VLOOKUP(AH61,Resources!$B$3:$F$100,4,FALSE)),0)</f>
        <v>0</v>
      </c>
      <c r="BS61" s="43">
        <f>BA61*IF(BA61&gt;0,IF(ISNUMBER(FIND("[",AI61)),VLOOKUP(LEFT(AI61,FIND("[",AI61)-1),Resources!$B$3:$F$100,4,FALSE),VLOOKUP(AI61,Resources!$B$3:$F$100,4,FALSE)),0)</f>
        <v>0</v>
      </c>
      <c r="BT61" s="43">
        <f>BB61*IF(BB61&gt;0,IF(ISNUMBER(FIND("[",AJ61)),VLOOKUP(LEFT(AJ61,FIND("[",AJ61)-1),Resources!$B$3:$F$100,4,FALSE),VLOOKUP(AJ61,Resources!$B$3:$F$100,4,FALSE)),0)</f>
        <v>0</v>
      </c>
      <c r="BU61" s="43">
        <f>BC61*IF(BC61&gt;0,IF(ISNUMBER(FIND("[",AK61)),VLOOKUP(LEFT(AK61,FIND("[",AK61)-1),Resources!$B$3:$F$100,4,FALSE),VLOOKUP(AK61,Resources!$B$3:$F$100,4,FALSE)),0)</f>
        <v>0</v>
      </c>
      <c r="BV61" s="43">
        <f>BD61*IF(BD61&gt;0,IF(ISNUMBER(FIND("[",AL61)),VLOOKUP(LEFT(AL61,FIND("[",AL61)-1),Resources!$B$3:$F$100,4,FALSE),VLOOKUP(AL61,Resources!$B$3:$F$100,4,FALSE)),0)</f>
        <v>0</v>
      </c>
      <c r="BW61" s="43">
        <f>BE61*IF(BE61&gt;0,IF(ISNUMBER(FIND("[",AM61)),VLOOKUP(LEFT(AM61,FIND("[",AM61)-1),Resources!$B$3:$F$100,4,FALSE),VLOOKUP(AM61,Resources!$B$3:$F$100,4,FALSE)),0)</f>
        <v>0</v>
      </c>
      <c r="BX61" s="43">
        <f>BF61*IF(BF61&gt;0,IF(ISNUMBER(FIND("[",AN61)),VLOOKUP(LEFT(AN61,FIND("[",AN61)-1),Resources!$B$3:$F$100,4,FALSE),VLOOKUP(AN61,Resources!$B$3:$F$100,4,FALSE)),0)</f>
        <v>0</v>
      </c>
      <c r="BY61" s="43">
        <f>BG61*IF(BG61&gt;0,IF(ISNUMBER(FIND("[",AO61)),VLOOKUP(LEFT(AO61,FIND("[",AO61)-1),Resources!$B$3:$F$100,4,FALSE),VLOOKUP(AO61,Resources!$B$3:$F$100,4,FALSE)),0)</f>
        <v>0</v>
      </c>
      <c r="BZ61" s="43">
        <f>BH61*IF(BH61&gt;0,IF(ISNUMBER(FIND("[",AP61)),VLOOKUP(LEFT(AP61,FIND("[",AP61)-1),Resources!$B$3:$F$100,4,FALSE),VLOOKUP(AP61,Resources!$B$3:$F$100,4,FALSE)),0)</f>
        <v>0</v>
      </c>
      <c r="CA61" s="44">
        <f t="shared" si="39"/>
        <v>0</v>
      </c>
      <c r="CB61" s="43">
        <f>AQ61*IF(AQ61&gt;0,IF(ISNUMBER(FIND("[",Y61)),VLOOKUP(LEFT(Y61,FIND("[",Y61)-1),Resources!$B$3:$F$100,5,FALSE),VLOOKUP(Y61,Resources!$B$3:$F$100,5,FALSE)),0)</f>
        <v>210</v>
      </c>
      <c r="CC61" s="43">
        <f>AR61*IF(AR61&gt;0,IF(ISNUMBER(FIND("[",Z61)),VLOOKUP(LEFT(Z61,FIND("[",Z61)-1),Resources!$B$3:$F$100,5,FALSE),VLOOKUP(Z61,Resources!$B$3:$F$100,5,FALSE)),0)</f>
        <v>0</v>
      </c>
      <c r="CD61" s="43">
        <f>AS61*IF(AS61&gt;0,IF(ISNUMBER(FIND("[",AA61)),VLOOKUP(LEFT(AA61,FIND("[",AA61)-1),Resources!$B$3:$F$100,5,FALSE),VLOOKUP(AA61,Resources!$B$3:$F$100,5,FALSE)),0)</f>
        <v>0</v>
      </c>
      <c r="CE61" s="43">
        <f>AT61*IF(AT61&gt;0,IF(ISNUMBER(FIND("[",AB61)),VLOOKUP(LEFT(AB61,FIND("[",AB61)-1),Resources!$B$3:$F$100,5,FALSE),VLOOKUP(AB61,Resources!$B$3:$F$100,5,FALSE)),0)</f>
        <v>0</v>
      </c>
      <c r="CF61" s="43">
        <f>AU61*IF(AU61&gt;0,IF(ISNUMBER(FIND("[",AC61)),VLOOKUP(LEFT(AC61,FIND("[",AC61)-1),Resources!$B$3:$F$100,5,FALSE),VLOOKUP(AC61,Resources!$B$3:$F$100,5,FALSE)),0)</f>
        <v>0</v>
      </c>
      <c r="CG61" s="43">
        <f>AV61*IF(AV61&gt;0,IF(ISNUMBER(FIND("[",AD61)),VLOOKUP(LEFT(AD61,FIND("[",AD61)-1),Resources!$B$3:$F$100,5,FALSE),VLOOKUP(AD61,Resources!$B$3:$F$100,5,FALSE)),0)</f>
        <v>0</v>
      </c>
      <c r="CH61" s="43">
        <f>AW61*IF(AW61&gt;0,IF(ISNUMBER(FIND("[",AE61)),VLOOKUP(LEFT(AE61,FIND("[",AE61)-1),Resources!$B$3:$F$100,5,FALSE),VLOOKUP(AE61,Resources!$B$3:$F$100,5,FALSE)),0)</f>
        <v>0</v>
      </c>
      <c r="CI61" s="43">
        <f>AX61*IF(AX61&gt;0,IF(ISNUMBER(FIND("[",AF61)),VLOOKUP(LEFT(AF61,FIND("[",AF61)-1),Resources!$B$3:$F$100,5,FALSE),VLOOKUP(AF61,Resources!$B$3:$F$100,5,FALSE)),0)</f>
        <v>0</v>
      </c>
      <c r="CJ61" s="43">
        <f>AY61*IF(AY61&gt;0,IF(ISNUMBER(FIND("[",AG61)),VLOOKUP(LEFT(AG61,FIND("[",AG61)-1),Resources!$B$3:$F$100,5,FALSE),VLOOKUP(AG61,Resources!$B$3:$F$100,5,FALSE)),0)</f>
        <v>0</v>
      </c>
      <c r="CK61" s="43">
        <f>AZ61*IF(AZ61&gt;0,IF(ISNUMBER(FIND("[",AH61)),VLOOKUP(LEFT(AH61,FIND("[",AH61)-1),Resources!$B$3:$F$100,5,FALSE),VLOOKUP(AH61,Resources!$B$3:$F$100,5,FALSE)),0)</f>
        <v>0</v>
      </c>
      <c r="CL61" s="43">
        <f>BA61*IF(BA61&gt;0,IF(ISNUMBER(FIND("[",AI61)),VLOOKUP(LEFT(AI61,FIND("[",AI61)-1),Resources!$B$3:$F$100,5,FALSE),VLOOKUP(AI61,Resources!$B$3:$F$100,5,FALSE)),0)</f>
        <v>0</v>
      </c>
      <c r="CM61" s="43">
        <f>BB61*IF(BB61&gt;0,IF(ISNUMBER(FIND("[",AJ61)),VLOOKUP(LEFT(AJ61,FIND("[",AJ61)-1),Resources!$B$3:$F$100,5,FALSE),VLOOKUP(AJ61,Resources!$B$3:$F$100,5,FALSE)),0)</f>
        <v>0</v>
      </c>
      <c r="CN61" s="43">
        <f>BC61*IF(BC61&gt;0,IF(ISNUMBER(FIND("[",AK61)),VLOOKUP(LEFT(AK61,FIND("[",AK61)-1),Resources!$B$3:$F$100,5,FALSE),VLOOKUP(AK61,Resources!$B$3:$F$100,5,FALSE)),0)</f>
        <v>0</v>
      </c>
      <c r="CO61" s="43">
        <f>BD61*IF(BD61&gt;0,IF(ISNUMBER(FIND("[",AL61)),VLOOKUP(LEFT(AL61,FIND("[",AL61)-1),Resources!$B$3:$F$100,5,FALSE),VLOOKUP(AL61,Resources!$B$3:$F$100,5,FALSE)),0)</f>
        <v>0</v>
      </c>
      <c r="CP61" s="43">
        <f>BE61*IF(BE61&gt;0,IF(ISNUMBER(FIND("[",AM61)),VLOOKUP(LEFT(AM61,FIND("[",AM61)-1),Resources!$B$3:$F$100,5,FALSE),VLOOKUP(AM61,Resources!$B$3:$F$100,5,FALSE)),0)</f>
        <v>0</v>
      </c>
      <c r="CQ61" s="43">
        <f>BF61*IF(BF61&gt;0,IF(ISNUMBER(FIND("[",AN61)),VLOOKUP(LEFT(AN61,FIND("[",AN61)-1),Resources!$B$3:$F$100,5,FALSE),VLOOKUP(AN61,Resources!$B$3:$F$100,5,FALSE)),0)</f>
        <v>0</v>
      </c>
      <c r="CR61" s="43">
        <f>BG61*IF(BG61&gt;0,IF(ISNUMBER(FIND("[",AO61)),VLOOKUP(LEFT(AO61,FIND("[",AO61)-1),Resources!$B$3:$F$100,5,FALSE),VLOOKUP(AO61,Resources!$B$3:$F$100,5,FALSE)),0)</f>
        <v>0</v>
      </c>
      <c r="CS61" s="43">
        <f>BH61*IF(BH61&gt;0,IF(ISNUMBER(FIND("[",AP61)),VLOOKUP(LEFT(AP61,FIND("[",AP61)-1),Resources!$B$3:$F$100,5,FALSE),VLOOKUP(AP61,Resources!$B$3:$F$100,5,FALSE)),0)</f>
        <v>0</v>
      </c>
      <c r="CT61" s="44">
        <f t="shared" si="40"/>
        <v>210</v>
      </c>
    </row>
  </sheetData>
  <mergeCells count="9">
    <mergeCell ref="Y2:AP2"/>
    <mergeCell ref="AQ2:BH2"/>
    <mergeCell ref="BI2:CA2"/>
    <mergeCell ref="CB2:CT2"/>
    <mergeCell ref="A1:C1"/>
    <mergeCell ref="D1:E1"/>
    <mergeCell ref="F1:H1"/>
    <mergeCell ref="I1:J1"/>
    <mergeCell ref="K1:N1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zoomScale="125" zoomScaleNormal="125" zoomScalePageLayoutView="125" workbookViewId="0"/>
  </sheetViews>
  <sheetFormatPr baseColWidth="10" defaultColWidth="8.83203125" defaultRowHeight="15" x14ac:dyDescent="0"/>
  <cols>
    <col min="1" max="1" width="7.83203125" customWidth="1"/>
    <col min="2" max="2" width="18.83203125" customWidth="1"/>
    <col min="3" max="4" width="11.6640625" bestFit="1" customWidth="1"/>
    <col min="5" max="5" width="7.6640625" bestFit="1" customWidth="1"/>
    <col min="6" max="6" width="10.1640625" customWidth="1"/>
    <col min="8" max="8" width="10" bestFit="1" customWidth="1"/>
    <col min="9" max="9" width="8.33203125" customWidth="1"/>
    <col min="11" max="11" width="10" bestFit="1" customWidth="1"/>
    <col min="12" max="12" width="11" bestFit="1" customWidth="1"/>
    <col min="13" max="13" width="7.6640625" customWidth="1"/>
    <col min="16" max="16" width="8.5" bestFit="1" customWidth="1"/>
    <col min="17" max="17" width="12" customWidth="1"/>
    <col min="21" max="21" width="9.1640625" bestFit="1" customWidth="1"/>
    <col min="27" max="27" width="9.33203125" customWidth="1"/>
    <col min="28" max="28" width="10.5" customWidth="1"/>
  </cols>
  <sheetData>
    <row r="1" spans="1:30" ht="15" customHeight="1">
      <c r="B1" s="2" t="s">
        <v>311</v>
      </c>
      <c r="C1" s="57">
        <v>39456.708333333299</v>
      </c>
      <c r="E1" s="19" t="s">
        <v>312</v>
      </c>
      <c r="F1" s="60" t="s">
        <v>389</v>
      </c>
      <c r="G1" s="58"/>
    </row>
    <row r="3" spans="1:30" ht="15" customHeight="1">
      <c r="A3" s="51" t="s">
        <v>0</v>
      </c>
      <c r="B3" s="51"/>
      <c r="C3" s="51" t="s">
        <v>2</v>
      </c>
      <c r="D3" s="51"/>
      <c r="E3" s="51"/>
      <c r="F3" s="51" t="s">
        <v>3</v>
      </c>
      <c r="G3" s="51"/>
      <c r="H3" s="51" t="s">
        <v>4</v>
      </c>
      <c r="I3" s="51"/>
      <c r="J3" s="51"/>
      <c r="K3" s="51"/>
      <c r="L3" s="51" t="s">
        <v>314</v>
      </c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1:30" ht="22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  <c r="AB4" s="45" t="s">
        <v>370</v>
      </c>
      <c r="AC4" s="45" t="s">
        <v>371</v>
      </c>
      <c r="AD4" s="46" t="s">
        <v>372</v>
      </c>
    </row>
    <row r="5" spans="1:30" ht="22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34" t="s">
        <v>373</v>
      </c>
      <c r="R5" s="5"/>
      <c r="S5" s="5"/>
      <c r="T5" s="5"/>
      <c r="U5" s="5"/>
      <c r="V5" s="3"/>
      <c r="W5" s="7"/>
      <c r="X5" s="7"/>
    </row>
    <row r="6" spans="1:30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  <c r="AD6" s="5"/>
    </row>
    <row r="7" spans="1:30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4">
        <v>0</v>
      </c>
      <c r="R7" s="33"/>
      <c r="S7" s="14">
        <v>75</v>
      </c>
      <c r="T7" s="13"/>
      <c r="U7" s="4" t="s">
        <v>328</v>
      </c>
      <c r="V7" s="11"/>
      <c r="W7" s="13"/>
      <c r="X7" s="13"/>
      <c r="AB7" s="35">
        <f>IF(ISNUMBER(FIND("d",M7)),LEFT(M7,FIND("d",M7)-1),0)*COUNTIF(Agenda!$B$2:$B$25,"Yes")+IF(ISNUMBER(FIND(" ",M7)),LEFT(RIGHT(M7,LEN(M7)-FIND(" ",M7)),FIND("h",RIGHT(M7,LEN(M7)-FIND(" ",M7)))-1),IF(ISNUMBER(FIND("h",M7)),LEFT(M7,FIND("h",M7)-1),0))</f>
        <v>480</v>
      </c>
      <c r="AC7" s="43">
        <f>IF(AB7&gt;0,'Baseline Schedule'!K5,0)+AB7*'Baseline Schedule'!X5+'Baseline Schedule'!CA5+AB7*'Baseline Schedule'!CT5</f>
        <v>75</v>
      </c>
      <c r="AD7" s="14">
        <f>S7-AC7</f>
        <v>0</v>
      </c>
    </row>
    <row r="8" spans="1:30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4">
        <v>0</v>
      </c>
      <c r="R8" s="33"/>
      <c r="S8" s="14">
        <v>210000</v>
      </c>
      <c r="T8" s="13"/>
      <c r="U8" s="4" t="s">
        <v>328</v>
      </c>
      <c r="V8" s="11"/>
      <c r="W8" s="13"/>
      <c r="X8" s="13"/>
      <c r="AB8" s="35">
        <f>IF(ISNUMBER(FIND("d",M8)),LEFT(M8,FIND("d",M8)-1),0)*COUNTIF(Agenda!$B$2:$B$25,"Yes")+IF(ISNUMBER(FIND(" ",M8)),LEFT(RIGHT(M8,LEN(M8)-FIND(" ",M8)),FIND("h",RIGHT(M8,LEN(M8)-FIND(" ",M8)))-1),IF(ISNUMBER(FIND("h",M8)),LEFT(M8,FIND("h",M8)-1),0))</f>
        <v>240</v>
      </c>
      <c r="AC8" s="43">
        <f>IF(AB8&gt;0,'Baseline Schedule'!K6,0)+AB8*'Baseline Schedule'!X6+'Baseline Schedule'!CA6+AB8*'Baseline Schedule'!CT6</f>
        <v>210000</v>
      </c>
      <c r="AD8" s="14">
        <f t="shared" ref="AD8:AD63" si="0">S8-AC8</f>
        <v>0</v>
      </c>
    </row>
    <row r="9" spans="1:30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4">
        <v>0</v>
      </c>
      <c r="R9" s="33"/>
      <c r="S9" s="14">
        <v>3765.3101000000001</v>
      </c>
      <c r="T9" s="13"/>
      <c r="U9" s="4" t="s">
        <v>328</v>
      </c>
      <c r="V9" s="11"/>
      <c r="W9" s="13"/>
      <c r="X9" s="13"/>
      <c r="AB9" s="35">
        <f>IF(ISNUMBER(FIND("d",M9)),LEFT(M9,FIND("d",M9)-1),0)*COUNTIF(Agenda!$B$2:$B$25,"Yes")+IF(ISNUMBER(FIND(" ",M9)),LEFT(RIGHT(M9,LEN(M9)-FIND(" ",M9)),FIND("h",RIGHT(M9,LEN(M9)-FIND(" ",M9)))-1),IF(ISNUMBER(FIND("h",M9)),LEFT(M9,FIND("h",M9)-1),0))</f>
        <v>160</v>
      </c>
      <c r="AC9" s="43">
        <f>IF(AB9&gt;0,'Baseline Schedule'!K7,0)+AB9*'Baseline Schedule'!X7+'Baseline Schedule'!CA7+AB9*'Baseline Schedule'!CT7</f>
        <v>3765.3101000000001</v>
      </c>
      <c r="AD9" s="14">
        <f t="shared" si="0"/>
        <v>0</v>
      </c>
    </row>
    <row r="10" spans="1:30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4">
        <v>0</v>
      </c>
      <c r="R10" s="33"/>
      <c r="S10" s="14">
        <v>1876.54</v>
      </c>
      <c r="T10" s="13"/>
      <c r="U10" s="4" t="s">
        <v>328</v>
      </c>
      <c r="V10" s="11"/>
      <c r="W10" s="13"/>
      <c r="X10" s="13"/>
      <c r="AB10" s="35">
        <f>IF(ISNUMBER(FIND("d",M10)),LEFT(M10,FIND("d",M10)-1),0)*COUNTIF(Agenda!$B$2:$B$25,"Yes")+IF(ISNUMBER(FIND(" ",M10)),LEFT(RIGHT(M10,LEN(M10)-FIND(" ",M10)),FIND("h",RIGHT(M10,LEN(M10)-FIND(" ",M10)))-1),IF(ISNUMBER(FIND("h",M10)),LEFT(M10,FIND("h",M10)-1),0))</f>
        <v>480</v>
      </c>
      <c r="AC10" s="43">
        <f>IF(AB10&gt;0,'Baseline Schedule'!K8,0)+AB10*'Baseline Schedule'!X8+'Baseline Schedule'!CA8+AB10*'Baseline Schedule'!CT8</f>
        <v>1876.54</v>
      </c>
      <c r="AD10" s="14">
        <f t="shared" si="0"/>
        <v>0</v>
      </c>
    </row>
    <row r="11" spans="1:30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4">
        <v>0</v>
      </c>
      <c r="R11" s="33"/>
      <c r="S11" s="14">
        <v>0.01</v>
      </c>
      <c r="T11" s="13"/>
      <c r="U11" s="4" t="s">
        <v>328</v>
      </c>
      <c r="V11" s="11"/>
      <c r="W11" s="13"/>
      <c r="X11" s="13"/>
      <c r="AB11" s="35">
        <f>IF(ISNUMBER(FIND("d",M11)),LEFT(M11,FIND("d",M11)-1),0)*COUNTIF(Agenda!$B$2:$B$25,"Yes")+IF(ISNUMBER(FIND(" ",M11)),LEFT(RIGHT(M11,LEN(M11)-FIND(" ",M11)),FIND("h",RIGHT(M11,LEN(M11)-FIND(" ",M11)))-1),IF(ISNUMBER(FIND("h",M11)),LEFT(M11,FIND("h",M11)-1),0))</f>
        <v>480</v>
      </c>
      <c r="AC11" s="43">
        <f>IF(AB11&gt;0,'Baseline Schedule'!K9,0)+AB11*'Baseline Schedule'!X9+'Baseline Schedule'!CA9+AB11*'Baseline Schedule'!CT9</f>
        <v>0.01</v>
      </c>
      <c r="AD11" s="14">
        <f t="shared" si="0"/>
        <v>0</v>
      </c>
    </row>
    <row r="12" spans="1:30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377</v>
      </c>
      <c r="N12" s="13"/>
      <c r="O12" s="13"/>
      <c r="P12" s="17"/>
      <c r="Q12" s="14">
        <v>-9.0000001364387572E-4</v>
      </c>
      <c r="R12" s="33"/>
      <c r="S12" s="14">
        <v>67701.789099999995</v>
      </c>
      <c r="T12" s="13"/>
      <c r="U12" s="4" t="s">
        <v>328</v>
      </c>
      <c r="V12" s="11"/>
      <c r="W12" s="13"/>
      <c r="X12" s="13"/>
      <c r="AB12" s="35">
        <f>IF(ISNUMBER(FIND("d",M12)),LEFT(M12,FIND("d",M12)-1),0)*COUNTIF(Agenda!$B$2:$B$25,"Yes")+IF(ISNUMBER(FIND(" ",M12)),LEFT(RIGHT(M12,LEN(M12)-FIND(" ",M12)),FIND("h",RIGHT(M12,LEN(M12)-FIND(" ",M12)))-1),IF(ISNUMBER(FIND("h",M12)),LEFT(M12,FIND("h",M12)-1),0))</f>
        <v>432</v>
      </c>
      <c r="AC12" s="43">
        <f>IF(AB12&gt;0,'Baseline Schedule'!K10,0)+AB12*'Baseline Schedule'!X10+'Baseline Schedule'!CA10+AB12*'Baseline Schedule'!CT10</f>
        <v>67701.790000000008</v>
      </c>
      <c r="AD12" s="14">
        <f t="shared" si="0"/>
        <v>-9.0000001364387572E-4</v>
      </c>
    </row>
    <row r="13" spans="1:30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  <c r="AB13" s="35"/>
      <c r="AC13" s="43"/>
      <c r="AD13" s="5"/>
    </row>
    <row r="14" spans="1:30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39121.333333333299</v>
      </c>
      <c r="M14" s="4" t="s">
        <v>83</v>
      </c>
      <c r="N14" s="13"/>
      <c r="O14" s="13"/>
      <c r="P14" s="17"/>
      <c r="Q14" s="14">
        <v>8.0000000161817297E-4</v>
      </c>
      <c r="R14" s="33"/>
      <c r="S14" s="14">
        <v>29084.800800000001</v>
      </c>
      <c r="T14" s="13"/>
      <c r="U14" s="4" t="s">
        <v>328</v>
      </c>
      <c r="V14" s="11"/>
      <c r="W14" s="13"/>
      <c r="X14" s="13"/>
      <c r="AB14" s="35">
        <f>IF(ISNUMBER(FIND("d",M14)),LEFT(M14,FIND("d",M14)-1),0)*COUNTIF(Agenda!$B$2:$B$25,"Yes")+IF(ISNUMBER(FIND(" ",M14)),LEFT(RIGHT(M14,LEN(M14)-FIND(" ",M14)),FIND("h",RIGHT(M14,LEN(M14)-FIND(" ",M14)))-1),IF(ISNUMBER(FIND("h",M14)),LEFT(M14,FIND("h",M14)-1),0))</f>
        <v>80</v>
      </c>
      <c r="AC14" s="43">
        <f>IF(AB14&gt;0,'Baseline Schedule'!K12,0)+AB14*'Baseline Schedule'!X12+'Baseline Schedule'!CA12+AB14*'Baseline Schedule'!CT12</f>
        <v>29084.799999999999</v>
      </c>
      <c r="AD14" s="14">
        <f t="shared" si="0"/>
        <v>8.0000000161817297E-4</v>
      </c>
    </row>
    <row r="15" spans="1:30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39121.333333333299</v>
      </c>
      <c r="M15" s="4" t="s">
        <v>379</v>
      </c>
      <c r="N15" s="13"/>
      <c r="O15" s="13"/>
      <c r="P15" s="17"/>
      <c r="Q15" s="14">
        <v>2.9999999969732016E-4</v>
      </c>
      <c r="R15" s="33"/>
      <c r="S15" s="14">
        <v>5701.7602999999999</v>
      </c>
      <c r="T15" s="13"/>
      <c r="U15" s="4" t="s">
        <v>328</v>
      </c>
      <c r="V15" s="11"/>
      <c r="W15" s="13"/>
      <c r="X15" s="13"/>
      <c r="AB15" s="35">
        <f>IF(ISNUMBER(FIND("d",M15)),LEFT(M15,FIND("d",M15)-1),0)*COUNTIF(Agenda!$B$2:$B$25,"Yes")+IF(ISNUMBER(FIND(" ",M15)),LEFT(RIGHT(M15,LEN(M15)-FIND(" ",M15)),FIND("h",RIGHT(M15,LEN(M15)-FIND(" ",M15)))-1),IF(ISNUMBER(FIND("h",M15)),LEFT(M15,FIND("h",M15)-1),0))</f>
        <v>96</v>
      </c>
      <c r="AC15" s="43">
        <f>IF(AB15&gt;0,'Baseline Schedule'!K13,0)+AB15*'Baseline Schedule'!X13+'Baseline Schedule'!CA13+AB15*'Baseline Schedule'!CT13</f>
        <v>5701.76</v>
      </c>
      <c r="AD15" s="14">
        <f t="shared" si="0"/>
        <v>2.9999999969732016E-4</v>
      </c>
    </row>
    <row r="16" spans="1:30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383</v>
      </c>
      <c r="N16" s="13"/>
      <c r="O16" s="13"/>
      <c r="P16" s="17"/>
      <c r="Q16" s="14">
        <v>-3.9999998989515007E-4</v>
      </c>
      <c r="R16" s="33"/>
      <c r="S16" s="14">
        <v>118883.4062</v>
      </c>
      <c r="T16" s="13"/>
      <c r="U16" s="4" t="s">
        <v>328</v>
      </c>
      <c r="V16" s="11"/>
      <c r="W16" s="13"/>
      <c r="X16" s="13"/>
      <c r="AB16" s="35">
        <f>IF(ISNUMBER(FIND("d",M16)),LEFT(M16,FIND("d",M16)-1),0)*COUNTIF(Agenda!$B$2:$B$25,"Yes")+IF(ISNUMBER(FIND(" ",M16)),LEFT(RIGHT(M16,LEN(M16)-FIND(" ",M16)),FIND("h",RIGHT(M16,LEN(M16)-FIND(" ",M16)))-1),IF(ISNUMBER(FIND("h",M16)),LEFT(M16,FIND("h",M16)-1),0))</f>
        <v>176</v>
      </c>
      <c r="AC16" s="43">
        <f>IF(AB16&gt;0,'Baseline Schedule'!K14,0)+AB16*'Baseline Schedule'!X14+'Baseline Schedule'!CA14+AB16*'Baseline Schedule'!CT14</f>
        <v>118883.40659999999</v>
      </c>
      <c r="AD16" s="14">
        <f t="shared" si="0"/>
        <v>-3.9999998989515007E-4</v>
      </c>
    </row>
    <row r="17" spans="1:30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379</v>
      </c>
      <c r="N17" s="13"/>
      <c r="O17" s="13"/>
      <c r="P17" s="17"/>
      <c r="Q17" s="14">
        <v>-2.0000000040454324E-4</v>
      </c>
      <c r="R17" s="33"/>
      <c r="S17" s="14">
        <v>12330.0098</v>
      </c>
      <c r="T17" s="13"/>
      <c r="U17" s="4" t="s">
        <v>328</v>
      </c>
      <c r="V17" s="11"/>
      <c r="W17" s="13"/>
      <c r="X17" s="13"/>
      <c r="AB17" s="35">
        <f>IF(ISNUMBER(FIND("d",M17)),LEFT(M17,FIND("d",M17)-1),0)*COUNTIF(Agenda!$B$2:$B$25,"Yes")+IF(ISNUMBER(FIND(" ",M17)),LEFT(RIGHT(M17,LEN(M17)-FIND(" ",M17)),FIND("h",RIGHT(M17,LEN(M17)-FIND(" ",M17)))-1),IF(ISNUMBER(FIND("h",M17)),LEFT(M17,FIND("h",M17)-1),0))</f>
        <v>96</v>
      </c>
      <c r="AC17" s="43">
        <f>IF(AB17&gt;0,'Baseline Schedule'!K15,0)+AB17*'Baseline Schedule'!X15+'Baseline Schedule'!CA15+AB17*'Baseline Schedule'!CT15</f>
        <v>12330.01</v>
      </c>
      <c r="AD17" s="14">
        <f t="shared" si="0"/>
        <v>-2.0000000040454324E-4</v>
      </c>
    </row>
    <row r="18" spans="1:30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4">
        <v>6.3000000081956387E-3</v>
      </c>
      <c r="R18" s="33"/>
      <c r="S18" s="14">
        <v>236361.8438</v>
      </c>
      <c r="T18" s="13"/>
      <c r="U18" s="4" t="s">
        <v>328</v>
      </c>
      <c r="V18" s="11"/>
      <c r="W18" s="13"/>
      <c r="X18" s="13"/>
      <c r="AB18" s="35">
        <f>IF(ISNUMBER(FIND("d",M18)),LEFT(M18,FIND("d",M18)-1),0)*COUNTIF(Agenda!$B$2:$B$25,"Yes")+IF(ISNUMBER(FIND(" ",M18)),LEFT(RIGHT(M18,LEN(M18)-FIND(" ",M18)),FIND("h",RIGHT(M18,LEN(M18)-FIND(" ",M18)))-1),IF(ISNUMBER(FIND("h",M18)),LEFT(M18,FIND("h",M18)-1),0))</f>
        <v>8</v>
      </c>
      <c r="AC18" s="43">
        <f>IF(AB18&gt;0,'Baseline Schedule'!K16,0)+AB18*'Baseline Schedule'!X16+'Baseline Schedule'!CA16+AB18*'Baseline Schedule'!CT16</f>
        <v>236361.83749999999</v>
      </c>
      <c r="AD18" s="14">
        <f t="shared" si="0"/>
        <v>6.3000000081956387E-3</v>
      </c>
    </row>
    <row r="19" spans="1:30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  <c r="AB19" s="35"/>
      <c r="AC19" s="43"/>
      <c r="AD19" s="5"/>
    </row>
    <row r="20" spans="1:30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12">
        <v>39174.333333333299</v>
      </c>
      <c r="M20" s="4" t="s">
        <v>108</v>
      </c>
      <c r="N20" s="13"/>
      <c r="O20" s="13"/>
      <c r="P20" s="17"/>
      <c r="Q20" s="14">
        <v>4.6999999904073775E-3</v>
      </c>
      <c r="R20" s="33"/>
      <c r="S20" s="14">
        <v>137501.3125</v>
      </c>
      <c r="T20" s="13"/>
      <c r="U20" s="4" t="s">
        <v>328</v>
      </c>
      <c r="V20" s="11"/>
      <c r="W20" s="13"/>
      <c r="X20" s="13"/>
      <c r="AB20" s="35">
        <f>IF(ISNUMBER(FIND("d",M20)),LEFT(M20,FIND("d",M20)-1),0)*COUNTIF(Agenda!$B$2:$B$25,"Yes")+IF(ISNUMBER(FIND(" ",M20)),LEFT(RIGHT(M20,LEN(M20)-FIND(" ",M20)),FIND("h",RIGHT(M20,LEN(M20)-FIND(" ",M20)))-1),IF(ISNUMBER(FIND("h",M20)),LEFT(M20,FIND("h",M20)-1),0))</f>
        <v>120</v>
      </c>
      <c r="AC20" s="43">
        <f>IF(AB20&gt;0,'Baseline Schedule'!K18,0)+AB20*'Baseline Schedule'!X18+'Baseline Schedule'!CA18+AB20*'Baseline Schedule'!CT18</f>
        <v>137501.30780000001</v>
      </c>
      <c r="AD20" s="14">
        <f t="shared" si="0"/>
        <v>4.6999999904073775E-3</v>
      </c>
    </row>
    <row r="21" spans="1:30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12">
        <v>39195.333333333299</v>
      </c>
      <c r="M21" s="4" t="s">
        <v>198</v>
      </c>
      <c r="N21" s="13"/>
      <c r="O21" s="13"/>
      <c r="P21" s="17"/>
      <c r="Q21" s="14">
        <v>1.4999999984866008E-3</v>
      </c>
      <c r="R21" s="33"/>
      <c r="S21" s="14">
        <v>123579.32030000001</v>
      </c>
      <c r="T21" s="13"/>
      <c r="U21" s="4" t="s">
        <v>328</v>
      </c>
      <c r="V21" s="11"/>
      <c r="W21" s="13"/>
      <c r="X21" s="13"/>
      <c r="AB21" s="35">
        <f>IF(ISNUMBER(FIND("d",M21)),LEFT(M21,FIND("d",M21)-1),0)*COUNTIF(Agenda!$B$2:$B$25,"Yes")+IF(ISNUMBER(FIND(" ",M21)),LEFT(RIGHT(M21,LEN(M21)-FIND(" ",M21)),FIND("h",RIGHT(M21,LEN(M21)-FIND(" ",M21)))-1),IF(ISNUMBER(FIND("h",M21)),LEFT(M21,FIND("h",M21)-1),0))</f>
        <v>40</v>
      </c>
      <c r="AC21" s="43">
        <f>IF(AB21&gt;0,'Baseline Schedule'!K19,0)+AB21*'Baseline Schedule'!X19+'Baseline Schedule'!CA19+AB21*'Baseline Schedule'!CT19</f>
        <v>123579.31880000001</v>
      </c>
      <c r="AD21" s="14">
        <f t="shared" si="0"/>
        <v>1.4999999984866008E-3</v>
      </c>
    </row>
    <row r="22" spans="1:30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12">
        <v>39202.333333333299</v>
      </c>
      <c r="M22" s="4" t="s">
        <v>108</v>
      </c>
      <c r="N22" s="13"/>
      <c r="O22" s="13"/>
      <c r="P22" s="17"/>
      <c r="Q22" s="14">
        <v>1.5999999886844307E-3</v>
      </c>
      <c r="R22" s="33"/>
      <c r="S22" s="14">
        <v>132874.10939999999</v>
      </c>
      <c r="T22" s="13"/>
      <c r="U22" s="4" t="s">
        <v>328</v>
      </c>
      <c r="V22" s="11"/>
      <c r="W22" s="13"/>
      <c r="X22" s="13"/>
      <c r="AB22" s="35">
        <f>IF(ISNUMBER(FIND("d",M22)),LEFT(M22,FIND("d",M22)-1),0)*COUNTIF(Agenda!$B$2:$B$25,"Yes")+IF(ISNUMBER(FIND(" ",M22)),LEFT(RIGHT(M22,LEN(M22)-FIND(" ",M22)),FIND("h",RIGHT(M22,LEN(M22)-FIND(" ",M22)))-1),IF(ISNUMBER(FIND("h",M22)),LEFT(M22,FIND("h",M22)-1),0))</f>
        <v>120</v>
      </c>
      <c r="AC22" s="43">
        <f>IF(AB22&gt;0,'Baseline Schedule'!K20,0)+AB22*'Baseline Schedule'!X20+'Baseline Schedule'!CA20+AB22*'Baseline Schedule'!CT20</f>
        <v>132874.1078</v>
      </c>
      <c r="AD22" s="14">
        <f t="shared" si="0"/>
        <v>1.5999999886844307E-3</v>
      </c>
    </row>
    <row r="23" spans="1:30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12">
        <v>39223.333333333299</v>
      </c>
      <c r="M23" s="4" t="s">
        <v>83</v>
      </c>
      <c r="N23" s="13"/>
      <c r="O23" s="13"/>
      <c r="P23" s="17"/>
      <c r="Q23" s="14">
        <v>3.1000000017229468E-3</v>
      </c>
      <c r="R23" s="33"/>
      <c r="S23" s="14">
        <v>129748.9219</v>
      </c>
      <c r="T23" s="13"/>
      <c r="U23" s="4" t="s">
        <v>328</v>
      </c>
      <c r="V23" s="11"/>
      <c r="W23" s="13"/>
      <c r="X23" s="13"/>
      <c r="AB23" s="35">
        <f>IF(ISNUMBER(FIND("d",M23)),LEFT(M23,FIND("d",M23)-1),0)*COUNTIF(Agenda!$B$2:$B$25,"Yes")+IF(ISNUMBER(FIND(" ",M23)),LEFT(RIGHT(M23,LEN(M23)-FIND(" ",M23)),FIND("h",RIGHT(M23,LEN(M23)-FIND(" ",M23)))-1),IF(ISNUMBER(FIND("h",M23)),LEFT(M23,FIND("h",M23)-1),0))</f>
        <v>80</v>
      </c>
      <c r="AC23" s="43">
        <f>IF(AB23&gt;0,'Baseline Schedule'!K21,0)+AB23*'Baseline Schedule'!X21+'Baseline Schedule'!CA21+AB23*'Baseline Schedule'!CT21</f>
        <v>129748.9188</v>
      </c>
      <c r="AD23" s="14">
        <f t="shared" si="0"/>
        <v>3.1000000017229468E-3</v>
      </c>
    </row>
    <row r="24" spans="1:30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  <c r="AB24" s="35"/>
      <c r="AC24" s="43"/>
      <c r="AD24" s="5"/>
    </row>
    <row r="25" spans="1:30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12">
        <v>39237.333333333299</v>
      </c>
      <c r="M25" s="4" t="s">
        <v>35</v>
      </c>
      <c r="N25" s="13"/>
      <c r="O25" s="13"/>
      <c r="P25" s="17"/>
      <c r="Q25" s="14">
        <v>-1.2500000011641532E-2</v>
      </c>
      <c r="R25" s="33"/>
      <c r="S25" s="14">
        <v>351653.1875</v>
      </c>
      <c r="T25" s="13"/>
      <c r="U25" s="4" t="s">
        <v>328</v>
      </c>
      <c r="V25" s="11"/>
      <c r="W25" s="13"/>
      <c r="X25" s="13"/>
      <c r="AB25" s="35">
        <f>IF(ISNUMBER(FIND("d",M25)),LEFT(M25,FIND("d",M25)-1),0)*COUNTIF(Agenda!$B$2:$B$25,"Yes")+IF(ISNUMBER(FIND(" ",M25)),LEFT(RIGHT(M25,LEN(M25)-FIND(" ",M25)),FIND("h",RIGHT(M25,LEN(M25)-FIND(" ",M25)))-1),IF(ISNUMBER(FIND("h",M25)),LEFT(M25,FIND("h",M25)-1),0))</f>
        <v>160</v>
      </c>
      <c r="AC25" s="43">
        <f>IF(AB25&gt;0,'Baseline Schedule'!K23,0)+AB25*'Baseline Schedule'!X23+'Baseline Schedule'!CA23+AB25*'Baseline Schedule'!CT23</f>
        <v>351653.2</v>
      </c>
      <c r="AD25" s="14">
        <f t="shared" si="0"/>
        <v>-1.2500000011641532E-2</v>
      </c>
    </row>
    <row r="26" spans="1:30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12">
        <v>39265.333333333299</v>
      </c>
      <c r="M26" s="4" t="s">
        <v>390</v>
      </c>
      <c r="N26" s="13"/>
      <c r="O26" s="13"/>
      <c r="P26" s="17"/>
      <c r="Q26" s="14">
        <v>0</v>
      </c>
      <c r="R26" s="33"/>
      <c r="S26" s="14">
        <v>234654.5938</v>
      </c>
      <c r="T26" s="13"/>
      <c r="U26" s="4" t="s">
        <v>328</v>
      </c>
      <c r="V26" s="11"/>
      <c r="W26" s="13"/>
      <c r="X26" s="13"/>
      <c r="AB26" s="35">
        <f>IF(ISNUMBER(FIND("d",M26)),LEFT(M26,FIND("d",M26)-1),0)*COUNTIF(Agenda!$B$2:$B$25,"Yes")+IF(ISNUMBER(FIND(" ",M26)),LEFT(RIGHT(M26,LEN(M26)-FIND(" ",M26)),FIND("h",RIGHT(M26,LEN(M26)-FIND(" ",M26)))-1),IF(ISNUMBER(FIND("h",M26)),LEFT(M26,FIND("h",M26)-1),0))</f>
        <v>736</v>
      </c>
      <c r="AC26" s="43">
        <f>IF(AB26&gt;0,'Baseline Schedule'!K24,0)+AB26*'Baseline Schedule'!X24+'Baseline Schedule'!CA24+AB26*'Baseline Schedule'!CT24</f>
        <v>234654.5938</v>
      </c>
      <c r="AD26" s="14">
        <f t="shared" si="0"/>
        <v>0</v>
      </c>
    </row>
    <row r="27" spans="1:30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12">
        <v>39237.333333333299</v>
      </c>
      <c r="M27" s="4" t="s">
        <v>83</v>
      </c>
      <c r="N27" s="13"/>
      <c r="O27" s="13"/>
      <c r="P27" s="17"/>
      <c r="Q27" s="14">
        <v>0</v>
      </c>
      <c r="R27" s="33"/>
      <c r="S27" s="14">
        <v>85523.570300000007</v>
      </c>
      <c r="T27" s="13"/>
      <c r="U27" s="4" t="s">
        <v>328</v>
      </c>
      <c r="V27" s="11"/>
      <c r="W27" s="13"/>
      <c r="X27" s="13"/>
      <c r="AB27" s="35">
        <f>IF(ISNUMBER(FIND("d",M27)),LEFT(M27,FIND("d",M27)-1),0)*COUNTIF(Agenda!$B$2:$B$25,"Yes")+IF(ISNUMBER(FIND(" ",M27)),LEFT(RIGHT(M27,LEN(M27)-FIND(" ",M27)),FIND("h",RIGHT(M27,LEN(M27)-FIND(" ",M27)))-1),IF(ISNUMBER(FIND("h",M27)),LEFT(M27,FIND("h",M27)-1),0))</f>
        <v>80</v>
      </c>
      <c r="AC27" s="43">
        <f>IF(AB27&gt;0,'Baseline Schedule'!K25,0)+AB27*'Baseline Schedule'!X25+'Baseline Schedule'!CA25+AB27*'Baseline Schedule'!CT25</f>
        <v>85523.570300000007</v>
      </c>
      <c r="AD27" s="14">
        <f t="shared" si="0"/>
        <v>0</v>
      </c>
    </row>
    <row r="28" spans="1:30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  <c r="AB28" s="35"/>
      <c r="AC28" s="43"/>
      <c r="AD28" s="5"/>
    </row>
    <row r="29" spans="1:30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12">
        <v>39288.333333333299</v>
      </c>
      <c r="M29" s="4" t="s">
        <v>198</v>
      </c>
      <c r="N29" s="13"/>
      <c r="O29" s="13"/>
      <c r="P29" s="17"/>
      <c r="Q29" s="14">
        <v>0</v>
      </c>
      <c r="R29" s="33"/>
      <c r="S29" s="14">
        <v>142112</v>
      </c>
      <c r="T29" s="13"/>
      <c r="U29" s="4" t="s">
        <v>328</v>
      </c>
      <c r="V29" s="11"/>
      <c r="W29" s="13"/>
      <c r="X29" s="13"/>
      <c r="AB29" s="35">
        <f>IF(ISNUMBER(FIND("d",M29)),LEFT(M29,FIND("d",M29)-1),0)*COUNTIF(Agenda!$B$2:$B$25,"Yes")+IF(ISNUMBER(FIND(" ",M29)),LEFT(RIGHT(M29,LEN(M29)-FIND(" ",M29)),FIND("h",RIGHT(M29,LEN(M29)-FIND(" ",M29)))-1),IF(ISNUMBER(FIND("h",M29)),LEFT(M29,FIND("h",M29)-1),0))</f>
        <v>40</v>
      </c>
      <c r="AC29" s="43">
        <f>IF(AB29&gt;0,'Baseline Schedule'!K27,0)+AB29*'Baseline Schedule'!X27+'Baseline Schedule'!CA27+AB29*'Baseline Schedule'!CT27</f>
        <v>142112</v>
      </c>
      <c r="AD29" s="14">
        <f t="shared" si="0"/>
        <v>0</v>
      </c>
    </row>
    <row r="30" spans="1:30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12">
        <v>39323.333333333299</v>
      </c>
      <c r="M30" s="4" t="s">
        <v>83</v>
      </c>
      <c r="N30" s="13"/>
      <c r="O30" s="13"/>
      <c r="P30" s="17"/>
      <c r="Q30" s="14">
        <v>0</v>
      </c>
      <c r="R30" s="33"/>
      <c r="S30" s="14">
        <v>7673</v>
      </c>
      <c r="T30" s="13"/>
      <c r="U30" s="4" t="s">
        <v>328</v>
      </c>
      <c r="V30" s="11"/>
      <c r="W30" s="13"/>
      <c r="X30" s="13"/>
      <c r="AB30" s="35">
        <f>IF(ISNUMBER(FIND("d",M30)),LEFT(M30,FIND("d",M30)-1),0)*COUNTIF(Agenda!$B$2:$B$25,"Yes")+IF(ISNUMBER(FIND(" ",M30)),LEFT(RIGHT(M30,LEN(M30)-FIND(" ",M30)),FIND("h",RIGHT(M30,LEN(M30)-FIND(" ",M30)))-1),IF(ISNUMBER(FIND("h",M30)),LEFT(M30,FIND("h",M30)-1),0))</f>
        <v>80</v>
      </c>
      <c r="AC30" s="43">
        <f>IF(AB30&gt;0,'Baseline Schedule'!K28,0)+AB30*'Baseline Schedule'!X28+'Baseline Schedule'!CA28+AB30*'Baseline Schedule'!CT28</f>
        <v>7673</v>
      </c>
      <c r="AD30" s="14">
        <f t="shared" si="0"/>
        <v>0</v>
      </c>
    </row>
    <row r="31" spans="1:30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12">
        <v>39323.333333333299</v>
      </c>
      <c r="M31" s="4" t="s">
        <v>83</v>
      </c>
      <c r="N31" s="13"/>
      <c r="O31" s="13"/>
      <c r="P31" s="17"/>
      <c r="Q31" s="14">
        <v>0</v>
      </c>
      <c r="R31" s="33"/>
      <c r="S31" s="14">
        <v>37704.960899999998</v>
      </c>
      <c r="T31" s="13"/>
      <c r="U31" s="4" t="s">
        <v>328</v>
      </c>
      <c r="V31" s="11"/>
      <c r="W31" s="13"/>
      <c r="X31" s="13"/>
      <c r="AB31" s="35">
        <f>IF(ISNUMBER(FIND("d",M31)),LEFT(M31,FIND("d",M31)-1),0)*COUNTIF(Agenda!$B$2:$B$25,"Yes")+IF(ISNUMBER(FIND(" ",M31)),LEFT(RIGHT(M31,LEN(M31)-FIND(" ",M31)),FIND("h",RIGHT(M31,LEN(M31)-FIND(" ",M31)))-1),IF(ISNUMBER(FIND("h",M31)),LEFT(M31,FIND("h",M31)-1),0))</f>
        <v>80</v>
      </c>
      <c r="AC31" s="43">
        <f>IF(AB31&gt;0,'Baseline Schedule'!K29,0)+AB31*'Baseline Schedule'!X29+'Baseline Schedule'!CA29+AB31*'Baseline Schedule'!CT29</f>
        <v>37704.960899999998</v>
      </c>
      <c r="AD31" s="14">
        <f t="shared" si="0"/>
        <v>0</v>
      </c>
    </row>
    <row r="32" spans="1:30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12">
        <v>39323.333333333299</v>
      </c>
      <c r="M32" s="4" t="s">
        <v>35</v>
      </c>
      <c r="N32" s="13"/>
      <c r="O32" s="13"/>
      <c r="P32" s="17"/>
      <c r="Q32" s="14">
        <v>0</v>
      </c>
      <c r="R32" s="33"/>
      <c r="S32" s="14">
        <v>18563</v>
      </c>
      <c r="T32" s="13"/>
      <c r="U32" s="4" t="s">
        <v>328</v>
      </c>
      <c r="V32" s="11"/>
      <c r="W32" s="13"/>
      <c r="X32" s="13"/>
      <c r="AB32" s="35">
        <f>IF(ISNUMBER(FIND("d",M32)),LEFT(M32,FIND("d",M32)-1),0)*COUNTIF(Agenda!$B$2:$B$25,"Yes")+IF(ISNUMBER(FIND(" ",M32)),LEFT(RIGHT(M32,LEN(M32)-FIND(" ",M32)),FIND("h",RIGHT(M32,LEN(M32)-FIND(" ",M32)))-1),IF(ISNUMBER(FIND("h",M32)),LEFT(M32,FIND("h",M32)-1),0))</f>
        <v>160</v>
      </c>
      <c r="AC32" s="43">
        <f>IF(AB32&gt;0,'Baseline Schedule'!K30,0)+AB32*'Baseline Schedule'!X30+'Baseline Schedule'!CA30+AB32*'Baseline Schedule'!CT30</f>
        <v>18563</v>
      </c>
      <c r="AD32" s="14">
        <f t="shared" si="0"/>
        <v>0</v>
      </c>
    </row>
    <row r="33" spans="1:30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12">
        <v>39296.333333333299</v>
      </c>
      <c r="M33" s="4" t="s">
        <v>108</v>
      </c>
      <c r="N33" s="13"/>
      <c r="O33" s="13"/>
      <c r="P33" s="17"/>
      <c r="Q33" s="14">
        <v>0</v>
      </c>
      <c r="R33" s="33"/>
      <c r="S33" s="14">
        <v>3840</v>
      </c>
      <c r="T33" s="13"/>
      <c r="U33" s="4" t="s">
        <v>328</v>
      </c>
      <c r="V33" s="11"/>
      <c r="W33" s="13"/>
      <c r="X33" s="13"/>
      <c r="AB33" s="35">
        <f>IF(ISNUMBER(FIND("d",M33)),LEFT(M33,FIND("d",M33)-1),0)*COUNTIF(Agenda!$B$2:$B$25,"Yes")+IF(ISNUMBER(FIND(" ",M33)),LEFT(RIGHT(M33,LEN(M33)-FIND(" ",M33)),FIND("h",RIGHT(M33,LEN(M33)-FIND(" ",M33)))-1),IF(ISNUMBER(FIND("h",M33)),LEFT(M33,FIND("h",M33)-1),0))</f>
        <v>120</v>
      </c>
      <c r="AC33" s="43">
        <f>IF(AB33&gt;0,'Baseline Schedule'!K31,0)+AB33*'Baseline Schedule'!X31+'Baseline Schedule'!CA31+AB33*'Baseline Schedule'!CT31</f>
        <v>3840</v>
      </c>
      <c r="AD33" s="14">
        <f t="shared" si="0"/>
        <v>0</v>
      </c>
    </row>
    <row r="34" spans="1:30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12">
        <v>39351.333333333299</v>
      </c>
      <c r="M34" s="4" t="s">
        <v>35</v>
      </c>
      <c r="N34" s="13"/>
      <c r="O34" s="13"/>
      <c r="P34" s="17"/>
      <c r="Q34" s="14">
        <v>1.5999999886844307E-3</v>
      </c>
      <c r="R34" s="33"/>
      <c r="S34" s="14">
        <v>81649.601599999995</v>
      </c>
      <c r="T34" s="13"/>
      <c r="U34" s="4" t="s">
        <v>328</v>
      </c>
      <c r="V34" s="11"/>
      <c r="W34" s="13"/>
      <c r="X34" s="13"/>
      <c r="AB34" s="35">
        <f>IF(ISNUMBER(FIND("d",M34)),LEFT(M34,FIND("d",M34)-1),0)*COUNTIF(Agenda!$B$2:$B$25,"Yes")+IF(ISNUMBER(FIND(" ",M34)),LEFT(RIGHT(M34,LEN(M34)-FIND(" ",M34)),FIND("h",RIGHT(M34,LEN(M34)-FIND(" ",M34)))-1),IF(ISNUMBER(FIND("h",M34)),LEFT(M34,FIND("h",M34)-1),0))</f>
        <v>160</v>
      </c>
      <c r="AC34" s="43">
        <f>IF(AB34&gt;0,'Baseline Schedule'!K32,0)+AB34*'Baseline Schedule'!X32+'Baseline Schedule'!CA32+AB34*'Baseline Schedule'!CT32</f>
        <v>81649.600000000006</v>
      </c>
      <c r="AD34" s="14">
        <f t="shared" si="0"/>
        <v>1.5999999886844307E-3</v>
      </c>
    </row>
    <row r="35" spans="1:30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  <c r="AB35" s="35"/>
      <c r="AC35" s="43"/>
      <c r="AD35" s="5"/>
    </row>
    <row r="36" spans="1:30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12">
        <v>39302.333333333299</v>
      </c>
      <c r="M36" s="4" t="s">
        <v>83</v>
      </c>
      <c r="N36" s="13"/>
      <c r="O36" s="13"/>
      <c r="P36" s="17"/>
      <c r="Q36" s="14">
        <v>0</v>
      </c>
      <c r="R36" s="33"/>
      <c r="S36" s="14">
        <v>0.01</v>
      </c>
      <c r="T36" s="13"/>
      <c r="U36" s="4" t="s">
        <v>328</v>
      </c>
      <c r="V36" s="11"/>
      <c r="W36" s="13"/>
      <c r="X36" s="13"/>
      <c r="AB36" s="35">
        <f>IF(ISNUMBER(FIND("d",M36)),LEFT(M36,FIND("d",M36)-1),0)*COUNTIF(Agenda!$B$2:$B$25,"Yes")+IF(ISNUMBER(FIND(" ",M36)),LEFT(RIGHT(M36,LEN(M36)-FIND(" ",M36)),FIND("h",RIGHT(M36,LEN(M36)-FIND(" ",M36)))-1),IF(ISNUMBER(FIND("h",M36)),LEFT(M36,FIND("h",M36)-1),0))</f>
        <v>80</v>
      </c>
      <c r="AC36" s="43">
        <f>IF(AB36&gt;0,'Baseline Schedule'!K34,0)+AB36*'Baseline Schedule'!X34+'Baseline Schedule'!CA34+AB36*'Baseline Schedule'!CT34</f>
        <v>0.01</v>
      </c>
      <c r="AD36" s="14">
        <f t="shared" si="0"/>
        <v>0</v>
      </c>
    </row>
    <row r="37" spans="1:30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  <c r="AB37" s="35"/>
      <c r="AC37" s="43"/>
      <c r="AD37" s="5"/>
    </row>
    <row r="38" spans="1:30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12">
        <v>39323.333333333299</v>
      </c>
      <c r="M38" s="4" t="s">
        <v>83</v>
      </c>
      <c r="N38" s="13"/>
      <c r="O38" s="13"/>
      <c r="P38" s="17"/>
      <c r="Q38" s="14">
        <v>0</v>
      </c>
      <c r="R38" s="33"/>
      <c r="S38" s="14">
        <v>7673</v>
      </c>
      <c r="T38" s="13"/>
      <c r="U38" s="4" t="s">
        <v>328</v>
      </c>
      <c r="V38" s="11"/>
      <c r="W38" s="13"/>
      <c r="X38" s="13"/>
      <c r="AB38" s="35">
        <f>IF(ISNUMBER(FIND("d",M38)),LEFT(M38,FIND("d",M38)-1),0)*COUNTIF(Agenda!$B$2:$B$25,"Yes")+IF(ISNUMBER(FIND(" ",M38)),LEFT(RIGHT(M38,LEN(M38)-FIND(" ",M38)),FIND("h",RIGHT(M38,LEN(M38)-FIND(" ",M38)))-1),IF(ISNUMBER(FIND("h",M38)),LEFT(M38,FIND("h",M38)-1),0))</f>
        <v>80</v>
      </c>
      <c r="AC38" s="43">
        <f>IF(AB38&gt;0,'Baseline Schedule'!K36,0)+AB38*'Baseline Schedule'!X36+'Baseline Schedule'!CA36+AB38*'Baseline Schedule'!CT36</f>
        <v>7673</v>
      </c>
      <c r="AD38" s="14">
        <f t="shared" si="0"/>
        <v>0</v>
      </c>
    </row>
    <row r="39" spans="1:30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12">
        <v>39323.333333333299</v>
      </c>
      <c r="M39" s="4" t="s">
        <v>83</v>
      </c>
      <c r="N39" s="13"/>
      <c r="O39" s="13"/>
      <c r="P39" s="17"/>
      <c r="Q39" s="14">
        <v>0</v>
      </c>
      <c r="R39" s="33"/>
      <c r="S39" s="14">
        <v>37704.960899999998</v>
      </c>
      <c r="T39" s="13"/>
      <c r="U39" s="4" t="s">
        <v>328</v>
      </c>
      <c r="V39" s="11"/>
      <c r="W39" s="13"/>
      <c r="X39" s="13"/>
      <c r="AB39" s="35">
        <f>IF(ISNUMBER(FIND("d",M39)),LEFT(M39,FIND("d",M39)-1),0)*COUNTIF(Agenda!$B$2:$B$25,"Yes")+IF(ISNUMBER(FIND(" ",M39)),LEFT(RIGHT(M39,LEN(M39)-FIND(" ",M39)),FIND("h",RIGHT(M39,LEN(M39)-FIND(" ",M39)))-1),IF(ISNUMBER(FIND("h",M39)),LEFT(M39,FIND("h",M39)-1),0))</f>
        <v>80</v>
      </c>
      <c r="AC39" s="43">
        <f>IF(AB39&gt;0,'Baseline Schedule'!K37,0)+AB39*'Baseline Schedule'!X37+'Baseline Schedule'!CA37+AB39*'Baseline Schedule'!CT37</f>
        <v>37704.960899999998</v>
      </c>
      <c r="AD39" s="14">
        <f t="shared" si="0"/>
        <v>0</v>
      </c>
    </row>
    <row r="40" spans="1:30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12">
        <v>39323.333333333299</v>
      </c>
      <c r="M40" s="4" t="s">
        <v>108</v>
      </c>
      <c r="N40" s="13"/>
      <c r="O40" s="13"/>
      <c r="P40" s="17"/>
      <c r="Q40" s="14">
        <v>0</v>
      </c>
      <c r="R40" s="33"/>
      <c r="S40" s="14">
        <v>106140</v>
      </c>
      <c r="T40" s="13"/>
      <c r="U40" s="4" t="s">
        <v>328</v>
      </c>
      <c r="V40" s="11"/>
      <c r="W40" s="13"/>
      <c r="X40" s="13"/>
      <c r="AB40" s="35">
        <f>IF(ISNUMBER(FIND("d",M40)),LEFT(M40,FIND("d",M40)-1),0)*COUNTIF(Agenda!$B$2:$B$25,"Yes")+IF(ISNUMBER(FIND(" ",M40)),LEFT(RIGHT(M40,LEN(M40)-FIND(" ",M40)),FIND("h",RIGHT(M40,LEN(M40)-FIND(" ",M40)))-1),IF(ISNUMBER(FIND("h",M40)),LEFT(M40,FIND("h",M40)-1),0))</f>
        <v>120</v>
      </c>
      <c r="AC40" s="43">
        <f>IF(AB40&gt;0,'Baseline Schedule'!K38,0)+AB40*'Baseline Schedule'!X38+'Baseline Schedule'!CA38+AB40*'Baseline Schedule'!CT38</f>
        <v>106140</v>
      </c>
      <c r="AD40" s="14">
        <f t="shared" si="0"/>
        <v>0</v>
      </c>
    </row>
    <row r="41" spans="1:30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12">
        <v>39323.333333333299</v>
      </c>
      <c r="M41" s="4" t="s">
        <v>35</v>
      </c>
      <c r="N41" s="13"/>
      <c r="O41" s="13"/>
      <c r="P41" s="17"/>
      <c r="Q41" s="14">
        <v>0</v>
      </c>
      <c r="R41" s="33"/>
      <c r="S41" s="14">
        <v>25475</v>
      </c>
      <c r="T41" s="13"/>
      <c r="U41" s="4" t="s">
        <v>328</v>
      </c>
      <c r="V41" s="11"/>
      <c r="W41" s="13"/>
      <c r="X41" s="13"/>
      <c r="AB41" s="35">
        <f>IF(ISNUMBER(FIND("d",M41)),LEFT(M41,FIND("d",M41)-1),0)*COUNTIF(Agenda!$B$2:$B$25,"Yes")+IF(ISNUMBER(FIND(" ",M41)),LEFT(RIGHT(M41,LEN(M41)-FIND(" ",M41)),FIND("h",RIGHT(M41,LEN(M41)-FIND(" ",M41)))-1),IF(ISNUMBER(FIND("h",M41)),LEFT(M41,FIND("h",M41)-1),0))</f>
        <v>160</v>
      </c>
      <c r="AC41" s="43">
        <f>IF(AB41&gt;0,'Baseline Schedule'!K39,0)+AB41*'Baseline Schedule'!X39+'Baseline Schedule'!CA39+AB41*'Baseline Schedule'!CT39</f>
        <v>25475</v>
      </c>
      <c r="AD41" s="14">
        <f t="shared" si="0"/>
        <v>0</v>
      </c>
    </row>
    <row r="42" spans="1:30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12">
        <v>39323.333333333299</v>
      </c>
      <c r="M42" s="4" t="s">
        <v>76</v>
      </c>
      <c r="N42" s="13"/>
      <c r="O42" s="13"/>
      <c r="P42" s="17"/>
      <c r="Q42" s="14">
        <v>0</v>
      </c>
      <c r="R42" s="33"/>
      <c r="S42" s="14">
        <v>6400</v>
      </c>
      <c r="T42" s="13"/>
      <c r="U42" s="4" t="s">
        <v>328</v>
      </c>
      <c r="V42" s="11"/>
      <c r="W42" s="13"/>
      <c r="X42" s="13"/>
      <c r="AB42" s="35">
        <f>IF(ISNUMBER(FIND("d",M42)),LEFT(M42,FIND("d",M42)-1),0)*COUNTIF(Agenda!$B$2:$B$25,"Yes")+IF(ISNUMBER(FIND(" ",M42)),LEFT(RIGHT(M42,LEN(M42)-FIND(" ",M42)),FIND("h",RIGHT(M42,LEN(M42)-FIND(" ",M42)))-1),IF(ISNUMBER(FIND("h",M42)),LEFT(M42,FIND("h",M42)-1),0))</f>
        <v>200</v>
      </c>
      <c r="AC42" s="43">
        <f>IF(AB42&gt;0,'Baseline Schedule'!K40,0)+AB42*'Baseline Schedule'!X40+'Baseline Schedule'!CA40+AB42*'Baseline Schedule'!CT40</f>
        <v>6400</v>
      </c>
      <c r="AD42" s="14">
        <f t="shared" si="0"/>
        <v>0</v>
      </c>
    </row>
    <row r="43" spans="1:30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12">
        <v>39344.333333333299</v>
      </c>
      <c r="M43" s="4" t="s">
        <v>198</v>
      </c>
      <c r="N43" s="13"/>
      <c r="O43" s="13"/>
      <c r="P43" s="17"/>
      <c r="Q43" s="14">
        <v>0</v>
      </c>
      <c r="R43" s="33"/>
      <c r="S43" s="14">
        <v>0.01</v>
      </c>
      <c r="T43" s="13"/>
      <c r="U43" s="4" t="s">
        <v>328</v>
      </c>
      <c r="V43" s="11"/>
      <c r="W43" s="13"/>
      <c r="X43" s="13"/>
      <c r="AB43" s="35">
        <f>IF(ISNUMBER(FIND("d",M43)),LEFT(M43,FIND("d",M43)-1),0)*COUNTIF(Agenda!$B$2:$B$25,"Yes")+IF(ISNUMBER(FIND(" ",M43)),LEFT(RIGHT(M43,LEN(M43)-FIND(" ",M43)),FIND("h",RIGHT(M43,LEN(M43)-FIND(" ",M43)))-1),IF(ISNUMBER(FIND("h",M43)),LEFT(M43,FIND("h",M43)-1),0))</f>
        <v>40</v>
      </c>
      <c r="AC43" s="43">
        <f>IF(AB43&gt;0,'Baseline Schedule'!K41,0)+AB43*'Baseline Schedule'!X41+'Baseline Schedule'!CA41+AB43*'Baseline Schedule'!CT41</f>
        <v>0.01</v>
      </c>
      <c r="AD43" s="14">
        <f t="shared" si="0"/>
        <v>0</v>
      </c>
    </row>
    <row r="44" spans="1:30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12">
        <v>39358.333333333299</v>
      </c>
      <c r="M44" s="4" t="s">
        <v>35</v>
      </c>
      <c r="N44" s="13"/>
      <c r="O44" s="13"/>
      <c r="P44" s="17"/>
      <c r="Q44" s="14">
        <v>1.5999999886844307E-3</v>
      </c>
      <c r="R44" s="33"/>
      <c r="S44" s="14">
        <v>79149.601599999995</v>
      </c>
      <c r="T44" s="13"/>
      <c r="U44" s="4" t="s">
        <v>328</v>
      </c>
      <c r="V44" s="11"/>
      <c r="W44" s="13"/>
      <c r="X44" s="13"/>
      <c r="AB44" s="35">
        <f>IF(ISNUMBER(FIND("d",M44)),LEFT(M44,FIND("d",M44)-1),0)*COUNTIF(Agenda!$B$2:$B$25,"Yes")+IF(ISNUMBER(FIND(" ",M44)),LEFT(RIGHT(M44,LEN(M44)-FIND(" ",M44)),FIND("h",RIGHT(M44,LEN(M44)-FIND(" ",M44)))-1),IF(ISNUMBER(FIND("h",M44)),LEFT(M44,FIND("h",M44)-1),0))</f>
        <v>160</v>
      </c>
      <c r="AC44" s="43">
        <f>IF(AB44&gt;0,'Baseline Schedule'!K42,0)+AB44*'Baseline Schedule'!X42+'Baseline Schedule'!CA42+AB44*'Baseline Schedule'!CT42</f>
        <v>79149.600000000006</v>
      </c>
      <c r="AD44" s="14">
        <f t="shared" si="0"/>
        <v>1.5999999886844307E-3</v>
      </c>
    </row>
    <row r="45" spans="1:30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  <c r="AB45" s="35"/>
      <c r="AC45" s="43"/>
      <c r="AD45" s="5"/>
    </row>
    <row r="46" spans="1:30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12">
        <v>39323.333333333299</v>
      </c>
      <c r="M46" s="4" t="s">
        <v>83</v>
      </c>
      <c r="N46" s="13"/>
      <c r="O46" s="13"/>
      <c r="P46" s="17"/>
      <c r="Q46" s="14">
        <v>0</v>
      </c>
      <c r="R46" s="33"/>
      <c r="S46" s="14">
        <v>7673</v>
      </c>
      <c r="T46" s="13"/>
      <c r="U46" s="4" t="s">
        <v>328</v>
      </c>
      <c r="V46" s="11"/>
      <c r="W46" s="13"/>
      <c r="X46" s="13"/>
      <c r="AB46" s="35">
        <f>IF(ISNUMBER(FIND("d",M46)),LEFT(M46,FIND("d",M46)-1),0)*COUNTIF(Agenda!$B$2:$B$25,"Yes")+IF(ISNUMBER(FIND(" ",M46)),LEFT(RIGHT(M46,LEN(M46)-FIND(" ",M46)),FIND("h",RIGHT(M46,LEN(M46)-FIND(" ",M46)))-1),IF(ISNUMBER(FIND("h",M46)),LEFT(M46,FIND("h",M46)-1),0))</f>
        <v>80</v>
      </c>
      <c r="AC46" s="43">
        <f>IF(AB46&gt;0,'Baseline Schedule'!K44,0)+AB46*'Baseline Schedule'!X44+'Baseline Schedule'!CA44+AB46*'Baseline Schedule'!CT44</f>
        <v>7673</v>
      </c>
      <c r="AD46" s="14">
        <f t="shared" si="0"/>
        <v>0</v>
      </c>
    </row>
    <row r="47" spans="1:30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12">
        <v>39323.333333333299</v>
      </c>
      <c r="M47" s="4" t="s">
        <v>83</v>
      </c>
      <c r="N47" s="13"/>
      <c r="O47" s="13"/>
      <c r="P47" s="17"/>
      <c r="Q47" s="14">
        <v>0</v>
      </c>
      <c r="R47" s="33"/>
      <c r="S47" s="14">
        <v>34452.960899999998</v>
      </c>
      <c r="T47" s="13"/>
      <c r="U47" s="4" t="s">
        <v>328</v>
      </c>
      <c r="V47" s="11"/>
      <c r="W47" s="13"/>
      <c r="X47" s="13"/>
      <c r="AB47" s="35">
        <f>IF(ISNUMBER(FIND("d",M47)),LEFT(M47,FIND("d",M47)-1),0)*COUNTIF(Agenda!$B$2:$B$25,"Yes")+IF(ISNUMBER(FIND(" ",M47)),LEFT(RIGHT(M47,LEN(M47)-FIND(" ",M47)),FIND("h",RIGHT(M47,LEN(M47)-FIND(" ",M47)))-1),IF(ISNUMBER(FIND("h",M47)),LEFT(M47,FIND("h",M47)-1),0))</f>
        <v>80</v>
      </c>
      <c r="AC47" s="43">
        <f>IF(AB47&gt;0,'Baseline Schedule'!K45,0)+AB47*'Baseline Schedule'!X45+'Baseline Schedule'!CA45+AB47*'Baseline Schedule'!CT45</f>
        <v>34452.960899999998</v>
      </c>
      <c r="AD47" s="14">
        <f t="shared" si="0"/>
        <v>0</v>
      </c>
    </row>
    <row r="48" spans="1:30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12">
        <v>39323.333333333299</v>
      </c>
      <c r="M48" s="4" t="s">
        <v>108</v>
      </c>
      <c r="N48" s="13"/>
      <c r="O48" s="13"/>
      <c r="P48" s="17"/>
      <c r="Q48" s="14">
        <v>0</v>
      </c>
      <c r="R48" s="33"/>
      <c r="S48" s="14">
        <v>46116</v>
      </c>
      <c r="T48" s="13"/>
      <c r="U48" s="4" t="s">
        <v>328</v>
      </c>
      <c r="V48" s="11"/>
      <c r="W48" s="13"/>
      <c r="X48" s="13"/>
      <c r="AB48" s="35">
        <f>IF(ISNUMBER(FIND("d",M48)),LEFT(M48,FIND("d",M48)-1),0)*COUNTIF(Agenda!$B$2:$B$25,"Yes")+IF(ISNUMBER(FIND(" ",M48)),LEFT(RIGHT(M48,LEN(M48)-FIND(" ",M48)),FIND("h",RIGHT(M48,LEN(M48)-FIND(" ",M48)))-1),IF(ISNUMBER(FIND("h",M48)),LEFT(M48,FIND("h",M48)-1),0))</f>
        <v>120</v>
      </c>
      <c r="AC48" s="43">
        <f>IF(AB48&gt;0,'Baseline Schedule'!K46,0)+AB48*'Baseline Schedule'!X46+'Baseline Schedule'!CA46+AB48*'Baseline Schedule'!CT46</f>
        <v>46116</v>
      </c>
      <c r="AD48" s="14">
        <f t="shared" si="0"/>
        <v>0</v>
      </c>
    </row>
    <row r="49" spans="1:30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12">
        <v>39323.333333333299</v>
      </c>
      <c r="M49" s="4" t="s">
        <v>35</v>
      </c>
      <c r="N49" s="13"/>
      <c r="O49" s="13"/>
      <c r="P49" s="17"/>
      <c r="Q49" s="14">
        <v>0</v>
      </c>
      <c r="R49" s="33"/>
      <c r="S49" s="14">
        <v>16771</v>
      </c>
      <c r="T49" s="13"/>
      <c r="U49" s="4" t="s">
        <v>328</v>
      </c>
      <c r="V49" s="11"/>
      <c r="W49" s="13"/>
      <c r="X49" s="13"/>
      <c r="AB49" s="35">
        <f>IF(ISNUMBER(FIND("d",M49)),LEFT(M49,FIND("d",M49)-1),0)*COUNTIF(Agenda!$B$2:$B$25,"Yes")+IF(ISNUMBER(FIND(" ",M49)),LEFT(RIGHT(M49,LEN(M49)-FIND(" ",M49)),FIND("h",RIGHT(M49,LEN(M49)-FIND(" ",M49)))-1),IF(ISNUMBER(FIND("h",M49)),LEFT(M49,FIND("h",M49)-1),0))</f>
        <v>160</v>
      </c>
      <c r="AC49" s="43">
        <f>IF(AB49&gt;0,'Baseline Schedule'!K47,0)+AB49*'Baseline Schedule'!X47+'Baseline Schedule'!CA47+AB49*'Baseline Schedule'!CT47</f>
        <v>16771</v>
      </c>
      <c r="AD49" s="14">
        <f t="shared" si="0"/>
        <v>0</v>
      </c>
    </row>
    <row r="50" spans="1:30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12">
        <v>39323.333333333299</v>
      </c>
      <c r="M50" s="4" t="s">
        <v>35</v>
      </c>
      <c r="N50" s="13"/>
      <c r="O50" s="13"/>
      <c r="P50" s="17"/>
      <c r="Q50" s="14">
        <v>0</v>
      </c>
      <c r="R50" s="33"/>
      <c r="S50" s="14">
        <v>5120</v>
      </c>
      <c r="T50" s="13"/>
      <c r="U50" s="4" t="s">
        <v>328</v>
      </c>
      <c r="V50" s="11"/>
      <c r="W50" s="13"/>
      <c r="X50" s="13"/>
      <c r="AB50" s="35">
        <f>IF(ISNUMBER(FIND("d",M50)),LEFT(M50,FIND("d",M50)-1),0)*COUNTIF(Agenda!$B$2:$B$25,"Yes")+IF(ISNUMBER(FIND(" ",M50)),LEFT(RIGHT(M50,LEN(M50)-FIND(" ",M50)),FIND("h",RIGHT(M50,LEN(M50)-FIND(" ",M50)))-1),IF(ISNUMBER(FIND("h",M50)),LEFT(M50,FIND("h",M50)-1),0))</f>
        <v>160</v>
      </c>
      <c r="AC50" s="43">
        <f>IF(AB50&gt;0,'Baseline Schedule'!K48,0)+AB50*'Baseline Schedule'!X48+'Baseline Schedule'!CA48+AB50*'Baseline Schedule'!CT48</f>
        <v>5120</v>
      </c>
      <c r="AD50" s="14">
        <f t="shared" si="0"/>
        <v>0</v>
      </c>
    </row>
    <row r="51" spans="1:30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12">
        <v>39344.333333333299</v>
      </c>
      <c r="M51" s="4" t="s">
        <v>198</v>
      </c>
      <c r="N51" s="13"/>
      <c r="O51" s="13"/>
      <c r="P51" s="17"/>
      <c r="Q51" s="14">
        <v>0</v>
      </c>
      <c r="R51" s="33"/>
      <c r="S51" s="14">
        <v>0.01</v>
      </c>
      <c r="T51" s="13"/>
      <c r="U51" s="4" t="s">
        <v>328</v>
      </c>
      <c r="V51" s="11"/>
      <c r="W51" s="13"/>
      <c r="X51" s="13"/>
      <c r="AB51" s="35">
        <f>IF(ISNUMBER(FIND("d",M51)),LEFT(M51,FIND("d",M51)-1),0)*COUNTIF(Agenda!$B$2:$B$25,"Yes")+IF(ISNUMBER(FIND(" ",M51)),LEFT(RIGHT(M51,LEN(M51)-FIND(" ",M51)),FIND("h",RIGHT(M51,LEN(M51)-FIND(" ",M51)))-1),IF(ISNUMBER(FIND("h",M51)),LEFT(M51,FIND("h",M51)-1),0))</f>
        <v>40</v>
      </c>
      <c r="AC51" s="43">
        <f>IF(AB51&gt;0,'Baseline Schedule'!K49,0)+AB51*'Baseline Schedule'!X49+'Baseline Schedule'!CA49+AB51*'Baseline Schedule'!CT49</f>
        <v>0.01</v>
      </c>
      <c r="AD51" s="14">
        <f t="shared" si="0"/>
        <v>0</v>
      </c>
    </row>
    <row r="52" spans="1:30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12">
        <v>39351.333333333299</v>
      </c>
      <c r="M52" s="4" t="s">
        <v>35</v>
      </c>
      <c r="N52" s="13"/>
      <c r="O52" s="13"/>
      <c r="P52" s="17"/>
      <c r="Q52" s="14">
        <v>1.6000000032363459E-3</v>
      </c>
      <c r="R52" s="33"/>
      <c r="S52" s="14">
        <v>38149.601600000002</v>
      </c>
      <c r="T52" s="13"/>
      <c r="U52" s="4" t="s">
        <v>328</v>
      </c>
      <c r="V52" s="11"/>
      <c r="W52" s="13"/>
      <c r="X52" s="13"/>
      <c r="AB52" s="35">
        <f>IF(ISNUMBER(FIND("d",M52)),LEFT(M52,FIND("d",M52)-1),0)*COUNTIF(Agenda!$B$2:$B$25,"Yes")+IF(ISNUMBER(FIND(" ",M52)),LEFT(RIGHT(M52,LEN(M52)-FIND(" ",M52)),FIND("h",RIGHT(M52,LEN(M52)-FIND(" ",M52)))-1),IF(ISNUMBER(FIND("h",M52)),LEFT(M52,FIND("h",M52)-1),0))</f>
        <v>160</v>
      </c>
      <c r="AC52" s="43">
        <f>IF(AB52&gt;0,'Baseline Schedule'!K50,0)+AB52*'Baseline Schedule'!X50+'Baseline Schedule'!CA50+AB52*'Baseline Schedule'!CT50</f>
        <v>38149.599999999999</v>
      </c>
      <c r="AD52" s="14">
        <f t="shared" si="0"/>
        <v>1.6000000032363459E-3</v>
      </c>
    </row>
    <row r="53" spans="1:30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  <c r="AB53" s="35"/>
      <c r="AC53" s="43"/>
      <c r="AD53" s="5"/>
    </row>
    <row r="54" spans="1:30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12">
        <v>39391.333333333299</v>
      </c>
      <c r="M54" s="4" t="s">
        <v>108</v>
      </c>
      <c r="N54" s="13"/>
      <c r="O54" s="13"/>
      <c r="P54" s="17"/>
      <c r="Q54" s="14">
        <v>7.9999999798019417E-4</v>
      </c>
      <c r="R54" s="33"/>
      <c r="S54" s="14">
        <v>23538.800800000001</v>
      </c>
      <c r="T54" s="13"/>
      <c r="U54" s="4" t="s">
        <v>328</v>
      </c>
      <c r="V54" s="11"/>
      <c r="W54" s="13"/>
      <c r="X54" s="13"/>
      <c r="AB54" s="35">
        <f>IF(ISNUMBER(FIND("d",M54)),LEFT(M54,FIND("d",M54)-1),0)*COUNTIF(Agenda!$B$2:$B$25,"Yes")+IF(ISNUMBER(FIND(" ",M54)),LEFT(RIGHT(M54,LEN(M54)-FIND(" ",M54)),FIND("h",RIGHT(M54,LEN(M54)-FIND(" ",M54)))-1),IF(ISNUMBER(FIND("h",M54)),LEFT(M54,FIND("h",M54)-1),0))</f>
        <v>120</v>
      </c>
      <c r="AC54" s="43">
        <f>IF(AB54&gt;0,'Baseline Schedule'!K52,0)+AB54*'Baseline Schedule'!X52+'Baseline Schedule'!CA52+AB54*'Baseline Schedule'!CT52</f>
        <v>23538.800000000003</v>
      </c>
      <c r="AD54" s="14">
        <f t="shared" si="0"/>
        <v>7.9999999798019417E-4</v>
      </c>
    </row>
    <row r="55" spans="1:30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12">
        <v>39391.333333333299</v>
      </c>
      <c r="M55" s="4" t="s">
        <v>76</v>
      </c>
      <c r="N55" s="13"/>
      <c r="O55" s="13"/>
      <c r="P55" s="17"/>
      <c r="Q55" s="14">
        <v>0</v>
      </c>
      <c r="R55" s="33"/>
      <c r="S55" s="14">
        <v>48000</v>
      </c>
      <c r="T55" s="13"/>
      <c r="U55" s="4" t="s">
        <v>328</v>
      </c>
      <c r="V55" s="11"/>
      <c r="W55" s="13"/>
      <c r="X55" s="13"/>
      <c r="AB55" s="35">
        <f>IF(ISNUMBER(FIND("d",M55)),LEFT(M55,FIND("d",M55)-1),0)*COUNTIF(Agenda!$B$2:$B$25,"Yes")+IF(ISNUMBER(FIND(" ",M55)),LEFT(RIGHT(M55,LEN(M55)-FIND(" ",M55)),FIND("h",RIGHT(M55,LEN(M55)-FIND(" ",M55)))-1),IF(ISNUMBER(FIND("h",M55)),LEFT(M55,FIND("h",M55)-1),0))</f>
        <v>200</v>
      </c>
      <c r="AC55" s="43">
        <f>IF(AB55&gt;0,'Baseline Schedule'!K53,0)+AB55*'Baseline Schedule'!X53+'Baseline Schedule'!CA53+AB55*'Baseline Schedule'!CT53</f>
        <v>48000</v>
      </c>
      <c r="AD55" s="14">
        <f t="shared" si="0"/>
        <v>0</v>
      </c>
    </row>
    <row r="56" spans="1:30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12">
        <v>39412.333333333299</v>
      </c>
      <c r="M56" s="4" t="s">
        <v>35</v>
      </c>
      <c r="N56" s="13"/>
      <c r="O56" s="13"/>
      <c r="P56" s="17"/>
      <c r="Q56" s="14">
        <v>0</v>
      </c>
      <c r="R56" s="33"/>
      <c r="S56" s="14">
        <v>87000</v>
      </c>
      <c r="T56" s="13"/>
      <c r="U56" s="4" t="s">
        <v>328</v>
      </c>
      <c r="V56" s="11"/>
      <c r="W56" s="13"/>
      <c r="X56" s="13"/>
      <c r="AB56" s="35">
        <f>IF(ISNUMBER(FIND("d",M56)),LEFT(M56,FIND("d",M56)-1),0)*COUNTIF(Agenda!$B$2:$B$25,"Yes")+IF(ISNUMBER(FIND(" ",M56)),LEFT(RIGHT(M56,LEN(M56)-FIND(" ",M56)),FIND("h",RIGHT(M56,LEN(M56)-FIND(" ",M56)))-1),IF(ISNUMBER(FIND("h",M56)),LEFT(M56,FIND("h",M56)-1),0))</f>
        <v>160</v>
      </c>
      <c r="AC56" s="43">
        <f>IF(AB56&gt;0,'Baseline Schedule'!K54,0)+AB56*'Baseline Schedule'!X54+'Baseline Schedule'!CA54+AB56*'Baseline Schedule'!CT54</f>
        <v>87000</v>
      </c>
      <c r="AD56" s="14">
        <f t="shared" si="0"/>
        <v>0</v>
      </c>
    </row>
    <row r="57" spans="1:30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12">
        <v>39412.333333333299</v>
      </c>
      <c r="M57" s="4" t="s">
        <v>108</v>
      </c>
      <c r="N57" s="13"/>
      <c r="O57" s="13"/>
      <c r="P57" s="17"/>
      <c r="Q57" s="14">
        <v>0</v>
      </c>
      <c r="R57" s="33"/>
      <c r="S57" s="14">
        <v>2156.0601000000001</v>
      </c>
      <c r="T57" s="13"/>
      <c r="U57" s="4" t="s">
        <v>328</v>
      </c>
      <c r="V57" s="11"/>
      <c r="W57" s="13"/>
      <c r="X57" s="13"/>
      <c r="AB57" s="35">
        <f>IF(ISNUMBER(FIND("d",M57)),LEFT(M57,FIND("d",M57)-1),0)*COUNTIF(Agenda!$B$2:$B$25,"Yes")+IF(ISNUMBER(FIND(" ",M57)),LEFT(RIGHT(M57,LEN(M57)-FIND(" ",M57)),FIND("h",RIGHT(M57,LEN(M57)-FIND(" ",M57)))-1),IF(ISNUMBER(FIND("h",M57)),LEFT(M57,FIND("h",M57)-1),0))</f>
        <v>120</v>
      </c>
      <c r="AC57" s="43">
        <f>IF(AB57&gt;0,'Baseline Schedule'!K55,0)+AB57*'Baseline Schedule'!X55+'Baseline Schedule'!CA55+AB57*'Baseline Schedule'!CT55</f>
        <v>2156.0601000000001</v>
      </c>
      <c r="AD57" s="14">
        <f t="shared" si="0"/>
        <v>0</v>
      </c>
    </row>
    <row r="58" spans="1:30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12">
        <v>39426.333333333299</v>
      </c>
      <c r="M58" s="4" t="s">
        <v>83</v>
      </c>
      <c r="N58" s="13"/>
      <c r="O58" s="13"/>
      <c r="P58" s="17"/>
      <c r="Q58" s="14">
        <v>0</v>
      </c>
      <c r="R58" s="33"/>
      <c r="S58" s="14">
        <v>33000</v>
      </c>
      <c r="T58" s="13"/>
      <c r="U58" s="4" t="s">
        <v>328</v>
      </c>
      <c r="V58" s="11"/>
      <c r="W58" s="13"/>
      <c r="X58" s="13"/>
      <c r="AB58" s="35">
        <f>IF(ISNUMBER(FIND("d",M58)),LEFT(M58,FIND("d",M58)-1),0)*COUNTIF(Agenda!$B$2:$B$25,"Yes")+IF(ISNUMBER(FIND(" ",M58)),LEFT(RIGHT(M58,LEN(M58)-FIND(" ",M58)),FIND("h",RIGHT(M58,LEN(M58)-FIND(" ",M58)))-1),IF(ISNUMBER(FIND("h",M58)),LEFT(M58,FIND("h",M58)-1),0))</f>
        <v>80</v>
      </c>
      <c r="AC58" s="43">
        <f>IF(AB58&gt;0,'Baseline Schedule'!K56,0)+AB58*'Baseline Schedule'!X56+'Baseline Schedule'!CA56+AB58*'Baseline Schedule'!CT56</f>
        <v>33000</v>
      </c>
      <c r="AD58" s="14">
        <f t="shared" si="0"/>
        <v>0</v>
      </c>
    </row>
    <row r="59" spans="1:30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12">
        <v>39426.333333333299</v>
      </c>
      <c r="M59" s="4" t="s">
        <v>83</v>
      </c>
      <c r="N59" s="13"/>
      <c r="O59" s="13"/>
      <c r="P59" s="17"/>
      <c r="Q59" s="14">
        <v>0</v>
      </c>
      <c r="R59" s="33"/>
      <c r="S59" s="14">
        <v>16000</v>
      </c>
      <c r="T59" s="13"/>
      <c r="U59" s="4" t="s">
        <v>328</v>
      </c>
      <c r="V59" s="11"/>
      <c r="W59" s="13"/>
      <c r="X59" s="13"/>
      <c r="AB59" s="35">
        <f>IF(ISNUMBER(FIND("d",M59)),LEFT(M59,FIND("d",M59)-1),0)*COUNTIF(Agenda!$B$2:$B$25,"Yes")+IF(ISNUMBER(FIND(" ",M59)),LEFT(RIGHT(M59,LEN(M59)-FIND(" ",M59)),FIND("h",RIGHT(M59,LEN(M59)-FIND(" ",M59)))-1),IF(ISNUMBER(FIND("h",M59)),LEFT(M59,FIND("h",M59)-1),0))</f>
        <v>80</v>
      </c>
      <c r="AC59" s="43">
        <f>IF(AB59&gt;0,'Baseline Schedule'!K57,0)+AB59*'Baseline Schedule'!X57+'Baseline Schedule'!CA57+AB59*'Baseline Schedule'!CT57</f>
        <v>16000</v>
      </c>
      <c r="AD59" s="14">
        <f t="shared" si="0"/>
        <v>0</v>
      </c>
    </row>
    <row r="60" spans="1:30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12">
        <v>39426.333333333299</v>
      </c>
      <c r="M60" s="4" t="s">
        <v>198</v>
      </c>
      <c r="N60" s="13"/>
      <c r="O60" s="13"/>
      <c r="P60" s="17"/>
      <c r="Q60" s="14">
        <v>0</v>
      </c>
      <c r="R60" s="33"/>
      <c r="S60" s="14">
        <v>38817.851600000002</v>
      </c>
      <c r="T60" s="13"/>
      <c r="U60" s="4" t="s">
        <v>328</v>
      </c>
      <c r="V60" s="11"/>
      <c r="W60" s="13"/>
      <c r="X60" s="13"/>
      <c r="AB60" s="35">
        <f>IF(ISNUMBER(FIND("d",M60)),LEFT(M60,FIND("d",M60)-1),0)*COUNTIF(Agenda!$B$2:$B$25,"Yes")+IF(ISNUMBER(FIND(" ",M60)),LEFT(RIGHT(M60,LEN(M60)-FIND(" ",M60)),FIND("h",RIGHT(M60,LEN(M60)-FIND(" ",M60)))-1),IF(ISNUMBER(FIND("h",M60)),LEFT(M60,FIND("h",M60)-1),0))</f>
        <v>40</v>
      </c>
      <c r="AC60" s="43">
        <f>IF(AB60&gt;0,'Baseline Schedule'!K58,0)+AB60*'Baseline Schedule'!X58+'Baseline Schedule'!CA58+AB60*'Baseline Schedule'!CT58</f>
        <v>38817.851600000002</v>
      </c>
      <c r="AD60" s="14">
        <f t="shared" si="0"/>
        <v>0</v>
      </c>
    </row>
    <row r="61" spans="1:30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12">
        <v>39426.333333333299</v>
      </c>
      <c r="M61" s="4" t="s">
        <v>198</v>
      </c>
      <c r="N61" s="13"/>
      <c r="O61" s="13"/>
      <c r="P61" s="17"/>
      <c r="Q61" s="14">
        <v>0</v>
      </c>
      <c r="R61" s="33"/>
      <c r="S61" s="14">
        <v>32000</v>
      </c>
      <c r="T61" s="13"/>
      <c r="U61" s="4" t="s">
        <v>328</v>
      </c>
      <c r="V61" s="11"/>
      <c r="W61" s="13"/>
      <c r="X61" s="13"/>
      <c r="AB61" s="35">
        <f>IF(ISNUMBER(FIND("d",M61)),LEFT(M61,FIND("d",M61)-1),0)*COUNTIF(Agenda!$B$2:$B$25,"Yes")+IF(ISNUMBER(FIND(" ",M61)),LEFT(RIGHT(M61,LEN(M61)-FIND(" ",M61)),FIND("h",RIGHT(M61,LEN(M61)-FIND(" ",M61)))-1),IF(ISNUMBER(FIND("h",M61)),LEFT(M61,FIND("h",M61)-1),0))</f>
        <v>40</v>
      </c>
      <c r="AC61" s="43">
        <f>IF(AB61&gt;0,'Baseline Schedule'!K59,0)+AB61*'Baseline Schedule'!X59+'Baseline Schedule'!CA59+AB61*'Baseline Schedule'!CT59</f>
        <v>32000</v>
      </c>
      <c r="AD61" s="14">
        <f t="shared" si="0"/>
        <v>0</v>
      </c>
    </row>
    <row r="62" spans="1:30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12">
        <v>39433.333333333299</v>
      </c>
      <c r="M62" s="4" t="s">
        <v>108</v>
      </c>
      <c r="N62" s="13"/>
      <c r="O62" s="13"/>
      <c r="P62" s="17"/>
      <c r="Q62" s="14">
        <v>0</v>
      </c>
      <c r="R62" s="33"/>
      <c r="S62" s="14">
        <v>99800</v>
      </c>
      <c r="T62" s="13"/>
      <c r="U62" s="4" t="s">
        <v>328</v>
      </c>
      <c r="V62" s="11"/>
      <c r="W62" s="13"/>
      <c r="X62" s="13"/>
      <c r="AB62" s="35">
        <f>IF(ISNUMBER(FIND("d",M62)),LEFT(M62,FIND("d",M62)-1),0)*COUNTIF(Agenda!$B$2:$B$25,"Yes")+IF(ISNUMBER(FIND(" ",M62)),LEFT(RIGHT(M62,LEN(M62)-FIND(" ",M62)),FIND("h",RIGHT(M62,LEN(M62)-FIND(" ",M62)))-1),IF(ISNUMBER(FIND("h",M62)),LEFT(M62,FIND("h",M62)-1),0))</f>
        <v>120</v>
      </c>
      <c r="AC62" s="43">
        <f>IF(AB62&gt;0,'Baseline Schedule'!K60,0)+AB62*'Baseline Schedule'!X60+'Baseline Schedule'!CA60+AB62*'Baseline Schedule'!CT60</f>
        <v>99800</v>
      </c>
      <c r="AD62" s="14">
        <f t="shared" si="0"/>
        <v>0</v>
      </c>
    </row>
    <row r="63" spans="1:30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12">
        <v>39450.333333333299</v>
      </c>
      <c r="M63" s="4" t="s">
        <v>198</v>
      </c>
      <c r="N63" s="13"/>
      <c r="O63" s="13"/>
      <c r="P63" s="17"/>
      <c r="Q63" s="14">
        <v>0</v>
      </c>
      <c r="R63" s="33"/>
      <c r="S63" s="14">
        <v>138400</v>
      </c>
      <c r="T63" s="13"/>
      <c r="U63" s="4" t="s">
        <v>328</v>
      </c>
      <c r="V63" s="11"/>
      <c r="W63" s="13"/>
      <c r="X63" s="13"/>
      <c r="AB63" s="35">
        <f>IF(ISNUMBER(FIND("d",M63)),LEFT(M63,FIND("d",M63)-1),0)*COUNTIF(Agenda!$B$2:$B$25,"Yes")+IF(ISNUMBER(FIND(" ",M63)),LEFT(RIGHT(M63,LEN(M63)-FIND(" ",M63)),FIND("h",RIGHT(M63,LEN(M63)-FIND(" ",M63)))-1),IF(ISNUMBER(FIND("h",M63)),LEFT(M63,FIND("h",M63)-1),0))</f>
        <v>40</v>
      </c>
      <c r="AC63" s="43">
        <f>IF(AB63&gt;0,'Baseline Schedule'!K61,0)+AB63*'Baseline Schedule'!X61+'Baseline Schedule'!CA61+AB63*'Baseline Schedule'!CT61</f>
        <v>138400</v>
      </c>
      <c r="AD63" s="14">
        <f t="shared" si="0"/>
        <v>0</v>
      </c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zoomScale="125" zoomScaleNormal="125" zoomScalePageLayoutView="125" workbookViewId="0">
      <selection sqref="A1:B1"/>
    </sheetView>
  </sheetViews>
  <sheetFormatPr baseColWidth="10" defaultColWidth="8.83203125" defaultRowHeight="14" x14ac:dyDescent="0"/>
  <cols>
    <col min="1" max="1" width="9.83203125" style="26" customWidth="1"/>
    <col min="2" max="3" width="8.83203125" style="26"/>
    <col min="4" max="4" width="8.6640625" style="26" customWidth="1"/>
    <col min="5" max="6" width="8.83203125" style="26"/>
    <col min="7" max="7" width="12.6640625" style="26" customWidth="1"/>
    <col min="8" max="16384" width="8.83203125" style="26"/>
  </cols>
  <sheetData>
    <row r="1" spans="1:9" ht="14" customHeight="1">
      <c r="A1" s="52" t="s">
        <v>329</v>
      </c>
      <c r="B1" s="53"/>
      <c r="C1" s="24"/>
      <c r="D1" s="54" t="s">
        <v>330</v>
      </c>
      <c r="E1" s="54"/>
      <c r="F1" s="24"/>
      <c r="G1" s="25" t="s">
        <v>331</v>
      </c>
      <c r="H1" s="24"/>
      <c r="I1" s="24"/>
    </row>
    <row r="2" spans="1:9">
      <c r="A2" s="61" t="s">
        <v>332</v>
      </c>
      <c r="B2" s="27" t="s">
        <v>333</v>
      </c>
      <c r="C2" s="24"/>
      <c r="D2" s="61" t="s">
        <v>334</v>
      </c>
      <c r="E2" s="28" t="s">
        <v>335</v>
      </c>
      <c r="F2" s="24"/>
      <c r="G2" s="29">
        <v>42173</v>
      </c>
      <c r="H2" s="24"/>
      <c r="I2" s="24"/>
    </row>
    <row r="3" spans="1:9">
      <c r="A3" s="61" t="s">
        <v>336</v>
      </c>
      <c r="B3" s="27" t="s">
        <v>333</v>
      </c>
      <c r="C3" s="24"/>
      <c r="D3" s="61" t="s">
        <v>337</v>
      </c>
      <c r="E3" s="28" t="s">
        <v>335</v>
      </c>
      <c r="F3" s="24"/>
      <c r="G3" s="29">
        <v>42174</v>
      </c>
      <c r="H3" s="24"/>
      <c r="I3" s="24"/>
    </row>
    <row r="4" spans="1:9">
      <c r="A4" s="61" t="s">
        <v>338</v>
      </c>
      <c r="B4" s="27" t="s">
        <v>333</v>
      </c>
      <c r="C4" s="24"/>
      <c r="D4" s="61" t="s">
        <v>339</v>
      </c>
      <c r="E4" s="28" t="s">
        <v>335</v>
      </c>
      <c r="F4" s="24"/>
      <c r="G4" s="30"/>
      <c r="H4" s="24"/>
      <c r="I4" s="24"/>
    </row>
    <row r="5" spans="1:9">
      <c r="A5" s="61" t="s">
        <v>340</v>
      </c>
      <c r="B5" s="27" t="s">
        <v>333</v>
      </c>
      <c r="C5" s="24"/>
      <c r="D5" s="61" t="s">
        <v>341</v>
      </c>
      <c r="E5" s="28" t="s">
        <v>335</v>
      </c>
      <c r="F5" s="24"/>
      <c r="G5" s="30"/>
      <c r="H5" s="24"/>
      <c r="I5" s="24"/>
    </row>
    <row r="6" spans="1:9">
      <c r="A6" s="61" t="s">
        <v>342</v>
      </c>
      <c r="B6" s="27" t="s">
        <v>333</v>
      </c>
      <c r="C6" s="24"/>
      <c r="D6" s="61" t="s">
        <v>343</v>
      </c>
      <c r="E6" s="28" t="s">
        <v>335</v>
      </c>
      <c r="F6" s="24"/>
      <c r="G6" s="30"/>
      <c r="H6" s="24"/>
      <c r="I6" s="24"/>
    </row>
    <row r="7" spans="1:9">
      <c r="A7" s="61" t="s">
        <v>344</v>
      </c>
      <c r="B7" s="27" t="s">
        <v>333</v>
      </c>
      <c r="C7" s="24"/>
      <c r="D7" s="61" t="s">
        <v>345</v>
      </c>
      <c r="E7" s="27" t="s">
        <v>333</v>
      </c>
      <c r="F7" s="24"/>
      <c r="G7" s="30"/>
      <c r="H7" s="24"/>
      <c r="I7" s="24"/>
    </row>
    <row r="8" spans="1:9">
      <c r="A8" s="61" t="s">
        <v>346</v>
      </c>
      <c r="B8" s="27" t="s">
        <v>333</v>
      </c>
      <c r="C8" s="24"/>
      <c r="D8" s="61" t="s">
        <v>347</v>
      </c>
      <c r="E8" s="27" t="s">
        <v>333</v>
      </c>
      <c r="F8" s="24"/>
      <c r="G8" s="30"/>
      <c r="H8" s="24"/>
      <c r="I8" s="24"/>
    </row>
    <row r="9" spans="1:9">
      <c r="A9" s="61" t="s">
        <v>348</v>
      </c>
      <c r="B9" s="27" t="s">
        <v>333</v>
      </c>
      <c r="C9" s="24"/>
      <c r="D9" s="24"/>
      <c r="E9" s="24"/>
      <c r="F9" s="24"/>
      <c r="G9" s="30"/>
      <c r="H9" s="24"/>
      <c r="I9" s="24"/>
    </row>
    <row r="10" spans="1:9">
      <c r="A10" s="61" t="s">
        <v>349</v>
      </c>
      <c r="B10" s="28" t="s">
        <v>335</v>
      </c>
      <c r="C10" s="24"/>
      <c r="D10" s="24"/>
      <c r="E10" s="24"/>
      <c r="F10" s="24"/>
      <c r="G10" s="30"/>
      <c r="H10" s="24"/>
      <c r="I10" s="24"/>
    </row>
    <row r="11" spans="1:9">
      <c r="A11" s="61" t="s">
        <v>350</v>
      </c>
      <c r="B11" s="28" t="s">
        <v>335</v>
      </c>
      <c r="C11" s="24"/>
      <c r="D11" s="24"/>
      <c r="E11" s="24"/>
      <c r="F11" s="24"/>
      <c r="G11" s="30"/>
      <c r="H11" s="24"/>
      <c r="I11" s="24"/>
    </row>
    <row r="12" spans="1:9">
      <c r="A12" s="61" t="s">
        <v>351</v>
      </c>
      <c r="B12" s="28" t="s">
        <v>335</v>
      </c>
      <c r="C12" s="24"/>
      <c r="D12" s="24"/>
      <c r="E12" s="24"/>
      <c r="F12" s="24"/>
      <c r="G12" s="30"/>
      <c r="H12" s="24"/>
      <c r="I12" s="24"/>
    </row>
    <row r="13" spans="1:9">
      <c r="A13" s="61" t="s">
        <v>352</v>
      </c>
      <c r="B13" s="28" t="s">
        <v>335</v>
      </c>
      <c r="C13" s="24"/>
      <c r="D13" s="24"/>
      <c r="E13" s="24"/>
      <c r="F13" s="24"/>
      <c r="G13" s="30"/>
      <c r="H13" s="24"/>
      <c r="I13" s="24"/>
    </row>
    <row r="14" spans="1:9">
      <c r="A14" s="61" t="s">
        <v>353</v>
      </c>
      <c r="B14" s="27" t="s">
        <v>333</v>
      </c>
      <c r="C14" s="24"/>
      <c r="D14" s="24"/>
      <c r="E14" s="24"/>
      <c r="F14" s="24"/>
      <c r="G14" s="30"/>
      <c r="H14" s="24"/>
      <c r="I14" s="24"/>
    </row>
    <row r="15" spans="1:9">
      <c r="A15" s="61" t="s">
        <v>354</v>
      </c>
      <c r="B15" s="28" t="s">
        <v>335</v>
      </c>
      <c r="C15" s="24"/>
      <c r="D15" s="24"/>
      <c r="E15" s="24"/>
      <c r="F15" s="24"/>
      <c r="G15" s="30"/>
      <c r="H15" s="24"/>
      <c r="I15" s="24"/>
    </row>
    <row r="16" spans="1:9">
      <c r="A16" s="61" t="s">
        <v>355</v>
      </c>
      <c r="B16" s="28" t="s">
        <v>335</v>
      </c>
      <c r="C16" s="24"/>
      <c r="D16" s="24"/>
      <c r="E16" s="24"/>
      <c r="F16" s="24"/>
      <c r="G16" s="30"/>
      <c r="H16" s="24"/>
      <c r="I16" s="24"/>
    </row>
    <row r="17" spans="1:9">
      <c r="A17" s="61" t="s">
        <v>356</v>
      </c>
      <c r="B17" s="28" t="s">
        <v>335</v>
      </c>
      <c r="C17" s="24"/>
      <c r="D17" s="24"/>
      <c r="E17" s="24"/>
      <c r="F17" s="24"/>
      <c r="G17" s="30"/>
      <c r="H17" s="24"/>
      <c r="I17" s="24"/>
    </row>
    <row r="18" spans="1:9">
      <c r="A18" s="61" t="s">
        <v>357</v>
      </c>
      <c r="B18" s="28" t="s">
        <v>335</v>
      </c>
      <c r="C18" s="24"/>
      <c r="D18" s="24"/>
      <c r="E18" s="24"/>
      <c r="F18" s="24"/>
      <c r="G18" s="30"/>
      <c r="H18" s="24"/>
      <c r="I18" s="24"/>
    </row>
    <row r="19" spans="1:9">
      <c r="A19" s="61" t="s">
        <v>358</v>
      </c>
      <c r="B19" s="27" t="s">
        <v>333</v>
      </c>
      <c r="C19" s="24"/>
      <c r="D19" s="24"/>
      <c r="E19" s="24"/>
      <c r="F19" s="24"/>
      <c r="G19" s="30"/>
      <c r="H19" s="24"/>
      <c r="I19" s="24"/>
    </row>
    <row r="20" spans="1:9">
      <c r="A20" s="61" t="s">
        <v>359</v>
      </c>
      <c r="B20" s="27" t="s">
        <v>333</v>
      </c>
      <c r="C20" s="24"/>
      <c r="D20" s="24"/>
      <c r="E20" s="24"/>
      <c r="F20" s="24"/>
      <c r="G20" s="30"/>
      <c r="H20" s="24"/>
      <c r="I20" s="24"/>
    </row>
    <row r="21" spans="1:9">
      <c r="A21" s="61" t="s">
        <v>360</v>
      </c>
      <c r="B21" s="27" t="s">
        <v>333</v>
      </c>
      <c r="C21" s="24"/>
      <c r="D21" s="24"/>
      <c r="E21" s="24"/>
      <c r="F21" s="24"/>
      <c r="G21" s="30"/>
      <c r="H21" s="24"/>
      <c r="I21" s="24"/>
    </row>
    <row r="22" spans="1:9">
      <c r="A22" s="61" t="s">
        <v>361</v>
      </c>
      <c r="B22" s="27" t="s">
        <v>333</v>
      </c>
      <c r="C22" s="24"/>
      <c r="D22" s="24"/>
      <c r="E22" s="24"/>
      <c r="F22" s="24"/>
      <c r="G22" s="30"/>
      <c r="H22" s="24"/>
      <c r="I22" s="24"/>
    </row>
    <row r="23" spans="1:9">
      <c r="A23" s="61" t="s">
        <v>362</v>
      </c>
      <c r="B23" s="27" t="s">
        <v>333</v>
      </c>
      <c r="C23" s="24"/>
      <c r="D23" s="24"/>
      <c r="E23" s="24"/>
      <c r="F23" s="24"/>
      <c r="G23" s="30"/>
      <c r="H23" s="24"/>
      <c r="I23" s="24"/>
    </row>
    <row r="24" spans="1:9">
      <c r="A24" s="61" t="s">
        <v>363</v>
      </c>
      <c r="B24" s="27" t="s">
        <v>333</v>
      </c>
      <c r="C24" s="24"/>
      <c r="D24" s="24"/>
      <c r="E24" s="24"/>
      <c r="F24" s="24"/>
      <c r="G24" s="30"/>
      <c r="H24" s="24"/>
      <c r="I24" s="24"/>
    </row>
    <row r="25" spans="1:9">
      <c r="A25" s="61" t="s">
        <v>364</v>
      </c>
      <c r="B25" s="27" t="s">
        <v>333</v>
      </c>
      <c r="C25" s="24"/>
      <c r="D25" s="24"/>
      <c r="E25" s="24"/>
      <c r="F25" s="24"/>
      <c r="G25" s="30"/>
      <c r="H25" s="24"/>
      <c r="I25" s="24"/>
    </row>
    <row r="26" spans="1:9">
      <c r="A26" s="24"/>
      <c r="B26" s="24"/>
      <c r="C26" s="24"/>
      <c r="D26" s="24"/>
      <c r="E26" s="24"/>
      <c r="F26" s="24"/>
      <c r="G26" s="30"/>
      <c r="H26" s="24"/>
      <c r="I26" s="24"/>
    </row>
    <row r="27" spans="1:9">
      <c r="A27" s="24"/>
      <c r="B27" s="24"/>
      <c r="C27" s="24"/>
      <c r="D27" s="24"/>
      <c r="E27" s="24"/>
      <c r="F27" s="24"/>
      <c r="G27" s="30"/>
      <c r="H27" s="24"/>
      <c r="I27" s="24"/>
    </row>
    <row r="28" spans="1:9">
      <c r="A28" s="24"/>
      <c r="B28" s="24"/>
      <c r="C28" s="24"/>
      <c r="D28" s="24"/>
      <c r="E28" s="24"/>
      <c r="F28" s="24"/>
      <c r="G28" s="30"/>
      <c r="H28" s="24"/>
      <c r="I28" s="24"/>
    </row>
    <row r="29" spans="1:9">
      <c r="A29" s="24"/>
      <c r="B29" s="24"/>
      <c r="C29" s="24"/>
      <c r="D29" s="24"/>
      <c r="E29" s="24"/>
      <c r="F29" s="24"/>
      <c r="G29" s="30"/>
      <c r="H29" s="24"/>
      <c r="I29" s="24"/>
    </row>
    <row r="30" spans="1:9">
      <c r="A30" s="24"/>
      <c r="B30" s="24"/>
      <c r="C30" s="24"/>
      <c r="D30" s="24"/>
      <c r="E30" s="24"/>
      <c r="F30" s="24"/>
      <c r="G30" s="30"/>
      <c r="H30" s="24"/>
      <c r="I30" s="24"/>
    </row>
    <row r="31" spans="1:9">
      <c r="G31" s="30"/>
    </row>
    <row r="32" spans="1:9">
      <c r="G32" s="30"/>
    </row>
    <row r="33" spans="7:7">
      <c r="G33" s="30"/>
    </row>
    <row r="34" spans="7:7">
      <c r="G34" s="30"/>
    </row>
    <row r="35" spans="7:7">
      <c r="G35" s="30"/>
    </row>
    <row r="36" spans="7:7">
      <c r="G36" s="30"/>
    </row>
    <row r="37" spans="7:7">
      <c r="G37" s="30"/>
    </row>
    <row r="38" spans="7:7">
      <c r="G38" s="30"/>
    </row>
    <row r="39" spans="7:7">
      <c r="G39" s="30"/>
    </row>
    <row r="40" spans="7:7">
      <c r="G40" s="30"/>
    </row>
    <row r="41" spans="7:7">
      <c r="G41" s="30"/>
    </row>
    <row r="42" spans="7:7">
      <c r="G42" s="30"/>
    </row>
    <row r="43" spans="7:7">
      <c r="G43" s="30"/>
    </row>
    <row r="44" spans="7:7">
      <c r="G44" s="30"/>
    </row>
    <row r="45" spans="7:7">
      <c r="G45" s="30"/>
    </row>
    <row r="46" spans="7:7">
      <c r="G46" s="30"/>
    </row>
    <row r="47" spans="7:7">
      <c r="G47" s="30"/>
    </row>
    <row r="48" spans="7:7">
      <c r="G48" s="30"/>
    </row>
    <row r="49" spans="7:7">
      <c r="G49" s="30"/>
    </row>
    <row r="50" spans="7:7">
      <c r="G50" s="30"/>
    </row>
    <row r="51" spans="7:7">
      <c r="G51" s="30"/>
    </row>
    <row r="52" spans="7:7">
      <c r="G52" s="30"/>
    </row>
    <row r="53" spans="7:7">
      <c r="G53" s="30"/>
    </row>
    <row r="54" spans="7:7">
      <c r="G54" s="30"/>
    </row>
    <row r="55" spans="7:7">
      <c r="G55" s="30"/>
    </row>
    <row r="56" spans="7:7">
      <c r="G56" s="30"/>
    </row>
    <row r="57" spans="7:7">
      <c r="G57" s="30"/>
    </row>
    <row r="58" spans="7:7">
      <c r="G58" s="30"/>
    </row>
    <row r="59" spans="7:7">
      <c r="G59" s="30"/>
    </row>
    <row r="60" spans="7:7">
      <c r="G60" s="30"/>
    </row>
    <row r="61" spans="7:7">
      <c r="G61" s="30"/>
    </row>
    <row r="62" spans="7:7">
      <c r="G62" s="30"/>
    </row>
    <row r="63" spans="7:7">
      <c r="G63" s="30"/>
    </row>
    <row r="64" spans="7:7">
      <c r="G64" s="30"/>
    </row>
    <row r="65" spans="7:7">
      <c r="G65" s="30"/>
    </row>
    <row r="66" spans="7:7">
      <c r="G66" s="30"/>
    </row>
    <row r="67" spans="7:7">
      <c r="G67" s="30"/>
    </row>
    <row r="68" spans="7:7">
      <c r="G68" s="30"/>
    </row>
    <row r="69" spans="7:7">
      <c r="G69" s="30"/>
    </row>
    <row r="70" spans="7:7">
      <c r="G70" s="30"/>
    </row>
    <row r="71" spans="7:7">
      <c r="G71" s="30"/>
    </row>
    <row r="72" spans="7:7">
      <c r="G72" s="30"/>
    </row>
    <row r="73" spans="7:7">
      <c r="G73" s="30"/>
    </row>
    <row r="74" spans="7:7">
      <c r="G74" s="30"/>
    </row>
    <row r="75" spans="7:7">
      <c r="G75" s="30"/>
    </row>
    <row r="76" spans="7:7">
      <c r="G76" s="30"/>
    </row>
    <row r="77" spans="7:7">
      <c r="G77" s="30"/>
    </row>
    <row r="78" spans="7:7">
      <c r="G78" s="30"/>
    </row>
    <row r="79" spans="7:7">
      <c r="G79" s="30"/>
    </row>
    <row r="80" spans="7:7">
      <c r="G80" s="30"/>
    </row>
    <row r="81" spans="7:7">
      <c r="G81" s="30"/>
    </row>
    <row r="82" spans="7:7">
      <c r="G82" s="30"/>
    </row>
    <row r="83" spans="7:7">
      <c r="G83" s="30"/>
    </row>
    <row r="84" spans="7:7">
      <c r="G84" s="30"/>
    </row>
    <row r="85" spans="7:7">
      <c r="G85" s="30"/>
    </row>
    <row r="86" spans="7:7">
      <c r="G86" s="30"/>
    </row>
    <row r="87" spans="7:7">
      <c r="G87" s="30"/>
    </row>
    <row r="88" spans="7:7">
      <c r="G88" s="30"/>
    </row>
    <row r="89" spans="7:7">
      <c r="G89" s="30"/>
    </row>
    <row r="90" spans="7:7">
      <c r="G90" s="30"/>
    </row>
    <row r="91" spans="7:7">
      <c r="G91" s="30"/>
    </row>
    <row r="92" spans="7:7">
      <c r="G92" s="30"/>
    </row>
    <row r="93" spans="7:7">
      <c r="G93" s="30"/>
    </row>
    <row r="94" spans="7:7">
      <c r="G94" s="30"/>
    </row>
    <row r="95" spans="7:7">
      <c r="G95" s="30"/>
    </row>
    <row r="96" spans="7:7">
      <c r="G96" s="30"/>
    </row>
    <row r="97" spans="7:7">
      <c r="G97" s="30"/>
    </row>
    <row r="98" spans="7:7">
      <c r="G98" s="30"/>
    </row>
    <row r="99" spans="7:7">
      <c r="G99" s="30"/>
    </row>
    <row r="100" spans="7:7">
      <c r="G100" s="30"/>
    </row>
    <row r="101" spans="7:7">
      <c r="G101" s="30"/>
    </row>
    <row r="102" spans="7:7">
      <c r="G102" s="30"/>
    </row>
    <row r="103" spans="7:7">
      <c r="G103" s="30"/>
    </row>
    <row r="104" spans="7:7">
      <c r="G104" s="30"/>
    </row>
    <row r="105" spans="7:7">
      <c r="G105" s="30"/>
    </row>
    <row r="106" spans="7:7">
      <c r="G106" s="30"/>
    </row>
    <row r="107" spans="7:7">
      <c r="G107" s="30"/>
    </row>
    <row r="108" spans="7:7">
      <c r="G108" s="30"/>
    </row>
    <row r="109" spans="7:7">
      <c r="G109" s="30"/>
    </row>
    <row r="110" spans="7:7">
      <c r="G110" s="30"/>
    </row>
  </sheetData>
  <mergeCells count="2">
    <mergeCell ref="A1:B1"/>
    <mergeCell ref="D1:E1"/>
  </mergeCells>
  <conditionalFormatting sqref="B2:B25">
    <cfRule type="containsText" dxfId="4" priority="3" operator="containsText" text="No">
      <formula>NOT(ISERROR(SEARCH("No",B2)))</formula>
    </cfRule>
    <cfRule type="containsText" dxfId="3" priority="4" operator="containsText" text="Yes">
      <formula>NOT(ISERROR(SEARCH("Yes",B2)))</formula>
    </cfRule>
    <cfRule type="cellIs" dxfId="2" priority="5" operator="equal">
      <formula>"""Yes"""</formula>
    </cfRule>
  </conditionalFormatting>
  <conditionalFormatting sqref="E2:E8">
    <cfRule type="containsText" dxfId="1" priority="1" operator="containsText" text="No">
      <formula>NOT(ISERROR(SEARCH("No",E2)))</formula>
    </cfRule>
    <cfRule type="containsText" dxfId="0" priority="2" operator="containsText" text="Yes">
      <formula>NOT(ISERROR(SEARCH("Yes",E2)))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25" zoomScaleNormal="125" zoomScalePageLayoutView="125" workbookViewId="0">
      <selection sqref="A1:D1"/>
    </sheetView>
  </sheetViews>
  <sheetFormatPr baseColWidth="10" defaultColWidth="8.83203125" defaultRowHeight="15" x14ac:dyDescent="0"/>
  <cols>
    <col min="1" max="1" width="6.83203125" customWidth="1"/>
    <col min="2" max="2" width="12.83203125" customWidth="1"/>
    <col min="4" max="4" width="8.6640625" customWidth="1"/>
    <col min="5" max="5" width="7.6640625" customWidth="1"/>
    <col min="6" max="6" width="7.83203125" customWidth="1"/>
    <col min="7" max="7" width="8.83203125" customWidth="1"/>
  </cols>
  <sheetData>
    <row r="1" spans="1:8" ht="15" customHeight="1">
      <c r="A1" s="51" t="s">
        <v>0</v>
      </c>
      <c r="B1" s="51"/>
      <c r="C1" s="51"/>
      <c r="D1" s="51"/>
      <c r="E1" s="51" t="s">
        <v>13</v>
      </c>
      <c r="F1" s="51"/>
      <c r="G1" s="51" t="s">
        <v>3</v>
      </c>
      <c r="H1" s="51"/>
    </row>
    <row r="2" spans="1:8" ht="22">
      <c r="A2" s="2" t="s">
        <v>5</v>
      </c>
      <c r="B2" s="2" t="s">
        <v>6</v>
      </c>
      <c r="C2" s="2" t="s">
        <v>279</v>
      </c>
      <c r="D2" s="2" t="s">
        <v>280</v>
      </c>
      <c r="E2" s="2" t="s">
        <v>281</v>
      </c>
      <c r="F2" s="2" t="s">
        <v>282</v>
      </c>
      <c r="G2" s="2" t="s">
        <v>283</v>
      </c>
      <c r="H2" s="2" t="s">
        <v>17</v>
      </c>
    </row>
    <row r="3" spans="1:8">
      <c r="A3" s="8" t="s">
        <v>20</v>
      </c>
      <c r="B3" s="9" t="s">
        <v>146</v>
      </c>
      <c r="C3" s="9" t="s">
        <v>284</v>
      </c>
      <c r="D3" s="9" t="s">
        <v>285</v>
      </c>
      <c r="E3" s="15">
        <v>0</v>
      </c>
      <c r="F3" s="15">
        <v>36</v>
      </c>
      <c r="G3" s="13"/>
      <c r="H3" s="13"/>
    </row>
    <row r="4" spans="1:8">
      <c r="A4" s="8" t="s">
        <v>24</v>
      </c>
      <c r="B4" s="9" t="s">
        <v>159</v>
      </c>
      <c r="C4" s="9" t="s">
        <v>284</v>
      </c>
      <c r="D4" s="9" t="s">
        <v>285</v>
      </c>
      <c r="E4" s="15">
        <v>0</v>
      </c>
      <c r="F4" s="15">
        <v>32</v>
      </c>
      <c r="G4" s="13"/>
      <c r="H4" s="13"/>
    </row>
    <row r="5" spans="1:8">
      <c r="A5" s="8" t="s">
        <v>30</v>
      </c>
      <c r="B5" s="9" t="s">
        <v>65</v>
      </c>
      <c r="C5" s="9" t="s">
        <v>284</v>
      </c>
      <c r="D5" s="9" t="s">
        <v>286</v>
      </c>
      <c r="E5" s="15">
        <v>0</v>
      </c>
      <c r="F5" s="15">
        <v>38.56</v>
      </c>
      <c r="G5" s="13"/>
      <c r="H5" s="13"/>
    </row>
    <row r="6" spans="1:8">
      <c r="A6" s="8" t="s">
        <v>37</v>
      </c>
      <c r="B6" s="9" t="s">
        <v>150</v>
      </c>
      <c r="C6" s="9" t="s">
        <v>284</v>
      </c>
      <c r="D6" s="9" t="s">
        <v>285</v>
      </c>
      <c r="E6" s="15">
        <v>0</v>
      </c>
      <c r="F6" s="15">
        <v>40.65</v>
      </c>
      <c r="G6" s="13"/>
      <c r="H6" s="13"/>
    </row>
    <row r="7" spans="1:8">
      <c r="A7" s="8" t="s">
        <v>40</v>
      </c>
      <c r="B7" s="9" t="s">
        <v>154</v>
      </c>
      <c r="C7" s="9" t="s">
        <v>284</v>
      </c>
      <c r="D7" s="9" t="s">
        <v>287</v>
      </c>
      <c r="E7" s="15">
        <v>0</v>
      </c>
      <c r="F7" s="15">
        <v>43.2</v>
      </c>
      <c r="G7" s="13"/>
      <c r="H7" s="13"/>
    </row>
    <row r="8" spans="1:8">
      <c r="A8" s="8" t="s">
        <v>49</v>
      </c>
      <c r="B8" s="9" t="s">
        <v>288</v>
      </c>
      <c r="C8" s="9" t="s">
        <v>284</v>
      </c>
      <c r="D8" s="9" t="s">
        <v>285</v>
      </c>
      <c r="E8" s="15">
        <v>0</v>
      </c>
      <c r="F8" s="15">
        <v>36</v>
      </c>
      <c r="G8" s="13"/>
      <c r="H8" s="13"/>
    </row>
    <row r="9" spans="1:8">
      <c r="A9" s="8" t="s">
        <v>289</v>
      </c>
      <c r="B9" s="9" t="s">
        <v>290</v>
      </c>
      <c r="C9" s="9" t="s">
        <v>284</v>
      </c>
      <c r="D9" s="9" t="s">
        <v>291</v>
      </c>
      <c r="E9" s="15">
        <v>0</v>
      </c>
      <c r="F9" s="15">
        <v>38</v>
      </c>
      <c r="G9" s="17"/>
      <c r="H9" s="13"/>
    </row>
    <row r="10" spans="1:8">
      <c r="A10" s="8" t="s">
        <v>292</v>
      </c>
      <c r="B10" s="9" t="s">
        <v>165</v>
      </c>
      <c r="C10" s="9" t="s">
        <v>284</v>
      </c>
      <c r="D10" s="9" t="s">
        <v>285</v>
      </c>
      <c r="E10" s="15">
        <v>0</v>
      </c>
      <c r="F10" s="15">
        <v>41.56</v>
      </c>
      <c r="G10" s="13"/>
      <c r="H10" s="13"/>
    </row>
    <row r="11" spans="1:8">
      <c r="A11" s="8" t="s">
        <v>293</v>
      </c>
      <c r="B11" s="9" t="s">
        <v>218</v>
      </c>
      <c r="C11" s="9" t="s">
        <v>284</v>
      </c>
      <c r="D11" s="9" t="s">
        <v>291</v>
      </c>
      <c r="E11" s="15">
        <v>0</v>
      </c>
      <c r="F11" s="15">
        <v>0</v>
      </c>
      <c r="G11" s="13"/>
      <c r="H11" s="13"/>
    </row>
    <row r="12" spans="1:8">
      <c r="A12" s="8" t="s">
        <v>294</v>
      </c>
      <c r="B12" s="9" t="s">
        <v>295</v>
      </c>
      <c r="C12" s="9" t="s">
        <v>284</v>
      </c>
      <c r="D12" s="9" t="s">
        <v>285</v>
      </c>
      <c r="E12" s="15">
        <v>0</v>
      </c>
      <c r="F12" s="15">
        <v>41.38</v>
      </c>
      <c r="G12" s="13"/>
      <c r="H12" s="13"/>
    </row>
    <row r="13" spans="1:8">
      <c r="A13" s="8" t="s">
        <v>296</v>
      </c>
      <c r="B13" s="9" t="s">
        <v>297</v>
      </c>
      <c r="C13" s="9" t="s">
        <v>284</v>
      </c>
      <c r="D13" s="9" t="s">
        <v>298</v>
      </c>
      <c r="E13" s="15">
        <v>0</v>
      </c>
      <c r="F13" s="15">
        <v>35</v>
      </c>
      <c r="G13" s="13"/>
      <c r="H13" s="13"/>
    </row>
    <row r="14" spans="1:8">
      <c r="A14" s="8" t="s">
        <v>299</v>
      </c>
      <c r="B14" s="9" t="s">
        <v>300</v>
      </c>
      <c r="C14" s="9" t="s">
        <v>284</v>
      </c>
      <c r="D14" s="9" t="s">
        <v>301</v>
      </c>
      <c r="E14" s="15">
        <v>0</v>
      </c>
      <c r="F14" s="15">
        <v>42</v>
      </c>
      <c r="G14" s="13"/>
      <c r="H14" s="13"/>
    </row>
  </sheetData>
  <mergeCells count="3">
    <mergeCell ref="A1:D1"/>
    <mergeCell ref="E1:F1"/>
    <mergeCell ref="G1:H1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="125" zoomScaleNormal="125" zoomScalePageLayoutView="125" workbookViewId="0">
      <selection sqref="A1:B1"/>
    </sheetView>
  </sheetViews>
  <sheetFormatPr baseColWidth="10" defaultColWidth="8.83203125" defaultRowHeight="15" x14ac:dyDescent="0"/>
  <cols>
    <col min="1" max="1" width="6" customWidth="1"/>
    <col min="2" max="2" width="19.6640625" customWidth="1"/>
    <col min="3" max="3" width="7.1640625" bestFit="1" customWidth="1"/>
    <col min="4" max="4" width="14.6640625" customWidth="1"/>
  </cols>
  <sheetData>
    <row r="1" spans="1:7" ht="15" customHeight="1">
      <c r="A1" s="51" t="s">
        <v>0</v>
      </c>
      <c r="B1" s="51"/>
      <c r="C1" s="1" t="s">
        <v>2</v>
      </c>
      <c r="D1" s="51" t="s">
        <v>302</v>
      </c>
      <c r="E1" s="51"/>
      <c r="F1" s="51"/>
      <c r="G1" s="51"/>
    </row>
    <row r="2" spans="1:7" ht="22">
      <c r="A2" s="2" t="s">
        <v>5</v>
      </c>
      <c r="B2" s="2" t="s">
        <v>6</v>
      </c>
      <c r="C2" s="2" t="s">
        <v>12</v>
      </c>
      <c r="D2" s="2" t="s">
        <v>303</v>
      </c>
      <c r="E2" s="1" t="s">
        <v>304</v>
      </c>
      <c r="F2" s="1" t="s">
        <v>305</v>
      </c>
      <c r="G2" s="1" t="s">
        <v>306</v>
      </c>
    </row>
    <row r="3" spans="1:7">
      <c r="A3" s="3" t="s">
        <v>18</v>
      </c>
      <c r="B3" s="17" t="s">
        <v>19</v>
      </c>
      <c r="C3" s="5"/>
      <c r="D3" s="3"/>
      <c r="E3" s="16"/>
      <c r="F3" s="16"/>
      <c r="G3" s="16"/>
    </row>
    <row r="4" spans="1:7">
      <c r="A4" s="11" t="s">
        <v>21</v>
      </c>
      <c r="B4" s="17" t="s">
        <v>22</v>
      </c>
      <c r="C4" s="5"/>
      <c r="D4" s="3"/>
      <c r="E4" s="16"/>
      <c r="F4" s="16"/>
      <c r="G4" s="16"/>
    </row>
    <row r="5" spans="1:7">
      <c r="A5" s="11" t="s">
        <v>24</v>
      </c>
      <c r="B5" s="17" t="s">
        <v>25</v>
      </c>
      <c r="C5" s="17"/>
      <c r="D5" s="9" t="s">
        <v>307</v>
      </c>
      <c r="E5" s="18">
        <v>402</v>
      </c>
      <c r="F5" s="18">
        <v>480</v>
      </c>
      <c r="G5" s="18">
        <v>812</v>
      </c>
    </row>
    <row r="6" spans="1:7">
      <c r="A6" s="11" t="s">
        <v>30</v>
      </c>
      <c r="B6" s="17" t="s">
        <v>31</v>
      </c>
      <c r="C6" s="17"/>
      <c r="D6" s="9" t="s">
        <v>307</v>
      </c>
      <c r="E6" s="18">
        <v>127</v>
      </c>
      <c r="F6" s="18">
        <v>160</v>
      </c>
      <c r="G6" s="18">
        <v>326</v>
      </c>
    </row>
    <row r="7" spans="1:7">
      <c r="A7" s="11" t="s">
        <v>37</v>
      </c>
      <c r="B7" s="17" t="s">
        <v>38</v>
      </c>
      <c r="C7" s="17"/>
      <c r="D7" s="9" t="s">
        <v>308</v>
      </c>
      <c r="E7" s="18">
        <v>80</v>
      </c>
      <c r="F7" s="18">
        <v>100</v>
      </c>
      <c r="G7" s="18">
        <v>120</v>
      </c>
    </row>
    <row r="8" spans="1:7">
      <c r="A8" s="11" t="s">
        <v>40</v>
      </c>
      <c r="B8" s="17" t="s">
        <v>41</v>
      </c>
      <c r="C8" s="17"/>
      <c r="D8" s="9" t="s">
        <v>308</v>
      </c>
      <c r="E8" s="18">
        <v>80</v>
      </c>
      <c r="F8" s="18">
        <v>100</v>
      </c>
      <c r="G8" s="18">
        <v>120</v>
      </c>
    </row>
    <row r="9" spans="1:7">
      <c r="A9" s="11" t="s">
        <v>44</v>
      </c>
      <c r="B9" s="17" t="s">
        <v>45</v>
      </c>
      <c r="C9" s="17"/>
      <c r="D9" s="9" t="s">
        <v>309</v>
      </c>
      <c r="E9" s="18">
        <v>99</v>
      </c>
      <c r="F9" s="18">
        <v>100</v>
      </c>
      <c r="G9" s="18">
        <v>101</v>
      </c>
    </row>
    <row r="10" spans="1:7">
      <c r="A10" s="11" t="s">
        <v>49</v>
      </c>
      <c r="B10" s="17" t="s">
        <v>50</v>
      </c>
      <c r="C10" s="17"/>
      <c r="D10" s="9" t="s">
        <v>307</v>
      </c>
      <c r="E10" s="18">
        <v>219</v>
      </c>
      <c r="F10" s="18">
        <v>240</v>
      </c>
      <c r="G10" s="18">
        <v>302</v>
      </c>
    </row>
    <row r="11" spans="1:7">
      <c r="A11" s="11" t="s">
        <v>56</v>
      </c>
      <c r="B11" s="17" t="s">
        <v>57</v>
      </c>
      <c r="C11" s="5"/>
      <c r="D11" s="5"/>
      <c r="E11" s="16"/>
      <c r="F11" s="16"/>
      <c r="G11" s="16"/>
    </row>
    <row r="12" spans="1:7">
      <c r="A12" s="11" t="s">
        <v>59</v>
      </c>
      <c r="B12" s="17" t="s">
        <v>60</v>
      </c>
      <c r="C12" s="17"/>
      <c r="D12" s="9" t="s">
        <v>308</v>
      </c>
      <c r="E12" s="18">
        <v>80</v>
      </c>
      <c r="F12" s="18">
        <v>100</v>
      </c>
      <c r="G12" s="18">
        <v>120</v>
      </c>
    </row>
    <row r="13" spans="1:7">
      <c r="A13" s="11" t="s">
        <v>66</v>
      </c>
      <c r="B13" s="17" t="s">
        <v>67</v>
      </c>
      <c r="C13" s="17"/>
      <c r="D13" s="9" t="s">
        <v>308</v>
      </c>
      <c r="E13" s="18">
        <v>80</v>
      </c>
      <c r="F13" s="18">
        <v>100</v>
      </c>
      <c r="G13" s="18">
        <v>120</v>
      </c>
    </row>
    <row r="14" spans="1:7">
      <c r="A14" s="11" t="s">
        <v>71</v>
      </c>
      <c r="B14" s="17" t="s">
        <v>72</v>
      </c>
      <c r="C14" s="17"/>
      <c r="D14" s="9" t="s">
        <v>307</v>
      </c>
      <c r="E14" s="18">
        <v>159</v>
      </c>
      <c r="F14" s="18">
        <v>200</v>
      </c>
      <c r="G14" s="18">
        <v>363</v>
      </c>
    </row>
    <row r="15" spans="1:7">
      <c r="A15" s="11" t="s">
        <v>78</v>
      </c>
      <c r="B15" s="17" t="s">
        <v>79</v>
      </c>
      <c r="C15" s="17"/>
      <c r="D15" s="9" t="s">
        <v>307</v>
      </c>
      <c r="E15" s="18">
        <v>63</v>
      </c>
      <c r="F15" s="18">
        <v>80</v>
      </c>
      <c r="G15" s="18">
        <v>98</v>
      </c>
    </row>
    <row r="16" spans="1:7">
      <c r="A16" s="11" t="s">
        <v>84</v>
      </c>
      <c r="B16" s="17" t="s">
        <v>85</v>
      </c>
      <c r="C16" s="17"/>
      <c r="D16" s="9" t="s">
        <v>307</v>
      </c>
      <c r="E16" s="18">
        <v>6</v>
      </c>
      <c r="F16" s="18">
        <v>8</v>
      </c>
      <c r="G16" s="18">
        <v>10</v>
      </c>
    </row>
    <row r="17" spans="1:7">
      <c r="A17" s="11" t="s">
        <v>90</v>
      </c>
      <c r="B17" s="17" t="s">
        <v>91</v>
      </c>
      <c r="C17" s="5"/>
      <c r="D17" s="5"/>
      <c r="E17" s="16"/>
      <c r="F17" s="16"/>
      <c r="G17" s="16"/>
    </row>
    <row r="18" spans="1:7">
      <c r="A18" s="11" t="s">
        <v>93</v>
      </c>
      <c r="B18" s="17" t="s">
        <v>94</v>
      </c>
      <c r="C18" s="17"/>
      <c r="D18" s="9" t="s">
        <v>307</v>
      </c>
      <c r="E18" s="18">
        <v>104</v>
      </c>
      <c r="F18" s="18">
        <v>120</v>
      </c>
      <c r="G18" s="18">
        <v>166</v>
      </c>
    </row>
    <row r="19" spans="1:7">
      <c r="A19" s="11" t="s">
        <v>98</v>
      </c>
      <c r="B19" s="17" t="s">
        <v>99</v>
      </c>
      <c r="C19" s="17"/>
      <c r="D19" s="9" t="s">
        <v>307</v>
      </c>
      <c r="E19" s="18">
        <v>32</v>
      </c>
      <c r="F19" s="18">
        <v>40</v>
      </c>
      <c r="G19" s="18">
        <v>48</v>
      </c>
    </row>
    <row r="20" spans="1:7">
      <c r="A20" s="11" t="s">
        <v>103</v>
      </c>
      <c r="B20" s="17" t="s">
        <v>104</v>
      </c>
      <c r="C20" s="17"/>
      <c r="D20" s="9" t="s">
        <v>307</v>
      </c>
      <c r="E20" s="18">
        <v>64</v>
      </c>
      <c r="F20" s="18">
        <v>80</v>
      </c>
      <c r="G20" s="18">
        <v>113</v>
      </c>
    </row>
    <row r="21" spans="1:7">
      <c r="A21" s="11" t="s">
        <v>109</v>
      </c>
      <c r="B21" s="17" t="s">
        <v>110</v>
      </c>
      <c r="C21" s="17"/>
      <c r="D21" s="9" t="s">
        <v>307</v>
      </c>
      <c r="E21" s="18">
        <v>66</v>
      </c>
      <c r="F21" s="18">
        <v>80</v>
      </c>
      <c r="G21" s="18">
        <v>121</v>
      </c>
    </row>
    <row r="22" spans="1:7">
      <c r="A22" s="11" t="s">
        <v>114</v>
      </c>
      <c r="B22" s="17" t="s">
        <v>115</v>
      </c>
      <c r="C22" s="5"/>
      <c r="D22" s="5"/>
      <c r="E22" s="16"/>
      <c r="F22" s="16"/>
      <c r="G22" s="16"/>
    </row>
    <row r="23" spans="1:7">
      <c r="A23" s="11" t="s">
        <v>117</v>
      </c>
      <c r="B23" s="17" t="s">
        <v>118</v>
      </c>
      <c r="C23" s="17"/>
      <c r="D23" s="9" t="s">
        <v>307</v>
      </c>
      <c r="E23" s="18">
        <v>128</v>
      </c>
      <c r="F23" s="18">
        <v>160</v>
      </c>
      <c r="G23" s="18">
        <v>463</v>
      </c>
    </row>
    <row r="24" spans="1:7">
      <c r="A24" s="11" t="s">
        <v>123</v>
      </c>
      <c r="B24" s="17" t="s">
        <v>124</v>
      </c>
      <c r="C24" s="17"/>
      <c r="D24" s="9" t="s">
        <v>307</v>
      </c>
      <c r="E24" s="18">
        <v>64</v>
      </c>
      <c r="F24" s="18">
        <v>80</v>
      </c>
      <c r="G24" s="18">
        <v>175</v>
      </c>
    </row>
    <row r="25" spans="1:7">
      <c r="A25" s="11" t="s">
        <v>129</v>
      </c>
      <c r="B25" s="17" t="s">
        <v>130</v>
      </c>
      <c r="C25" s="17"/>
      <c r="D25" s="9" t="s">
        <v>308</v>
      </c>
      <c r="E25" s="18">
        <v>80</v>
      </c>
      <c r="F25" s="18">
        <v>100</v>
      </c>
      <c r="G25" s="18">
        <v>120</v>
      </c>
    </row>
    <row r="26" spans="1:7">
      <c r="A26" s="11" t="s">
        <v>133</v>
      </c>
      <c r="B26" s="17" t="s">
        <v>134</v>
      </c>
      <c r="C26" s="5"/>
      <c r="D26" s="5"/>
      <c r="E26" s="16"/>
      <c r="F26" s="16"/>
      <c r="G26" s="16"/>
    </row>
    <row r="27" spans="1:7">
      <c r="A27" s="11" t="s">
        <v>136</v>
      </c>
      <c r="B27" s="17" t="s">
        <v>137</v>
      </c>
      <c r="C27" s="17"/>
      <c r="D27" s="9" t="s">
        <v>308</v>
      </c>
      <c r="E27" s="18">
        <v>80</v>
      </c>
      <c r="F27" s="18">
        <v>100</v>
      </c>
      <c r="G27" s="18">
        <v>120</v>
      </c>
    </row>
    <row r="28" spans="1:7">
      <c r="A28" s="11" t="s">
        <v>141</v>
      </c>
      <c r="B28" s="17" t="s">
        <v>142</v>
      </c>
      <c r="C28" s="17"/>
      <c r="D28" s="9" t="s">
        <v>309</v>
      </c>
      <c r="E28" s="18">
        <v>99</v>
      </c>
      <c r="F28" s="18">
        <v>100</v>
      </c>
      <c r="G28" s="18">
        <v>101</v>
      </c>
    </row>
    <row r="29" spans="1:7">
      <c r="A29" s="11" t="s">
        <v>147</v>
      </c>
      <c r="B29" s="17" t="s">
        <v>148</v>
      </c>
      <c r="C29" s="17"/>
      <c r="D29" s="9" t="s">
        <v>309</v>
      </c>
      <c r="E29" s="18">
        <v>99</v>
      </c>
      <c r="F29" s="18">
        <v>100</v>
      </c>
      <c r="G29" s="18">
        <v>101</v>
      </c>
    </row>
    <row r="30" spans="1:7">
      <c r="A30" s="11" t="s">
        <v>151</v>
      </c>
      <c r="B30" s="17" t="s">
        <v>152</v>
      </c>
      <c r="C30" s="17"/>
      <c r="D30" s="9" t="s">
        <v>309</v>
      </c>
      <c r="E30" s="18">
        <v>99</v>
      </c>
      <c r="F30" s="18">
        <v>100</v>
      </c>
      <c r="G30" s="18">
        <v>101</v>
      </c>
    </row>
    <row r="31" spans="1:7">
      <c r="A31" s="11" t="s">
        <v>155</v>
      </c>
      <c r="B31" s="17" t="s">
        <v>156</v>
      </c>
      <c r="C31" s="17"/>
      <c r="D31" s="9" t="s">
        <v>309</v>
      </c>
      <c r="E31" s="18">
        <v>99</v>
      </c>
      <c r="F31" s="18">
        <v>100</v>
      </c>
      <c r="G31" s="18">
        <v>101</v>
      </c>
    </row>
    <row r="32" spans="1:7">
      <c r="A32" s="11" t="s">
        <v>160</v>
      </c>
      <c r="B32" s="17" t="s">
        <v>161</v>
      </c>
      <c r="C32" s="17"/>
      <c r="D32" s="9" t="s">
        <v>307</v>
      </c>
      <c r="E32" s="18">
        <v>128</v>
      </c>
      <c r="F32" s="18">
        <v>163</v>
      </c>
      <c r="G32" s="18">
        <v>543</v>
      </c>
    </row>
    <row r="33" spans="1:7">
      <c r="A33" s="11" t="s">
        <v>166</v>
      </c>
      <c r="B33" s="17" t="s">
        <v>167</v>
      </c>
      <c r="C33" s="5"/>
      <c r="D33" s="5"/>
      <c r="E33" s="16"/>
      <c r="F33" s="16"/>
      <c r="G33" s="16"/>
    </row>
    <row r="34" spans="1:7">
      <c r="A34" s="11" t="s">
        <v>169</v>
      </c>
      <c r="B34" s="17" t="s">
        <v>170</v>
      </c>
      <c r="C34" s="17"/>
      <c r="D34" s="9" t="s">
        <v>309</v>
      </c>
      <c r="E34" s="18">
        <v>99</v>
      </c>
      <c r="F34" s="18">
        <v>100</v>
      </c>
      <c r="G34" s="18">
        <v>101</v>
      </c>
    </row>
    <row r="35" spans="1:7">
      <c r="A35" s="11" t="s">
        <v>173</v>
      </c>
      <c r="B35" s="17" t="s">
        <v>174</v>
      </c>
      <c r="C35" s="5"/>
      <c r="D35" s="5"/>
      <c r="E35" s="16"/>
      <c r="F35" s="16"/>
      <c r="G35" s="16"/>
    </row>
    <row r="36" spans="1:7">
      <c r="A36" s="11" t="s">
        <v>176</v>
      </c>
      <c r="B36" s="17" t="s">
        <v>177</v>
      </c>
      <c r="C36" s="17"/>
      <c r="D36" s="9" t="s">
        <v>309</v>
      </c>
      <c r="E36" s="18">
        <v>99</v>
      </c>
      <c r="F36" s="18">
        <v>100</v>
      </c>
      <c r="G36" s="18">
        <v>101</v>
      </c>
    </row>
    <row r="37" spans="1:7">
      <c r="A37" s="11" t="s">
        <v>179</v>
      </c>
      <c r="B37" s="17" t="s">
        <v>180</v>
      </c>
      <c r="C37" s="17"/>
      <c r="D37" s="9" t="s">
        <v>309</v>
      </c>
      <c r="E37" s="18">
        <v>99</v>
      </c>
      <c r="F37" s="18">
        <v>100</v>
      </c>
      <c r="G37" s="18">
        <v>101</v>
      </c>
    </row>
    <row r="38" spans="1:7">
      <c r="A38" s="11" t="s">
        <v>182</v>
      </c>
      <c r="B38" s="17" t="s">
        <v>183</v>
      </c>
      <c r="C38" s="17"/>
      <c r="D38" s="9" t="s">
        <v>309</v>
      </c>
      <c r="E38" s="18">
        <v>99</v>
      </c>
      <c r="F38" s="18">
        <v>100</v>
      </c>
      <c r="G38" s="18">
        <v>101</v>
      </c>
    </row>
    <row r="39" spans="1:7">
      <c r="A39" s="11" t="s">
        <v>187</v>
      </c>
      <c r="B39" s="17" t="s">
        <v>188</v>
      </c>
      <c r="C39" s="17"/>
      <c r="D39" s="9" t="s">
        <v>309</v>
      </c>
      <c r="E39" s="18">
        <v>99</v>
      </c>
      <c r="F39" s="18">
        <v>100</v>
      </c>
      <c r="G39" s="18">
        <v>101</v>
      </c>
    </row>
    <row r="40" spans="1:7">
      <c r="A40" s="11" t="s">
        <v>190</v>
      </c>
      <c r="B40" s="17" t="s">
        <v>191</v>
      </c>
      <c r="C40" s="17"/>
      <c r="D40" s="9" t="s">
        <v>309</v>
      </c>
      <c r="E40" s="18">
        <v>99</v>
      </c>
      <c r="F40" s="18">
        <v>100</v>
      </c>
      <c r="G40" s="18">
        <v>101</v>
      </c>
    </row>
    <row r="41" spans="1:7">
      <c r="A41" s="11" t="s">
        <v>193</v>
      </c>
      <c r="B41" s="17" t="s">
        <v>194</v>
      </c>
      <c r="C41" s="17"/>
      <c r="D41" s="9" t="s">
        <v>310</v>
      </c>
      <c r="E41" s="18">
        <v>80</v>
      </c>
      <c r="F41" s="18">
        <v>110</v>
      </c>
      <c r="G41" s="18">
        <v>120</v>
      </c>
    </row>
    <row r="42" spans="1:7">
      <c r="A42" s="11" t="s">
        <v>199</v>
      </c>
      <c r="B42" s="17" t="s">
        <v>200</v>
      </c>
      <c r="C42" s="17"/>
      <c r="D42" s="9" t="s">
        <v>307</v>
      </c>
      <c r="E42" s="18">
        <v>128</v>
      </c>
      <c r="F42" s="18">
        <v>160</v>
      </c>
      <c r="G42" s="18">
        <v>577</v>
      </c>
    </row>
    <row r="43" spans="1:7">
      <c r="A43" s="11" t="s">
        <v>204</v>
      </c>
      <c r="B43" s="17" t="s">
        <v>205</v>
      </c>
      <c r="C43" s="5"/>
      <c r="D43" s="5"/>
      <c r="E43" s="16"/>
      <c r="F43" s="16"/>
      <c r="G43" s="16"/>
    </row>
    <row r="44" spans="1:7">
      <c r="A44" s="11" t="s">
        <v>207</v>
      </c>
      <c r="B44" s="17" t="s">
        <v>208</v>
      </c>
      <c r="C44" s="17"/>
      <c r="D44" s="9" t="s">
        <v>309</v>
      </c>
      <c r="E44" s="18">
        <v>99</v>
      </c>
      <c r="F44" s="18">
        <v>100</v>
      </c>
      <c r="G44" s="18">
        <v>101</v>
      </c>
    </row>
    <row r="45" spans="1:7">
      <c r="A45" s="11" t="s">
        <v>211</v>
      </c>
      <c r="B45" s="17" t="s">
        <v>212</v>
      </c>
      <c r="C45" s="17"/>
      <c r="D45" s="9" t="s">
        <v>309</v>
      </c>
      <c r="E45" s="18">
        <v>99</v>
      </c>
      <c r="F45" s="18">
        <v>100</v>
      </c>
      <c r="G45" s="18">
        <v>101</v>
      </c>
    </row>
    <row r="46" spans="1:7">
      <c r="A46" s="11" t="s">
        <v>214</v>
      </c>
      <c r="B46" s="17" t="s">
        <v>215</v>
      </c>
      <c r="C46" s="17"/>
      <c r="D46" s="9" t="s">
        <v>310</v>
      </c>
      <c r="E46" s="18">
        <v>80</v>
      </c>
      <c r="F46" s="18">
        <v>110</v>
      </c>
      <c r="G46" s="18">
        <v>120</v>
      </c>
    </row>
    <row r="47" spans="1:7">
      <c r="A47" s="11" t="s">
        <v>219</v>
      </c>
      <c r="B47" s="17" t="s">
        <v>220</v>
      </c>
      <c r="C47" s="17"/>
      <c r="D47" s="9" t="s">
        <v>310</v>
      </c>
      <c r="E47" s="18">
        <v>80</v>
      </c>
      <c r="F47" s="18">
        <v>110</v>
      </c>
      <c r="G47" s="18">
        <v>120</v>
      </c>
    </row>
    <row r="48" spans="1:7">
      <c r="A48" s="11" t="s">
        <v>222</v>
      </c>
      <c r="B48" s="17" t="s">
        <v>223</v>
      </c>
      <c r="C48" s="17"/>
      <c r="D48" s="9" t="s">
        <v>309</v>
      </c>
      <c r="E48" s="18">
        <v>99</v>
      </c>
      <c r="F48" s="18">
        <v>100</v>
      </c>
      <c r="G48" s="18">
        <v>101</v>
      </c>
    </row>
    <row r="49" spans="1:7">
      <c r="A49" s="11" t="s">
        <v>225</v>
      </c>
      <c r="B49" s="17" t="s">
        <v>226</v>
      </c>
      <c r="C49" s="17"/>
      <c r="D49" s="9" t="s">
        <v>310</v>
      </c>
      <c r="E49" s="18">
        <v>80</v>
      </c>
      <c r="F49" s="18">
        <v>110</v>
      </c>
      <c r="G49" s="18">
        <v>120</v>
      </c>
    </row>
    <row r="50" spans="1:7">
      <c r="A50" s="11" t="s">
        <v>230</v>
      </c>
      <c r="B50" s="17" t="s">
        <v>231</v>
      </c>
      <c r="C50" s="17"/>
      <c r="D50" s="9" t="s">
        <v>307</v>
      </c>
      <c r="E50" s="18">
        <v>128</v>
      </c>
      <c r="F50" s="18">
        <v>160</v>
      </c>
      <c r="G50" s="18">
        <v>556</v>
      </c>
    </row>
    <row r="51" spans="1:7">
      <c r="A51" s="11" t="s">
        <v>234</v>
      </c>
      <c r="B51" s="17" t="s">
        <v>235</v>
      </c>
      <c r="C51" s="5"/>
      <c r="D51" s="5"/>
      <c r="E51" s="16"/>
      <c r="F51" s="16"/>
      <c r="G51" s="16"/>
    </row>
    <row r="52" spans="1:7">
      <c r="A52" s="11" t="s">
        <v>237</v>
      </c>
      <c r="B52" s="17" t="s">
        <v>238</v>
      </c>
      <c r="C52" s="17"/>
      <c r="D52" s="9" t="s">
        <v>307</v>
      </c>
      <c r="E52" s="18">
        <v>96</v>
      </c>
      <c r="F52" s="18">
        <v>120</v>
      </c>
      <c r="G52" s="18">
        <v>451</v>
      </c>
    </row>
    <row r="53" spans="1:7">
      <c r="A53" s="11" t="s">
        <v>242</v>
      </c>
      <c r="B53" s="17" t="s">
        <v>243</v>
      </c>
      <c r="C53" s="17"/>
      <c r="D53" s="9" t="s">
        <v>307</v>
      </c>
      <c r="E53" s="18">
        <v>160</v>
      </c>
      <c r="F53" s="18">
        <v>200</v>
      </c>
      <c r="G53" s="18">
        <v>528</v>
      </c>
    </row>
    <row r="54" spans="1:7">
      <c r="A54" s="11" t="s">
        <v>246</v>
      </c>
      <c r="B54" s="17" t="s">
        <v>247</v>
      </c>
      <c r="C54" s="17"/>
      <c r="D54" s="9" t="s">
        <v>308</v>
      </c>
      <c r="E54" s="18">
        <v>80</v>
      </c>
      <c r="F54" s="18">
        <v>100</v>
      </c>
      <c r="G54" s="18">
        <v>120</v>
      </c>
    </row>
    <row r="55" spans="1:7">
      <c r="A55" s="11" t="s">
        <v>250</v>
      </c>
      <c r="B55" s="17" t="s">
        <v>251</v>
      </c>
      <c r="C55" s="17"/>
      <c r="D55" s="9" t="s">
        <v>308</v>
      </c>
      <c r="E55" s="18">
        <v>80</v>
      </c>
      <c r="F55" s="18">
        <v>100</v>
      </c>
      <c r="G55" s="18">
        <v>120</v>
      </c>
    </row>
    <row r="56" spans="1:7">
      <c r="A56" s="11" t="s">
        <v>254</v>
      </c>
      <c r="B56" s="17" t="s">
        <v>255</v>
      </c>
      <c r="C56" s="17"/>
      <c r="D56" s="9" t="s">
        <v>308</v>
      </c>
      <c r="E56" s="18">
        <v>80</v>
      </c>
      <c r="F56" s="18">
        <v>100</v>
      </c>
      <c r="G56" s="18">
        <v>120</v>
      </c>
    </row>
    <row r="57" spans="1:7">
      <c r="A57" s="11" t="s">
        <v>258</v>
      </c>
      <c r="B57" s="17" t="s">
        <v>259</v>
      </c>
      <c r="C57" s="17"/>
      <c r="D57" s="9" t="s">
        <v>308</v>
      </c>
      <c r="E57" s="18">
        <v>80</v>
      </c>
      <c r="F57" s="18">
        <v>100</v>
      </c>
      <c r="G57" s="18">
        <v>120</v>
      </c>
    </row>
    <row r="58" spans="1:7">
      <c r="A58" s="11" t="s">
        <v>261</v>
      </c>
      <c r="B58" s="17" t="s">
        <v>262</v>
      </c>
      <c r="C58" s="17"/>
      <c r="D58" s="9" t="s">
        <v>308</v>
      </c>
      <c r="E58" s="18">
        <v>80</v>
      </c>
      <c r="F58" s="18">
        <v>100</v>
      </c>
      <c r="G58" s="18">
        <v>120</v>
      </c>
    </row>
    <row r="59" spans="1:7">
      <c r="A59" s="11" t="s">
        <v>264</v>
      </c>
      <c r="B59" s="17" t="s">
        <v>265</v>
      </c>
      <c r="C59" s="17"/>
      <c r="D59" s="9" t="s">
        <v>308</v>
      </c>
      <c r="E59" s="18">
        <v>80</v>
      </c>
      <c r="F59" s="18">
        <v>100</v>
      </c>
      <c r="G59" s="18">
        <v>120</v>
      </c>
    </row>
    <row r="60" spans="1:7">
      <c r="A60" s="11" t="s">
        <v>268</v>
      </c>
      <c r="B60" s="17" t="s">
        <v>269</v>
      </c>
      <c r="C60" s="17"/>
      <c r="D60" s="9" t="s">
        <v>308</v>
      </c>
      <c r="E60" s="18">
        <v>80</v>
      </c>
      <c r="F60" s="18">
        <v>100</v>
      </c>
      <c r="G60" s="18">
        <v>120</v>
      </c>
    </row>
    <row r="61" spans="1:7">
      <c r="A61" s="11" t="s">
        <v>274</v>
      </c>
      <c r="B61" s="17" t="s">
        <v>275</v>
      </c>
      <c r="C61" s="17"/>
      <c r="D61" s="9" t="s">
        <v>308</v>
      </c>
      <c r="E61" s="18">
        <v>80</v>
      </c>
      <c r="F61" s="18">
        <v>100</v>
      </c>
      <c r="G61" s="18">
        <v>120</v>
      </c>
    </row>
  </sheetData>
  <mergeCells count="2">
    <mergeCell ref="A1:B1"/>
    <mergeCell ref="D1:G1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zoomScale="125" zoomScaleNormal="125" zoomScalePageLayoutView="125" workbookViewId="0"/>
  </sheetViews>
  <sheetFormatPr baseColWidth="10" defaultColWidth="8.83203125" defaultRowHeight="15" x14ac:dyDescent="0"/>
  <cols>
    <col min="1" max="1" width="7.83203125" customWidth="1"/>
    <col min="2" max="2" width="18.83203125" customWidth="1"/>
    <col min="3" max="4" width="11.6640625" bestFit="1" customWidth="1"/>
    <col min="5" max="5" width="7.6640625" bestFit="1" customWidth="1"/>
    <col min="6" max="6" width="10.1640625" customWidth="1"/>
    <col min="8" max="8" width="10" bestFit="1" customWidth="1"/>
    <col min="9" max="9" width="8.33203125" customWidth="1"/>
    <col min="11" max="11" width="10" bestFit="1" customWidth="1"/>
    <col min="12" max="12" width="11" customWidth="1"/>
    <col min="13" max="13" width="7.6640625" customWidth="1"/>
    <col min="16" max="16" width="8.5" bestFit="1" customWidth="1"/>
    <col min="17" max="17" width="12" customWidth="1"/>
    <col min="21" max="21" width="9.1640625" bestFit="1" customWidth="1"/>
    <col min="27" max="27" width="9.33203125" customWidth="1"/>
    <col min="28" max="28" width="10.5" customWidth="1"/>
  </cols>
  <sheetData>
    <row r="1" spans="1:30" ht="15" customHeight="1">
      <c r="B1" s="2" t="s">
        <v>311</v>
      </c>
      <c r="C1" s="12">
        <v>38905.708333333299</v>
      </c>
      <c r="E1" s="19" t="s">
        <v>312</v>
      </c>
      <c r="F1" s="59" t="s">
        <v>313</v>
      </c>
      <c r="G1" s="58"/>
    </row>
    <row r="3" spans="1:30" ht="15" customHeight="1">
      <c r="A3" s="51" t="s">
        <v>0</v>
      </c>
      <c r="B3" s="51"/>
      <c r="C3" s="51" t="s">
        <v>2</v>
      </c>
      <c r="D3" s="51"/>
      <c r="E3" s="51"/>
      <c r="F3" s="51" t="s">
        <v>3</v>
      </c>
      <c r="G3" s="51"/>
      <c r="H3" s="51" t="s">
        <v>4</v>
      </c>
      <c r="I3" s="51"/>
      <c r="J3" s="51"/>
      <c r="K3" s="51"/>
      <c r="L3" s="51" t="s">
        <v>314</v>
      </c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1:30" ht="22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  <c r="AB4" s="45" t="s">
        <v>370</v>
      </c>
      <c r="AC4" s="45" t="s">
        <v>371</v>
      </c>
      <c r="AD4" s="46" t="s">
        <v>372</v>
      </c>
    </row>
    <row r="5" spans="1:30" ht="22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34" t="s">
        <v>373</v>
      </c>
      <c r="R5" s="5"/>
      <c r="S5" s="5"/>
      <c r="T5" s="5"/>
      <c r="U5" s="5"/>
      <c r="V5" s="3"/>
      <c r="W5" s="7"/>
      <c r="X5" s="7"/>
    </row>
    <row r="6" spans="1:30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  <c r="AD6" s="5"/>
    </row>
    <row r="7" spans="1:30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4">
        <v>0</v>
      </c>
      <c r="R7" s="33"/>
      <c r="S7" s="14">
        <v>75</v>
      </c>
      <c r="T7" s="13"/>
      <c r="U7" s="21">
        <v>1</v>
      </c>
      <c r="V7" s="11"/>
      <c r="W7" s="13"/>
      <c r="X7" s="13"/>
      <c r="AB7" s="35">
        <f>IF(ISNUMBER(FIND("d",M7)),LEFT(M7,FIND("d",M7)-1),0)*COUNTIF(Agenda!$B$2:$B$25,"Yes")+IF(ISNUMBER(FIND(" ",M7)),LEFT(RIGHT(M7,LEN(M7)-FIND(" ",M7)),FIND("h",RIGHT(M7,LEN(M7)-FIND(" ",M7)))-1),IF(ISNUMBER(FIND("h",M7)),LEFT(M7,FIND("h",M7)-1),0))</f>
        <v>480</v>
      </c>
      <c r="AC7" s="43">
        <f>IF(AB7&gt;0,'Baseline Schedule'!K5,0)+AB7*'Baseline Schedule'!X5+'Baseline Schedule'!CA5+AB7*'Baseline Schedule'!CT5</f>
        <v>75</v>
      </c>
      <c r="AD7" s="14">
        <f>S7-AC7</f>
        <v>0</v>
      </c>
    </row>
    <row r="8" spans="1:30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4"/>
      <c r="M8" s="4" t="s">
        <v>18</v>
      </c>
      <c r="N8" s="13"/>
      <c r="O8" s="13"/>
      <c r="P8" s="17"/>
      <c r="Q8" s="14">
        <v>0</v>
      </c>
      <c r="R8" s="33"/>
      <c r="S8" s="14">
        <v>0</v>
      </c>
      <c r="T8" s="13"/>
      <c r="U8" s="4" t="s">
        <v>327</v>
      </c>
      <c r="V8" s="11"/>
      <c r="W8" s="13"/>
      <c r="X8" s="13"/>
      <c r="AB8" s="35">
        <f>IF(ISNUMBER(FIND("d",M8)),LEFT(M8,FIND("d",M8)-1),0)*COUNTIF(Agenda!$B$2:$B$25,"Yes")+IF(ISNUMBER(FIND(" ",M8)),LEFT(RIGHT(M8,LEN(M8)-FIND(" ",M8)),FIND("h",RIGHT(M8,LEN(M8)-FIND(" ",M8)))-1),IF(ISNUMBER(FIND("h",M8)),LEFT(M8,FIND("h",M8)-1),0))</f>
        <v>0</v>
      </c>
      <c r="AC8" s="43">
        <f>IF(AB8&gt;0,'Baseline Schedule'!K6,0)+AB8*'Baseline Schedule'!X6+'Baseline Schedule'!CA6+AB8*'Baseline Schedule'!CT6</f>
        <v>0</v>
      </c>
      <c r="AD8" s="14">
        <f t="shared" ref="AD8:AD63" si="0">S8-AC8</f>
        <v>0</v>
      </c>
    </row>
    <row r="9" spans="1:30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4">
        <v>0</v>
      </c>
      <c r="R9" s="33"/>
      <c r="S9" s="14">
        <v>3765.3101000000001</v>
      </c>
      <c r="T9" s="13"/>
      <c r="U9" s="4" t="s">
        <v>328</v>
      </c>
      <c r="V9" s="11"/>
      <c r="W9" s="13"/>
      <c r="X9" s="13"/>
      <c r="AB9" s="35">
        <f>IF(ISNUMBER(FIND("d",M9)),LEFT(M9,FIND("d",M9)-1),0)*COUNTIF(Agenda!$B$2:$B$25,"Yes")+IF(ISNUMBER(FIND(" ",M9)),LEFT(RIGHT(M9,LEN(M9)-FIND(" ",M9)),FIND("h",RIGHT(M9,LEN(M9)-FIND(" ",M9)))-1),IF(ISNUMBER(FIND("h",M9)),LEFT(M9,FIND("h",M9)-1),0))</f>
        <v>160</v>
      </c>
      <c r="AC9" s="43">
        <f>IF(AB9&gt;0,'Baseline Schedule'!K7,0)+AB9*'Baseline Schedule'!X7+'Baseline Schedule'!CA7+AB9*'Baseline Schedule'!CT7</f>
        <v>3765.3101000000001</v>
      </c>
      <c r="AD9" s="14">
        <f t="shared" si="0"/>
        <v>0</v>
      </c>
    </row>
    <row r="10" spans="1:30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4">
        <v>0</v>
      </c>
      <c r="R10" s="33"/>
      <c r="S10" s="14">
        <v>1876.54</v>
      </c>
      <c r="T10" s="13"/>
      <c r="U10" s="21">
        <v>1</v>
      </c>
      <c r="V10" s="11"/>
      <c r="W10" s="13"/>
      <c r="X10" s="13"/>
      <c r="AB10" s="35">
        <f>IF(ISNUMBER(FIND("d",M10)),LEFT(M10,FIND("d",M10)-1),0)*COUNTIF(Agenda!$B$2:$B$25,"Yes")+IF(ISNUMBER(FIND(" ",M10)),LEFT(RIGHT(M10,LEN(M10)-FIND(" ",M10)),FIND("h",RIGHT(M10,LEN(M10)-FIND(" ",M10)))-1),IF(ISNUMBER(FIND("h",M10)),LEFT(M10,FIND("h",M10)-1),0))</f>
        <v>480</v>
      </c>
      <c r="AC10" s="43">
        <f>IF(AB10&gt;0,'Baseline Schedule'!K8,0)+AB10*'Baseline Schedule'!X8+'Baseline Schedule'!CA8+AB10*'Baseline Schedule'!CT8</f>
        <v>1876.54</v>
      </c>
      <c r="AD10" s="14">
        <f t="shared" si="0"/>
        <v>0</v>
      </c>
    </row>
    <row r="11" spans="1:30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4"/>
      <c r="M11" s="4" t="s">
        <v>18</v>
      </c>
      <c r="N11" s="13"/>
      <c r="O11" s="13"/>
      <c r="P11" s="17"/>
      <c r="Q11" s="14">
        <v>0</v>
      </c>
      <c r="R11" s="33"/>
      <c r="S11" s="14">
        <v>0</v>
      </c>
      <c r="T11" s="13"/>
      <c r="U11" s="4" t="s">
        <v>327</v>
      </c>
      <c r="V11" s="11"/>
      <c r="W11" s="13"/>
      <c r="X11" s="13"/>
      <c r="AB11" s="35">
        <f>IF(ISNUMBER(FIND("d",M11)),LEFT(M11,FIND("d",M11)-1),0)*COUNTIF(Agenda!$B$2:$B$25,"Yes")+IF(ISNUMBER(FIND(" ",M11)),LEFT(RIGHT(M11,LEN(M11)-FIND(" ",M11)),FIND("h",RIGHT(M11,LEN(M11)-FIND(" ",M11)))-1),IF(ISNUMBER(FIND("h",M11)),LEFT(M11,FIND("h",M11)-1),0))</f>
        <v>0</v>
      </c>
      <c r="AC11" s="43">
        <f>IF(AB11&gt;0,'Baseline Schedule'!K9,0)+AB11*'Baseline Schedule'!X9+'Baseline Schedule'!CA9+AB11*'Baseline Schedule'!CT9</f>
        <v>0</v>
      </c>
      <c r="AD11" s="14">
        <f t="shared" si="0"/>
        <v>0</v>
      </c>
    </row>
    <row r="12" spans="1:30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4"/>
      <c r="M12" s="4" t="s">
        <v>18</v>
      </c>
      <c r="N12" s="13"/>
      <c r="O12" s="13"/>
      <c r="P12" s="17"/>
      <c r="Q12" s="14">
        <v>0</v>
      </c>
      <c r="R12" s="33"/>
      <c r="S12" s="14">
        <v>0</v>
      </c>
      <c r="T12" s="13"/>
      <c r="U12" s="4" t="s">
        <v>327</v>
      </c>
      <c r="V12" s="11"/>
      <c r="W12" s="13"/>
      <c r="X12" s="13"/>
      <c r="AB12" s="35">
        <f>IF(ISNUMBER(FIND("d",M12)),LEFT(M12,FIND("d",M12)-1),0)*COUNTIF(Agenda!$B$2:$B$25,"Yes")+IF(ISNUMBER(FIND(" ",M12)),LEFT(RIGHT(M12,LEN(M12)-FIND(" ",M12)),FIND("h",RIGHT(M12,LEN(M12)-FIND(" ",M12)))-1),IF(ISNUMBER(FIND("h",M12)),LEFT(M12,FIND("h",M12)-1),0))</f>
        <v>0</v>
      </c>
      <c r="AC12" s="43">
        <f>IF(AB12&gt;0,'Baseline Schedule'!K10,0)+AB12*'Baseline Schedule'!X10+'Baseline Schedule'!CA10+AB12*'Baseline Schedule'!CT10</f>
        <v>0</v>
      </c>
      <c r="AD12" s="14">
        <f t="shared" si="0"/>
        <v>0</v>
      </c>
    </row>
    <row r="13" spans="1:30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  <c r="AB13" s="35"/>
      <c r="AC13" s="43"/>
      <c r="AD13" s="5"/>
    </row>
    <row r="14" spans="1:30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4"/>
      <c r="M14" s="4" t="s">
        <v>18</v>
      </c>
      <c r="N14" s="13"/>
      <c r="O14" s="13"/>
      <c r="P14" s="17"/>
      <c r="Q14" s="14">
        <v>0</v>
      </c>
      <c r="R14" s="33"/>
      <c r="S14" s="14">
        <v>0</v>
      </c>
      <c r="T14" s="13"/>
      <c r="U14" s="4" t="s">
        <v>327</v>
      </c>
      <c r="V14" s="11"/>
      <c r="W14" s="13"/>
      <c r="X14" s="13"/>
      <c r="AB14" s="35">
        <f>IF(ISNUMBER(FIND("d",M14)),LEFT(M14,FIND("d",M14)-1),0)*COUNTIF(Agenda!$B$2:$B$25,"Yes")+IF(ISNUMBER(FIND(" ",M14)),LEFT(RIGHT(M14,LEN(M14)-FIND(" ",M14)),FIND("h",RIGHT(M14,LEN(M14)-FIND(" ",M14)))-1),IF(ISNUMBER(FIND("h",M14)),LEFT(M14,FIND("h",M14)-1),0))</f>
        <v>0</v>
      </c>
      <c r="AC14" s="43">
        <f>IF(AB14&gt;0,'Baseline Schedule'!K12,0)+AB14*'Baseline Schedule'!X12+'Baseline Schedule'!CA12+AB14*'Baseline Schedule'!CT12</f>
        <v>0</v>
      </c>
      <c r="AD14" s="14">
        <f t="shared" si="0"/>
        <v>0</v>
      </c>
    </row>
    <row r="15" spans="1:30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4"/>
      <c r="M15" s="4" t="s">
        <v>18</v>
      </c>
      <c r="N15" s="13"/>
      <c r="O15" s="13"/>
      <c r="P15" s="17"/>
      <c r="Q15" s="14">
        <v>0</v>
      </c>
      <c r="R15" s="33"/>
      <c r="S15" s="14">
        <v>0</v>
      </c>
      <c r="T15" s="13"/>
      <c r="U15" s="4" t="s">
        <v>327</v>
      </c>
      <c r="V15" s="11"/>
      <c r="W15" s="13"/>
      <c r="X15" s="13"/>
      <c r="AB15" s="35">
        <f>IF(ISNUMBER(FIND("d",M15)),LEFT(M15,FIND("d",M15)-1),0)*COUNTIF(Agenda!$B$2:$B$25,"Yes")+IF(ISNUMBER(FIND(" ",M15)),LEFT(RIGHT(M15,LEN(M15)-FIND(" ",M15)),FIND("h",RIGHT(M15,LEN(M15)-FIND(" ",M15)))-1),IF(ISNUMBER(FIND("h",M15)),LEFT(M15,FIND("h",M15)-1),0))</f>
        <v>0</v>
      </c>
      <c r="AC15" s="43">
        <f>IF(AB15&gt;0,'Baseline Schedule'!K13,0)+AB15*'Baseline Schedule'!X13+'Baseline Schedule'!CA13+AB15*'Baseline Schedule'!CT13</f>
        <v>0</v>
      </c>
      <c r="AD15" s="14">
        <f t="shared" si="0"/>
        <v>0</v>
      </c>
    </row>
    <row r="16" spans="1:30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4"/>
      <c r="M16" s="4" t="s">
        <v>18</v>
      </c>
      <c r="N16" s="13"/>
      <c r="O16" s="13"/>
      <c r="P16" s="17"/>
      <c r="Q16" s="14">
        <v>0</v>
      </c>
      <c r="R16" s="33"/>
      <c r="S16" s="14">
        <v>0</v>
      </c>
      <c r="T16" s="13"/>
      <c r="U16" s="4" t="s">
        <v>327</v>
      </c>
      <c r="V16" s="11"/>
      <c r="W16" s="13"/>
      <c r="X16" s="13"/>
      <c r="AB16" s="35">
        <f>IF(ISNUMBER(FIND("d",M16)),LEFT(M16,FIND("d",M16)-1),0)*COUNTIF(Agenda!$B$2:$B$25,"Yes")+IF(ISNUMBER(FIND(" ",M16)),LEFT(RIGHT(M16,LEN(M16)-FIND(" ",M16)),FIND("h",RIGHT(M16,LEN(M16)-FIND(" ",M16)))-1),IF(ISNUMBER(FIND("h",M16)),LEFT(M16,FIND("h",M16)-1),0))</f>
        <v>0</v>
      </c>
      <c r="AC16" s="43">
        <f>IF(AB16&gt;0,'Baseline Schedule'!K14,0)+AB16*'Baseline Schedule'!X14+'Baseline Schedule'!CA14+AB16*'Baseline Schedule'!CT14</f>
        <v>0</v>
      </c>
      <c r="AD16" s="14">
        <f t="shared" si="0"/>
        <v>0</v>
      </c>
    </row>
    <row r="17" spans="1:30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4"/>
      <c r="M17" s="4" t="s">
        <v>18</v>
      </c>
      <c r="N17" s="13"/>
      <c r="O17" s="13"/>
      <c r="P17" s="17"/>
      <c r="Q17" s="14">
        <v>0</v>
      </c>
      <c r="R17" s="33"/>
      <c r="S17" s="14">
        <v>0</v>
      </c>
      <c r="T17" s="13"/>
      <c r="U17" s="4" t="s">
        <v>327</v>
      </c>
      <c r="V17" s="11"/>
      <c r="W17" s="13"/>
      <c r="X17" s="13"/>
      <c r="AB17" s="35">
        <f>IF(ISNUMBER(FIND("d",M17)),LEFT(M17,FIND("d",M17)-1),0)*COUNTIF(Agenda!$B$2:$B$25,"Yes")+IF(ISNUMBER(FIND(" ",M17)),LEFT(RIGHT(M17,LEN(M17)-FIND(" ",M17)),FIND("h",RIGHT(M17,LEN(M17)-FIND(" ",M17)))-1),IF(ISNUMBER(FIND("h",M17)),LEFT(M17,FIND("h",M17)-1),0))</f>
        <v>0</v>
      </c>
      <c r="AC17" s="43">
        <f>IF(AB17&gt;0,'Baseline Schedule'!K15,0)+AB17*'Baseline Schedule'!X15+'Baseline Schedule'!CA15+AB17*'Baseline Schedule'!CT15</f>
        <v>0</v>
      </c>
      <c r="AD17" s="14">
        <f t="shared" si="0"/>
        <v>0</v>
      </c>
    </row>
    <row r="18" spans="1:30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4"/>
      <c r="M18" s="4" t="s">
        <v>18</v>
      </c>
      <c r="N18" s="13"/>
      <c r="O18" s="13"/>
      <c r="P18" s="17"/>
      <c r="Q18" s="14">
        <v>0</v>
      </c>
      <c r="R18" s="33"/>
      <c r="S18" s="14">
        <v>0</v>
      </c>
      <c r="T18" s="13"/>
      <c r="U18" s="4" t="s">
        <v>327</v>
      </c>
      <c r="V18" s="11"/>
      <c r="W18" s="13"/>
      <c r="X18" s="13"/>
      <c r="AB18" s="35">
        <f>IF(ISNUMBER(FIND("d",M18)),LEFT(M18,FIND("d",M18)-1),0)*COUNTIF(Agenda!$B$2:$B$25,"Yes")+IF(ISNUMBER(FIND(" ",M18)),LEFT(RIGHT(M18,LEN(M18)-FIND(" ",M18)),FIND("h",RIGHT(M18,LEN(M18)-FIND(" ",M18)))-1),IF(ISNUMBER(FIND("h",M18)),LEFT(M18,FIND("h",M18)-1),0))</f>
        <v>0</v>
      </c>
      <c r="AC18" s="43">
        <f>IF(AB18&gt;0,'Baseline Schedule'!K16,0)+AB18*'Baseline Schedule'!X16+'Baseline Schedule'!CA16+AB18*'Baseline Schedule'!CT16</f>
        <v>0</v>
      </c>
      <c r="AD18" s="14">
        <f t="shared" si="0"/>
        <v>0</v>
      </c>
    </row>
    <row r="19" spans="1:30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  <c r="AB19" s="35"/>
      <c r="AC19" s="43"/>
      <c r="AD19" s="5"/>
    </row>
    <row r="20" spans="1:30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4"/>
      <c r="M20" s="4" t="s">
        <v>18</v>
      </c>
      <c r="N20" s="13"/>
      <c r="O20" s="13"/>
      <c r="P20" s="17"/>
      <c r="Q20" s="14">
        <v>0</v>
      </c>
      <c r="R20" s="33"/>
      <c r="S20" s="14">
        <v>0</v>
      </c>
      <c r="T20" s="13"/>
      <c r="U20" s="4" t="s">
        <v>327</v>
      </c>
      <c r="V20" s="11"/>
      <c r="W20" s="13"/>
      <c r="X20" s="13"/>
      <c r="AB20" s="35">
        <f>IF(ISNUMBER(FIND("d",M20)),LEFT(M20,FIND("d",M20)-1),0)*COUNTIF(Agenda!$B$2:$B$25,"Yes")+IF(ISNUMBER(FIND(" ",M20)),LEFT(RIGHT(M20,LEN(M20)-FIND(" ",M20)),FIND("h",RIGHT(M20,LEN(M20)-FIND(" ",M20)))-1),IF(ISNUMBER(FIND("h",M20)),LEFT(M20,FIND("h",M20)-1),0))</f>
        <v>0</v>
      </c>
      <c r="AC20" s="43">
        <f>IF(AB20&gt;0,'Baseline Schedule'!K18,0)+AB20*'Baseline Schedule'!X18+'Baseline Schedule'!CA18+AB20*'Baseline Schedule'!CT18</f>
        <v>0</v>
      </c>
      <c r="AD20" s="14">
        <f t="shared" si="0"/>
        <v>0</v>
      </c>
    </row>
    <row r="21" spans="1:30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4"/>
      <c r="M21" s="4" t="s">
        <v>18</v>
      </c>
      <c r="N21" s="13"/>
      <c r="O21" s="13"/>
      <c r="P21" s="17"/>
      <c r="Q21" s="14">
        <v>0</v>
      </c>
      <c r="R21" s="33"/>
      <c r="S21" s="14">
        <v>0</v>
      </c>
      <c r="T21" s="13"/>
      <c r="U21" s="4" t="s">
        <v>327</v>
      </c>
      <c r="V21" s="11"/>
      <c r="W21" s="13"/>
      <c r="X21" s="13"/>
      <c r="AB21" s="35">
        <f>IF(ISNUMBER(FIND("d",M21)),LEFT(M21,FIND("d",M21)-1),0)*COUNTIF(Agenda!$B$2:$B$25,"Yes")+IF(ISNUMBER(FIND(" ",M21)),LEFT(RIGHT(M21,LEN(M21)-FIND(" ",M21)),FIND("h",RIGHT(M21,LEN(M21)-FIND(" ",M21)))-1),IF(ISNUMBER(FIND("h",M21)),LEFT(M21,FIND("h",M21)-1),0))</f>
        <v>0</v>
      </c>
      <c r="AC21" s="43">
        <f>IF(AB21&gt;0,'Baseline Schedule'!K19,0)+AB21*'Baseline Schedule'!X19+'Baseline Schedule'!CA19+AB21*'Baseline Schedule'!CT19</f>
        <v>0</v>
      </c>
      <c r="AD21" s="14">
        <f t="shared" si="0"/>
        <v>0</v>
      </c>
    </row>
    <row r="22" spans="1:30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4"/>
      <c r="M22" s="4" t="s">
        <v>18</v>
      </c>
      <c r="N22" s="13"/>
      <c r="O22" s="13"/>
      <c r="P22" s="17"/>
      <c r="Q22" s="14">
        <v>0</v>
      </c>
      <c r="R22" s="33"/>
      <c r="S22" s="14">
        <v>0</v>
      </c>
      <c r="T22" s="13"/>
      <c r="U22" s="4" t="s">
        <v>327</v>
      </c>
      <c r="V22" s="11"/>
      <c r="W22" s="13"/>
      <c r="X22" s="13"/>
      <c r="AB22" s="35">
        <f>IF(ISNUMBER(FIND("d",M22)),LEFT(M22,FIND("d",M22)-1),0)*COUNTIF(Agenda!$B$2:$B$25,"Yes")+IF(ISNUMBER(FIND(" ",M22)),LEFT(RIGHT(M22,LEN(M22)-FIND(" ",M22)),FIND("h",RIGHT(M22,LEN(M22)-FIND(" ",M22)))-1),IF(ISNUMBER(FIND("h",M22)),LEFT(M22,FIND("h",M22)-1),0))</f>
        <v>0</v>
      </c>
      <c r="AC22" s="43">
        <f>IF(AB22&gt;0,'Baseline Schedule'!K20,0)+AB22*'Baseline Schedule'!X20+'Baseline Schedule'!CA20+AB22*'Baseline Schedule'!CT20</f>
        <v>0</v>
      </c>
      <c r="AD22" s="14">
        <f t="shared" si="0"/>
        <v>0</v>
      </c>
    </row>
    <row r="23" spans="1:30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4"/>
      <c r="M23" s="4" t="s">
        <v>18</v>
      </c>
      <c r="N23" s="13"/>
      <c r="O23" s="13"/>
      <c r="P23" s="17"/>
      <c r="Q23" s="14">
        <v>0</v>
      </c>
      <c r="R23" s="33"/>
      <c r="S23" s="14">
        <v>0</v>
      </c>
      <c r="T23" s="13"/>
      <c r="U23" s="4" t="s">
        <v>327</v>
      </c>
      <c r="V23" s="11"/>
      <c r="W23" s="13"/>
      <c r="X23" s="13"/>
      <c r="AB23" s="35">
        <f>IF(ISNUMBER(FIND("d",M23)),LEFT(M23,FIND("d",M23)-1),0)*COUNTIF(Agenda!$B$2:$B$25,"Yes")+IF(ISNUMBER(FIND(" ",M23)),LEFT(RIGHT(M23,LEN(M23)-FIND(" ",M23)),FIND("h",RIGHT(M23,LEN(M23)-FIND(" ",M23)))-1),IF(ISNUMBER(FIND("h",M23)),LEFT(M23,FIND("h",M23)-1),0))</f>
        <v>0</v>
      </c>
      <c r="AC23" s="43">
        <f>IF(AB23&gt;0,'Baseline Schedule'!K21,0)+AB23*'Baseline Schedule'!X21+'Baseline Schedule'!CA21+AB23*'Baseline Schedule'!CT21</f>
        <v>0</v>
      </c>
      <c r="AD23" s="14">
        <f t="shared" si="0"/>
        <v>0</v>
      </c>
    </row>
    <row r="24" spans="1:30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  <c r="AB24" s="35"/>
      <c r="AC24" s="43"/>
      <c r="AD24" s="5"/>
    </row>
    <row r="25" spans="1:30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4"/>
      <c r="M25" s="4" t="s">
        <v>18</v>
      </c>
      <c r="N25" s="13"/>
      <c r="O25" s="13"/>
      <c r="P25" s="17"/>
      <c r="Q25" s="14">
        <v>0</v>
      </c>
      <c r="R25" s="33"/>
      <c r="S25" s="14">
        <v>0</v>
      </c>
      <c r="T25" s="13"/>
      <c r="U25" s="4" t="s">
        <v>327</v>
      </c>
      <c r="V25" s="11"/>
      <c r="W25" s="13"/>
      <c r="X25" s="13"/>
      <c r="AB25" s="35">
        <f>IF(ISNUMBER(FIND("d",M25)),LEFT(M25,FIND("d",M25)-1),0)*COUNTIF(Agenda!$B$2:$B$25,"Yes")+IF(ISNUMBER(FIND(" ",M25)),LEFT(RIGHT(M25,LEN(M25)-FIND(" ",M25)),FIND("h",RIGHT(M25,LEN(M25)-FIND(" ",M25)))-1),IF(ISNUMBER(FIND("h",M25)),LEFT(M25,FIND("h",M25)-1),0))</f>
        <v>0</v>
      </c>
      <c r="AC25" s="43">
        <f>IF(AB25&gt;0,'Baseline Schedule'!K23,0)+AB25*'Baseline Schedule'!X23+'Baseline Schedule'!CA23+AB25*'Baseline Schedule'!CT23</f>
        <v>0</v>
      </c>
      <c r="AD25" s="14">
        <f t="shared" si="0"/>
        <v>0</v>
      </c>
    </row>
    <row r="26" spans="1:30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4"/>
      <c r="M26" s="4" t="s">
        <v>18</v>
      </c>
      <c r="N26" s="13"/>
      <c r="O26" s="13"/>
      <c r="P26" s="17"/>
      <c r="Q26" s="14">
        <v>0</v>
      </c>
      <c r="R26" s="33"/>
      <c r="S26" s="14">
        <v>0</v>
      </c>
      <c r="T26" s="13"/>
      <c r="U26" s="4" t="s">
        <v>327</v>
      </c>
      <c r="V26" s="11"/>
      <c r="W26" s="13"/>
      <c r="X26" s="13"/>
      <c r="AB26" s="35">
        <f>IF(ISNUMBER(FIND("d",M26)),LEFT(M26,FIND("d",M26)-1),0)*COUNTIF(Agenda!$B$2:$B$25,"Yes")+IF(ISNUMBER(FIND(" ",M26)),LEFT(RIGHT(M26,LEN(M26)-FIND(" ",M26)),FIND("h",RIGHT(M26,LEN(M26)-FIND(" ",M26)))-1),IF(ISNUMBER(FIND("h",M26)),LEFT(M26,FIND("h",M26)-1),0))</f>
        <v>0</v>
      </c>
      <c r="AC26" s="43">
        <f>IF(AB26&gt;0,'Baseline Schedule'!K24,0)+AB26*'Baseline Schedule'!X24+'Baseline Schedule'!CA24+AB26*'Baseline Schedule'!CT24</f>
        <v>0</v>
      </c>
      <c r="AD26" s="14">
        <f t="shared" si="0"/>
        <v>0</v>
      </c>
    </row>
    <row r="27" spans="1:30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4"/>
      <c r="M27" s="4" t="s">
        <v>18</v>
      </c>
      <c r="N27" s="13"/>
      <c r="O27" s="13"/>
      <c r="P27" s="17"/>
      <c r="Q27" s="14">
        <v>0</v>
      </c>
      <c r="R27" s="33"/>
      <c r="S27" s="14">
        <v>0</v>
      </c>
      <c r="T27" s="13"/>
      <c r="U27" s="4" t="s">
        <v>327</v>
      </c>
      <c r="V27" s="11"/>
      <c r="W27" s="13"/>
      <c r="X27" s="13"/>
      <c r="AB27" s="35">
        <f>IF(ISNUMBER(FIND("d",M27)),LEFT(M27,FIND("d",M27)-1),0)*COUNTIF(Agenda!$B$2:$B$25,"Yes")+IF(ISNUMBER(FIND(" ",M27)),LEFT(RIGHT(M27,LEN(M27)-FIND(" ",M27)),FIND("h",RIGHT(M27,LEN(M27)-FIND(" ",M27)))-1),IF(ISNUMBER(FIND("h",M27)),LEFT(M27,FIND("h",M27)-1),0))</f>
        <v>0</v>
      </c>
      <c r="AC27" s="43">
        <f>IF(AB27&gt;0,'Baseline Schedule'!K25,0)+AB27*'Baseline Schedule'!X25+'Baseline Schedule'!CA25+AB27*'Baseline Schedule'!CT25</f>
        <v>0</v>
      </c>
      <c r="AD27" s="14">
        <f t="shared" si="0"/>
        <v>0</v>
      </c>
    </row>
    <row r="28" spans="1:30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  <c r="AB28" s="35"/>
      <c r="AC28" s="43"/>
      <c r="AD28" s="5"/>
    </row>
    <row r="29" spans="1:30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4">
        <v>0</v>
      </c>
      <c r="R29" s="33"/>
      <c r="S29" s="14">
        <v>0</v>
      </c>
      <c r="T29" s="13"/>
      <c r="U29" s="4" t="s">
        <v>327</v>
      </c>
      <c r="V29" s="11"/>
      <c r="W29" s="13"/>
      <c r="X29" s="13"/>
      <c r="AB29" s="35">
        <f>IF(ISNUMBER(FIND("d",M29)),LEFT(M29,FIND("d",M29)-1),0)*COUNTIF(Agenda!$B$2:$B$25,"Yes")+IF(ISNUMBER(FIND(" ",M29)),LEFT(RIGHT(M29,LEN(M29)-FIND(" ",M29)),FIND("h",RIGHT(M29,LEN(M29)-FIND(" ",M29)))-1),IF(ISNUMBER(FIND("h",M29)),LEFT(M29,FIND("h",M29)-1),0))</f>
        <v>0</v>
      </c>
      <c r="AC29" s="43">
        <f>IF(AB29&gt;0,'Baseline Schedule'!K27,0)+AB29*'Baseline Schedule'!X27+'Baseline Schedule'!CA27+AB29*'Baseline Schedule'!CT27</f>
        <v>0</v>
      </c>
      <c r="AD29" s="14">
        <f t="shared" si="0"/>
        <v>0</v>
      </c>
    </row>
    <row r="30" spans="1:30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4">
        <v>0</v>
      </c>
      <c r="R30" s="33"/>
      <c r="S30" s="14">
        <v>0</v>
      </c>
      <c r="T30" s="13"/>
      <c r="U30" s="4" t="s">
        <v>327</v>
      </c>
      <c r="V30" s="11"/>
      <c r="W30" s="13"/>
      <c r="X30" s="13"/>
      <c r="AB30" s="35">
        <f>IF(ISNUMBER(FIND("d",M30)),LEFT(M30,FIND("d",M30)-1),0)*COUNTIF(Agenda!$B$2:$B$25,"Yes")+IF(ISNUMBER(FIND(" ",M30)),LEFT(RIGHT(M30,LEN(M30)-FIND(" ",M30)),FIND("h",RIGHT(M30,LEN(M30)-FIND(" ",M30)))-1),IF(ISNUMBER(FIND("h",M30)),LEFT(M30,FIND("h",M30)-1),0))</f>
        <v>0</v>
      </c>
      <c r="AC30" s="43">
        <f>IF(AB30&gt;0,'Baseline Schedule'!K28,0)+AB30*'Baseline Schedule'!X28+'Baseline Schedule'!CA28+AB30*'Baseline Schedule'!CT28</f>
        <v>0</v>
      </c>
      <c r="AD30" s="14">
        <f t="shared" si="0"/>
        <v>0</v>
      </c>
    </row>
    <row r="31" spans="1:30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4">
        <v>0</v>
      </c>
      <c r="R31" s="33"/>
      <c r="S31" s="14">
        <v>0</v>
      </c>
      <c r="T31" s="13"/>
      <c r="U31" s="4" t="s">
        <v>327</v>
      </c>
      <c r="V31" s="11"/>
      <c r="W31" s="13"/>
      <c r="X31" s="13"/>
      <c r="AB31" s="35">
        <f>IF(ISNUMBER(FIND("d",M31)),LEFT(M31,FIND("d",M31)-1),0)*COUNTIF(Agenda!$B$2:$B$25,"Yes")+IF(ISNUMBER(FIND(" ",M31)),LEFT(RIGHT(M31,LEN(M31)-FIND(" ",M31)),FIND("h",RIGHT(M31,LEN(M31)-FIND(" ",M31)))-1),IF(ISNUMBER(FIND("h",M31)),LEFT(M31,FIND("h",M31)-1),0))</f>
        <v>0</v>
      </c>
      <c r="AC31" s="43">
        <f>IF(AB31&gt;0,'Baseline Schedule'!K29,0)+AB31*'Baseline Schedule'!X29+'Baseline Schedule'!CA29+AB31*'Baseline Schedule'!CT29</f>
        <v>0</v>
      </c>
      <c r="AD31" s="14">
        <f t="shared" si="0"/>
        <v>0</v>
      </c>
    </row>
    <row r="32" spans="1:30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4">
        <v>0</v>
      </c>
      <c r="R32" s="33"/>
      <c r="S32" s="14">
        <v>0</v>
      </c>
      <c r="T32" s="13"/>
      <c r="U32" s="4" t="s">
        <v>327</v>
      </c>
      <c r="V32" s="11"/>
      <c r="W32" s="13"/>
      <c r="X32" s="13"/>
      <c r="AB32" s="35">
        <f>IF(ISNUMBER(FIND("d",M32)),LEFT(M32,FIND("d",M32)-1),0)*COUNTIF(Agenda!$B$2:$B$25,"Yes")+IF(ISNUMBER(FIND(" ",M32)),LEFT(RIGHT(M32,LEN(M32)-FIND(" ",M32)),FIND("h",RIGHT(M32,LEN(M32)-FIND(" ",M32)))-1),IF(ISNUMBER(FIND("h",M32)),LEFT(M32,FIND("h",M32)-1),0))</f>
        <v>0</v>
      </c>
      <c r="AC32" s="43">
        <f>IF(AB32&gt;0,'Baseline Schedule'!K30,0)+AB32*'Baseline Schedule'!X30+'Baseline Schedule'!CA30+AB32*'Baseline Schedule'!CT30</f>
        <v>0</v>
      </c>
      <c r="AD32" s="14">
        <f t="shared" si="0"/>
        <v>0</v>
      </c>
    </row>
    <row r="33" spans="1:30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4">
        <v>0</v>
      </c>
      <c r="R33" s="33"/>
      <c r="S33" s="14">
        <v>0</v>
      </c>
      <c r="T33" s="13"/>
      <c r="U33" s="4" t="s">
        <v>327</v>
      </c>
      <c r="V33" s="11"/>
      <c r="W33" s="13"/>
      <c r="X33" s="13"/>
      <c r="AB33" s="35">
        <f>IF(ISNUMBER(FIND("d",M33)),LEFT(M33,FIND("d",M33)-1),0)*COUNTIF(Agenda!$B$2:$B$25,"Yes")+IF(ISNUMBER(FIND(" ",M33)),LEFT(RIGHT(M33,LEN(M33)-FIND(" ",M33)),FIND("h",RIGHT(M33,LEN(M33)-FIND(" ",M33)))-1),IF(ISNUMBER(FIND("h",M33)),LEFT(M33,FIND("h",M33)-1),0))</f>
        <v>0</v>
      </c>
      <c r="AC33" s="43">
        <f>IF(AB33&gt;0,'Baseline Schedule'!K31,0)+AB33*'Baseline Schedule'!X31+'Baseline Schedule'!CA31+AB33*'Baseline Schedule'!CT31</f>
        <v>0</v>
      </c>
      <c r="AD33" s="14">
        <f t="shared" si="0"/>
        <v>0</v>
      </c>
    </row>
    <row r="34" spans="1:30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4">
        <v>0</v>
      </c>
      <c r="R34" s="33"/>
      <c r="S34" s="14">
        <v>0</v>
      </c>
      <c r="T34" s="13"/>
      <c r="U34" s="4" t="s">
        <v>327</v>
      </c>
      <c r="V34" s="11"/>
      <c r="W34" s="13"/>
      <c r="X34" s="13"/>
      <c r="AB34" s="35">
        <f>IF(ISNUMBER(FIND("d",M34)),LEFT(M34,FIND("d",M34)-1),0)*COUNTIF(Agenda!$B$2:$B$25,"Yes")+IF(ISNUMBER(FIND(" ",M34)),LEFT(RIGHT(M34,LEN(M34)-FIND(" ",M34)),FIND("h",RIGHT(M34,LEN(M34)-FIND(" ",M34)))-1),IF(ISNUMBER(FIND("h",M34)),LEFT(M34,FIND("h",M34)-1),0))</f>
        <v>0</v>
      </c>
      <c r="AC34" s="43">
        <f>IF(AB34&gt;0,'Baseline Schedule'!K32,0)+AB34*'Baseline Schedule'!X32+'Baseline Schedule'!CA32+AB34*'Baseline Schedule'!CT32</f>
        <v>0</v>
      </c>
      <c r="AD34" s="14">
        <f t="shared" si="0"/>
        <v>0</v>
      </c>
    </row>
    <row r="35" spans="1:30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  <c r="AB35" s="35"/>
      <c r="AC35" s="43"/>
      <c r="AD35" s="5"/>
    </row>
    <row r="36" spans="1:30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4">
        <v>0</v>
      </c>
      <c r="R36" s="33"/>
      <c r="S36" s="14">
        <v>0</v>
      </c>
      <c r="T36" s="13"/>
      <c r="U36" s="4" t="s">
        <v>327</v>
      </c>
      <c r="V36" s="11"/>
      <c r="W36" s="13"/>
      <c r="X36" s="13"/>
      <c r="AB36" s="35">
        <f>IF(ISNUMBER(FIND("d",M36)),LEFT(M36,FIND("d",M36)-1),0)*COUNTIF(Agenda!$B$2:$B$25,"Yes")+IF(ISNUMBER(FIND(" ",M36)),LEFT(RIGHT(M36,LEN(M36)-FIND(" ",M36)),FIND("h",RIGHT(M36,LEN(M36)-FIND(" ",M36)))-1),IF(ISNUMBER(FIND("h",M36)),LEFT(M36,FIND("h",M36)-1),0))</f>
        <v>0</v>
      </c>
      <c r="AC36" s="43">
        <f>IF(AB36&gt;0,'Baseline Schedule'!K34,0)+AB36*'Baseline Schedule'!X34+'Baseline Schedule'!CA34+AB36*'Baseline Schedule'!CT34</f>
        <v>0</v>
      </c>
      <c r="AD36" s="14">
        <f t="shared" si="0"/>
        <v>0</v>
      </c>
    </row>
    <row r="37" spans="1:30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  <c r="AB37" s="35"/>
      <c r="AC37" s="43"/>
      <c r="AD37" s="5"/>
    </row>
    <row r="38" spans="1:30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4">
        <v>0</v>
      </c>
      <c r="R38" s="33"/>
      <c r="S38" s="14">
        <v>0</v>
      </c>
      <c r="T38" s="13"/>
      <c r="U38" s="4" t="s">
        <v>327</v>
      </c>
      <c r="V38" s="11"/>
      <c r="W38" s="13"/>
      <c r="X38" s="13"/>
      <c r="AB38" s="35">
        <f>IF(ISNUMBER(FIND("d",M38)),LEFT(M38,FIND("d",M38)-1),0)*COUNTIF(Agenda!$B$2:$B$25,"Yes")+IF(ISNUMBER(FIND(" ",M38)),LEFT(RIGHT(M38,LEN(M38)-FIND(" ",M38)),FIND("h",RIGHT(M38,LEN(M38)-FIND(" ",M38)))-1),IF(ISNUMBER(FIND("h",M38)),LEFT(M38,FIND("h",M38)-1),0))</f>
        <v>0</v>
      </c>
      <c r="AC38" s="43">
        <f>IF(AB38&gt;0,'Baseline Schedule'!K36,0)+AB38*'Baseline Schedule'!X36+'Baseline Schedule'!CA36+AB38*'Baseline Schedule'!CT36</f>
        <v>0</v>
      </c>
      <c r="AD38" s="14">
        <f t="shared" si="0"/>
        <v>0</v>
      </c>
    </row>
    <row r="39" spans="1:30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4">
        <v>0</v>
      </c>
      <c r="R39" s="33"/>
      <c r="S39" s="14">
        <v>0</v>
      </c>
      <c r="T39" s="13"/>
      <c r="U39" s="4" t="s">
        <v>327</v>
      </c>
      <c r="V39" s="11"/>
      <c r="W39" s="13"/>
      <c r="X39" s="13"/>
      <c r="AB39" s="35">
        <f>IF(ISNUMBER(FIND("d",M39)),LEFT(M39,FIND("d",M39)-1),0)*COUNTIF(Agenda!$B$2:$B$25,"Yes")+IF(ISNUMBER(FIND(" ",M39)),LEFT(RIGHT(M39,LEN(M39)-FIND(" ",M39)),FIND("h",RIGHT(M39,LEN(M39)-FIND(" ",M39)))-1),IF(ISNUMBER(FIND("h",M39)),LEFT(M39,FIND("h",M39)-1),0))</f>
        <v>0</v>
      </c>
      <c r="AC39" s="43">
        <f>IF(AB39&gt;0,'Baseline Schedule'!K37,0)+AB39*'Baseline Schedule'!X37+'Baseline Schedule'!CA37+AB39*'Baseline Schedule'!CT37</f>
        <v>0</v>
      </c>
      <c r="AD39" s="14">
        <f t="shared" si="0"/>
        <v>0</v>
      </c>
    </row>
    <row r="40" spans="1:30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4">
        <v>0</v>
      </c>
      <c r="R40" s="33"/>
      <c r="S40" s="14">
        <v>0</v>
      </c>
      <c r="T40" s="13"/>
      <c r="U40" s="4" t="s">
        <v>327</v>
      </c>
      <c r="V40" s="11"/>
      <c r="W40" s="13"/>
      <c r="X40" s="13"/>
      <c r="AB40" s="35">
        <f>IF(ISNUMBER(FIND("d",M40)),LEFT(M40,FIND("d",M40)-1),0)*COUNTIF(Agenda!$B$2:$B$25,"Yes")+IF(ISNUMBER(FIND(" ",M40)),LEFT(RIGHT(M40,LEN(M40)-FIND(" ",M40)),FIND("h",RIGHT(M40,LEN(M40)-FIND(" ",M40)))-1),IF(ISNUMBER(FIND("h",M40)),LEFT(M40,FIND("h",M40)-1),0))</f>
        <v>0</v>
      </c>
      <c r="AC40" s="43">
        <f>IF(AB40&gt;0,'Baseline Schedule'!K38,0)+AB40*'Baseline Schedule'!X38+'Baseline Schedule'!CA38+AB40*'Baseline Schedule'!CT38</f>
        <v>0</v>
      </c>
      <c r="AD40" s="14">
        <f t="shared" si="0"/>
        <v>0</v>
      </c>
    </row>
    <row r="41" spans="1:30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4">
        <v>0</v>
      </c>
      <c r="R41" s="33"/>
      <c r="S41" s="14">
        <v>0</v>
      </c>
      <c r="T41" s="13"/>
      <c r="U41" s="4" t="s">
        <v>327</v>
      </c>
      <c r="V41" s="11"/>
      <c r="W41" s="13"/>
      <c r="X41" s="13"/>
      <c r="AB41" s="35">
        <f>IF(ISNUMBER(FIND("d",M41)),LEFT(M41,FIND("d",M41)-1),0)*COUNTIF(Agenda!$B$2:$B$25,"Yes")+IF(ISNUMBER(FIND(" ",M41)),LEFT(RIGHT(M41,LEN(M41)-FIND(" ",M41)),FIND("h",RIGHT(M41,LEN(M41)-FIND(" ",M41)))-1),IF(ISNUMBER(FIND("h",M41)),LEFT(M41,FIND("h",M41)-1),0))</f>
        <v>0</v>
      </c>
      <c r="AC41" s="43">
        <f>IF(AB41&gt;0,'Baseline Schedule'!K39,0)+AB41*'Baseline Schedule'!X39+'Baseline Schedule'!CA39+AB41*'Baseline Schedule'!CT39</f>
        <v>0</v>
      </c>
      <c r="AD41" s="14">
        <f t="shared" si="0"/>
        <v>0</v>
      </c>
    </row>
    <row r="42" spans="1:30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4">
        <v>0</v>
      </c>
      <c r="R42" s="33"/>
      <c r="S42" s="14">
        <v>0</v>
      </c>
      <c r="T42" s="13"/>
      <c r="U42" s="4" t="s">
        <v>327</v>
      </c>
      <c r="V42" s="11"/>
      <c r="W42" s="13"/>
      <c r="X42" s="13"/>
      <c r="AB42" s="35">
        <f>IF(ISNUMBER(FIND("d",M42)),LEFT(M42,FIND("d",M42)-1),0)*COUNTIF(Agenda!$B$2:$B$25,"Yes")+IF(ISNUMBER(FIND(" ",M42)),LEFT(RIGHT(M42,LEN(M42)-FIND(" ",M42)),FIND("h",RIGHT(M42,LEN(M42)-FIND(" ",M42)))-1),IF(ISNUMBER(FIND("h",M42)),LEFT(M42,FIND("h",M42)-1),0))</f>
        <v>0</v>
      </c>
      <c r="AC42" s="43">
        <f>IF(AB42&gt;0,'Baseline Schedule'!K40,0)+AB42*'Baseline Schedule'!X40+'Baseline Schedule'!CA40+AB42*'Baseline Schedule'!CT40</f>
        <v>0</v>
      </c>
      <c r="AD42" s="14">
        <f t="shared" si="0"/>
        <v>0</v>
      </c>
    </row>
    <row r="43" spans="1:30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4">
        <v>0</v>
      </c>
      <c r="R43" s="33"/>
      <c r="S43" s="14">
        <v>0</v>
      </c>
      <c r="T43" s="13"/>
      <c r="U43" s="4" t="s">
        <v>327</v>
      </c>
      <c r="V43" s="11"/>
      <c r="W43" s="13"/>
      <c r="X43" s="13"/>
      <c r="AB43" s="35">
        <f>IF(ISNUMBER(FIND("d",M43)),LEFT(M43,FIND("d",M43)-1),0)*COUNTIF(Agenda!$B$2:$B$25,"Yes")+IF(ISNUMBER(FIND(" ",M43)),LEFT(RIGHT(M43,LEN(M43)-FIND(" ",M43)),FIND("h",RIGHT(M43,LEN(M43)-FIND(" ",M43)))-1),IF(ISNUMBER(FIND("h",M43)),LEFT(M43,FIND("h",M43)-1),0))</f>
        <v>0</v>
      </c>
      <c r="AC43" s="43">
        <f>IF(AB43&gt;0,'Baseline Schedule'!K41,0)+AB43*'Baseline Schedule'!X41+'Baseline Schedule'!CA41+AB43*'Baseline Schedule'!CT41</f>
        <v>0</v>
      </c>
      <c r="AD43" s="14">
        <f t="shared" si="0"/>
        <v>0</v>
      </c>
    </row>
    <row r="44" spans="1:30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4">
        <v>0</v>
      </c>
      <c r="R44" s="33"/>
      <c r="S44" s="14">
        <v>0</v>
      </c>
      <c r="T44" s="13"/>
      <c r="U44" s="4" t="s">
        <v>327</v>
      </c>
      <c r="V44" s="11"/>
      <c r="W44" s="13"/>
      <c r="X44" s="13"/>
      <c r="AB44" s="35">
        <f>IF(ISNUMBER(FIND("d",M44)),LEFT(M44,FIND("d",M44)-1),0)*COUNTIF(Agenda!$B$2:$B$25,"Yes")+IF(ISNUMBER(FIND(" ",M44)),LEFT(RIGHT(M44,LEN(M44)-FIND(" ",M44)),FIND("h",RIGHT(M44,LEN(M44)-FIND(" ",M44)))-1),IF(ISNUMBER(FIND("h",M44)),LEFT(M44,FIND("h",M44)-1),0))</f>
        <v>0</v>
      </c>
      <c r="AC44" s="43">
        <f>IF(AB44&gt;0,'Baseline Schedule'!K42,0)+AB44*'Baseline Schedule'!X42+'Baseline Schedule'!CA42+AB44*'Baseline Schedule'!CT42</f>
        <v>0</v>
      </c>
      <c r="AD44" s="14">
        <f t="shared" si="0"/>
        <v>0</v>
      </c>
    </row>
    <row r="45" spans="1:30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  <c r="AB45" s="35"/>
      <c r="AC45" s="43"/>
      <c r="AD45" s="5"/>
    </row>
    <row r="46" spans="1:30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4">
        <v>0</v>
      </c>
      <c r="R46" s="33"/>
      <c r="S46" s="14">
        <v>0</v>
      </c>
      <c r="T46" s="13"/>
      <c r="U46" s="4" t="s">
        <v>327</v>
      </c>
      <c r="V46" s="11"/>
      <c r="W46" s="13"/>
      <c r="X46" s="13"/>
      <c r="AB46" s="35">
        <f>IF(ISNUMBER(FIND("d",M46)),LEFT(M46,FIND("d",M46)-1),0)*COUNTIF(Agenda!$B$2:$B$25,"Yes")+IF(ISNUMBER(FIND(" ",M46)),LEFT(RIGHT(M46,LEN(M46)-FIND(" ",M46)),FIND("h",RIGHT(M46,LEN(M46)-FIND(" ",M46)))-1),IF(ISNUMBER(FIND("h",M46)),LEFT(M46,FIND("h",M46)-1),0))</f>
        <v>0</v>
      </c>
      <c r="AC46" s="43">
        <f>IF(AB46&gt;0,'Baseline Schedule'!K44,0)+AB46*'Baseline Schedule'!X44+'Baseline Schedule'!CA44+AB46*'Baseline Schedule'!CT44</f>
        <v>0</v>
      </c>
      <c r="AD46" s="14">
        <f t="shared" si="0"/>
        <v>0</v>
      </c>
    </row>
    <row r="47" spans="1:30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4">
        <v>0</v>
      </c>
      <c r="R47" s="33"/>
      <c r="S47" s="14">
        <v>0</v>
      </c>
      <c r="T47" s="13"/>
      <c r="U47" s="4" t="s">
        <v>327</v>
      </c>
      <c r="V47" s="11"/>
      <c r="W47" s="13"/>
      <c r="X47" s="13"/>
      <c r="AB47" s="35">
        <f>IF(ISNUMBER(FIND("d",M47)),LEFT(M47,FIND("d",M47)-1),0)*COUNTIF(Agenda!$B$2:$B$25,"Yes")+IF(ISNUMBER(FIND(" ",M47)),LEFT(RIGHT(M47,LEN(M47)-FIND(" ",M47)),FIND("h",RIGHT(M47,LEN(M47)-FIND(" ",M47)))-1),IF(ISNUMBER(FIND("h",M47)),LEFT(M47,FIND("h",M47)-1),0))</f>
        <v>0</v>
      </c>
      <c r="AC47" s="43">
        <f>IF(AB47&gt;0,'Baseline Schedule'!K45,0)+AB47*'Baseline Schedule'!X45+'Baseline Schedule'!CA45+AB47*'Baseline Schedule'!CT45</f>
        <v>0</v>
      </c>
      <c r="AD47" s="14">
        <f t="shared" si="0"/>
        <v>0</v>
      </c>
    </row>
    <row r="48" spans="1:30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4">
        <v>0</v>
      </c>
      <c r="R48" s="33"/>
      <c r="S48" s="14">
        <v>0</v>
      </c>
      <c r="T48" s="13"/>
      <c r="U48" s="4" t="s">
        <v>327</v>
      </c>
      <c r="V48" s="11"/>
      <c r="W48" s="13"/>
      <c r="X48" s="13"/>
      <c r="AB48" s="35">
        <f>IF(ISNUMBER(FIND("d",M48)),LEFT(M48,FIND("d",M48)-1),0)*COUNTIF(Agenda!$B$2:$B$25,"Yes")+IF(ISNUMBER(FIND(" ",M48)),LEFT(RIGHT(M48,LEN(M48)-FIND(" ",M48)),FIND("h",RIGHT(M48,LEN(M48)-FIND(" ",M48)))-1),IF(ISNUMBER(FIND("h",M48)),LEFT(M48,FIND("h",M48)-1),0))</f>
        <v>0</v>
      </c>
      <c r="AC48" s="43">
        <f>IF(AB48&gt;0,'Baseline Schedule'!K46,0)+AB48*'Baseline Schedule'!X46+'Baseline Schedule'!CA46+AB48*'Baseline Schedule'!CT46</f>
        <v>0</v>
      </c>
      <c r="AD48" s="14">
        <f t="shared" si="0"/>
        <v>0</v>
      </c>
    </row>
    <row r="49" spans="1:30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4">
        <v>0</v>
      </c>
      <c r="R49" s="33"/>
      <c r="S49" s="14">
        <v>0</v>
      </c>
      <c r="T49" s="13"/>
      <c r="U49" s="4" t="s">
        <v>327</v>
      </c>
      <c r="V49" s="11"/>
      <c r="W49" s="13"/>
      <c r="X49" s="13"/>
      <c r="AB49" s="35">
        <f>IF(ISNUMBER(FIND("d",M49)),LEFT(M49,FIND("d",M49)-1),0)*COUNTIF(Agenda!$B$2:$B$25,"Yes")+IF(ISNUMBER(FIND(" ",M49)),LEFT(RIGHT(M49,LEN(M49)-FIND(" ",M49)),FIND("h",RIGHT(M49,LEN(M49)-FIND(" ",M49)))-1),IF(ISNUMBER(FIND("h",M49)),LEFT(M49,FIND("h",M49)-1),0))</f>
        <v>0</v>
      </c>
      <c r="AC49" s="43">
        <f>IF(AB49&gt;0,'Baseline Schedule'!K47,0)+AB49*'Baseline Schedule'!X47+'Baseline Schedule'!CA47+AB49*'Baseline Schedule'!CT47</f>
        <v>0</v>
      </c>
      <c r="AD49" s="14">
        <f t="shared" si="0"/>
        <v>0</v>
      </c>
    </row>
    <row r="50" spans="1:30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4">
        <v>0</v>
      </c>
      <c r="R50" s="33"/>
      <c r="S50" s="14">
        <v>0</v>
      </c>
      <c r="T50" s="13"/>
      <c r="U50" s="4" t="s">
        <v>327</v>
      </c>
      <c r="V50" s="11"/>
      <c r="W50" s="13"/>
      <c r="X50" s="13"/>
      <c r="AB50" s="35">
        <f>IF(ISNUMBER(FIND("d",M50)),LEFT(M50,FIND("d",M50)-1),0)*COUNTIF(Agenda!$B$2:$B$25,"Yes")+IF(ISNUMBER(FIND(" ",M50)),LEFT(RIGHT(M50,LEN(M50)-FIND(" ",M50)),FIND("h",RIGHT(M50,LEN(M50)-FIND(" ",M50)))-1),IF(ISNUMBER(FIND("h",M50)),LEFT(M50,FIND("h",M50)-1),0))</f>
        <v>0</v>
      </c>
      <c r="AC50" s="43">
        <f>IF(AB50&gt;0,'Baseline Schedule'!K48,0)+AB50*'Baseline Schedule'!X48+'Baseline Schedule'!CA48+AB50*'Baseline Schedule'!CT48</f>
        <v>0</v>
      </c>
      <c r="AD50" s="14">
        <f t="shared" si="0"/>
        <v>0</v>
      </c>
    </row>
    <row r="51" spans="1:30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4">
        <v>0</v>
      </c>
      <c r="R51" s="33"/>
      <c r="S51" s="14">
        <v>0</v>
      </c>
      <c r="T51" s="13"/>
      <c r="U51" s="4" t="s">
        <v>327</v>
      </c>
      <c r="V51" s="11"/>
      <c r="W51" s="13"/>
      <c r="X51" s="13"/>
      <c r="AB51" s="35">
        <f>IF(ISNUMBER(FIND("d",M51)),LEFT(M51,FIND("d",M51)-1),0)*COUNTIF(Agenda!$B$2:$B$25,"Yes")+IF(ISNUMBER(FIND(" ",M51)),LEFT(RIGHT(M51,LEN(M51)-FIND(" ",M51)),FIND("h",RIGHT(M51,LEN(M51)-FIND(" ",M51)))-1),IF(ISNUMBER(FIND("h",M51)),LEFT(M51,FIND("h",M51)-1),0))</f>
        <v>0</v>
      </c>
      <c r="AC51" s="43">
        <f>IF(AB51&gt;0,'Baseline Schedule'!K49,0)+AB51*'Baseline Schedule'!X49+'Baseline Schedule'!CA49+AB51*'Baseline Schedule'!CT49</f>
        <v>0</v>
      </c>
      <c r="AD51" s="14">
        <f t="shared" si="0"/>
        <v>0</v>
      </c>
    </row>
    <row r="52" spans="1:30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4">
        <v>0</v>
      </c>
      <c r="R52" s="33"/>
      <c r="S52" s="14">
        <v>0</v>
      </c>
      <c r="T52" s="13"/>
      <c r="U52" s="4" t="s">
        <v>327</v>
      </c>
      <c r="V52" s="11"/>
      <c r="W52" s="13"/>
      <c r="X52" s="13"/>
      <c r="AB52" s="35">
        <f>IF(ISNUMBER(FIND("d",M52)),LEFT(M52,FIND("d",M52)-1),0)*COUNTIF(Agenda!$B$2:$B$25,"Yes")+IF(ISNUMBER(FIND(" ",M52)),LEFT(RIGHT(M52,LEN(M52)-FIND(" ",M52)),FIND("h",RIGHT(M52,LEN(M52)-FIND(" ",M52)))-1),IF(ISNUMBER(FIND("h",M52)),LEFT(M52,FIND("h",M52)-1),0))</f>
        <v>0</v>
      </c>
      <c r="AC52" s="43">
        <f>IF(AB52&gt;0,'Baseline Schedule'!K50,0)+AB52*'Baseline Schedule'!X50+'Baseline Schedule'!CA50+AB52*'Baseline Schedule'!CT50</f>
        <v>0</v>
      </c>
      <c r="AD52" s="14">
        <f t="shared" si="0"/>
        <v>0</v>
      </c>
    </row>
    <row r="53" spans="1:30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  <c r="AB53" s="35"/>
      <c r="AC53" s="43"/>
      <c r="AD53" s="5"/>
    </row>
    <row r="54" spans="1:30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4">
        <v>0</v>
      </c>
      <c r="R54" s="33"/>
      <c r="S54" s="14">
        <v>0</v>
      </c>
      <c r="T54" s="13"/>
      <c r="U54" s="4" t="s">
        <v>327</v>
      </c>
      <c r="V54" s="11"/>
      <c r="W54" s="13"/>
      <c r="X54" s="13"/>
      <c r="AB54" s="35">
        <f>IF(ISNUMBER(FIND("d",M54)),LEFT(M54,FIND("d",M54)-1),0)*COUNTIF(Agenda!$B$2:$B$25,"Yes")+IF(ISNUMBER(FIND(" ",M54)),LEFT(RIGHT(M54,LEN(M54)-FIND(" ",M54)),FIND("h",RIGHT(M54,LEN(M54)-FIND(" ",M54)))-1),IF(ISNUMBER(FIND("h",M54)),LEFT(M54,FIND("h",M54)-1),0))</f>
        <v>0</v>
      </c>
      <c r="AC54" s="43">
        <f>IF(AB54&gt;0,'Baseline Schedule'!K52,0)+AB54*'Baseline Schedule'!X52+'Baseline Schedule'!CA52+AB54*'Baseline Schedule'!CT52</f>
        <v>0</v>
      </c>
      <c r="AD54" s="14">
        <f t="shared" si="0"/>
        <v>0</v>
      </c>
    </row>
    <row r="55" spans="1:30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4">
        <v>0</v>
      </c>
      <c r="R55" s="33"/>
      <c r="S55" s="14">
        <v>0</v>
      </c>
      <c r="T55" s="13"/>
      <c r="U55" s="4" t="s">
        <v>327</v>
      </c>
      <c r="V55" s="11"/>
      <c r="W55" s="13"/>
      <c r="X55" s="13"/>
      <c r="AB55" s="35">
        <f>IF(ISNUMBER(FIND("d",M55)),LEFT(M55,FIND("d",M55)-1),0)*COUNTIF(Agenda!$B$2:$B$25,"Yes")+IF(ISNUMBER(FIND(" ",M55)),LEFT(RIGHT(M55,LEN(M55)-FIND(" ",M55)),FIND("h",RIGHT(M55,LEN(M55)-FIND(" ",M55)))-1),IF(ISNUMBER(FIND("h",M55)),LEFT(M55,FIND("h",M55)-1),0))</f>
        <v>0</v>
      </c>
      <c r="AC55" s="43">
        <f>IF(AB55&gt;0,'Baseline Schedule'!K53,0)+AB55*'Baseline Schedule'!X53+'Baseline Schedule'!CA53+AB55*'Baseline Schedule'!CT53</f>
        <v>0</v>
      </c>
      <c r="AD55" s="14">
        <f t="shared" si="0"/>
        <v>0</v>
      </c>
    </row>
    <row r="56" spans="1:30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4">
        <v>0</v>
      </c>
      <c r="R56" s="33"/>
      <c r="S56" s="14">
        <v>0</v>
      </c>
      <c r="T56" s="13"/>
      <c r="U56" s="4" t="s">
        <v>327</v>
      </c>
      <c r="V56" s="11"/>
      <c r="W56" s="13"/>
      <c r="X56" s="13"/>
      <c r="AB56" s="35">
        <f>IF(ISNUMBER(FIND("d",M56)),LEFT(M56,FIND("d",M56)-1),0)*COUNTIF(Agenda!$B$2:$B$25,"Yes")+IF(ISNUMBER(FIND(" ",M56)),LEFT(RIGHT(M56,LEN(M56)-FIND(" ",M56)),FIND("h",RIGHT(M56,LEN(M56)-FIND(" ",M56)))-1),IF(ISNUMBER(FIND("h",M56)),LEFT(M56,FIND("h",M56)-1),0))</f>
        <v>0</v>
      </c>
      <c r="AC56" s="43">
        <f>IF(AB56&gt;0,'Baseline Schedule'!K54,0)+AB56*'Baseline Schedule'!X54+'Baseline Schedule'!CA54+AB56*'Baseline Schedule'!CT54</f>
        <v>0</v>
      </c>
      <c r="AD56" s="14">
        <f t="shared" si="0"/>
        <v>0</v>
      </c>
    </row>
    <row r="57" spans="1:30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4">
        <v>0</v>
      </c>
      <c r="R57" s="33"/>
      <c r="S57" s="14">
        <v>0</v>
      </c>
      <c r="T57" s="13"/>
      <c r="U57" s="4" t="s">
        <v>327</v>
      </c>
      <c r="V57" s="11"/>
      <c r="W57" s="13"/>
      <c r="X57" s="13"/>
      <c r="AB57" s="35">
        <f>IF(ISNUMBER(FIND("d",M57)),LEFT(M57,FIND("d",M57)-1),0)*COUNTIF(Agenda!$B$2:$B$25,"Yes")+IF(ISNUMBER(FIND(" ",M57)),LEFT(RIGHT(M57,LEN(M57)-FIND(" ",M57)),FIND("h",RIGHT(M57,LEN(M57)-FIND(" ",M57)))-1),IF(ISNUMBER(FIND("h",M57)),LEFT(M57,FIND("h",M57)-1),0))</f>
        <v>0</v>
      </c>
      <c r="AC57" s="43">
        <f>IF(AB57&gt;0,'Baseline Schedule'!K55,0)+AB57*'Baseline Schedule'!X55+'Baseline Schedule'!CA55+AB57*'Baseline Schedule'!CT55</f>
        <v>0</v>
      </c>
      <c r="AD57" s="14">
        <f t="shared" si="0"/>
        <v>0</v>
      </c>
    </row>
    <row r="58" spans="1:30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4">
        <v>0</v>
      </c>
      <c r="R58" s="33"/>
      <c r="S58" s="14">
        <v>0</v>
      </c>
      <c r="T58" s="13"/>
      <c r="U58" s="4" t="s">
        <v>327</v>
      </c>
      <c r="V58" s="11"/>
      <c r="W58" s="13"/>
      <c r="X58" s="13"/>
      <c r="AB58" s="35">
        <f>IF(ISNUMBER(FIND("d",M58)),LEFT(M58,FIND("d",M58)-1),0)*COUNTIF(Agenda!$B$2:$B$25,"Yes")+IF(ISNUMBER(FIND(" ",M58)),LEFT(RIGHT(M58,LEN(M58)-FIND(" ",M58)),FIND("h",RIGHT(M58,LEN(M58)-FIND(" ",M58)))-1),IF(ISNUMBER(FIND("h",M58)),LEFT(M58,FIND("h",M58)-1),0))</f>
        <v>0</v>
      </c>
      <c r="AC58" s="43">
        <f>IF(AB58&gt;0,'Baseline Schedule'!K56,0)+AB58*'Baseline Schedule'!X56+'Baseline Schedule'!CA56+AB58*'Baseline Schedule'!CT56</f>
        <v>0</v>
      </c>
      <c r="AD58" s="14">
        <f t="shared" si="0"/>
        <v>0</v>
      </c>
    </row>
    <row r="59" spans="1:30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4">
        <v>0</v>
      </c>
      <c r="R59" s="33"/>
      <c r="S59" s="14">
        <v>0</v>
      </c>
      <c r="T59" s="13"/>
      <c r="U59" s="4" t="s">
        <v>327</v>
      </c>
      <c r="V59" s="11"/>
      <c r="W59" s="13"/>
      <c r="X59" s="13"/>
      <c r="AB59" s="35">
        <f>IF(ISNUMBER(FIND("d",M59)),LEFT(M59,FIND("d",M59)-1),0)*COUNTIF(Agenda!$B$2:$B$25,"Yes")+IF(ISNUMBER(FIND(" ",M59)),LEFT(RIGHT(M59,LEN(M59)-FIND(" ",M59)),FIND("h",RIGHT(M59,LEN(M59)-FIND(" ",M59)))-1),IF(ISNUMBER(FIND("h",M59)),LEFT(M59,FIND("h",M59)-1),0))</f>
        <v>0</v>
      </c>
      <c r="AC59" s="43">
        <f>IF(AB59&gt;0,'Baseline Schedule'!K57,0)+AB59*'Baseline Schedule'!X57+'Baseline Schedule'!CA57+AB59*'Baseline Schedule'!CT57</f>
        <v>0</v>
      </c>
      <c r="AD59" s="14">
        <f t="shared" si="0"/>
        <v>0</v>
      </c>
    </row>
    <row r="60" spans="1:30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4">
        <v>0</v>
      </c>
      <c r="R60" s="33"/>
      <c r="S60" s="14">
        <v>0</v>
      </c>
      <c r="T60" s="13"/>
      <c r="U60" s="4" t="s">
        <v>327</v>
      </c>
      <c r="V60" s="11"/>
      <c r="W60" s="13"/>
      <c r="X60" s="13"/>
      <c r="AB60" s="35">
        <f>IF(ISNUMBER(FIND("d",M60)),LEFT(M60,FIND("d",M60)-1),0)*COUNTIF(Agenda!$B$2:$B$25,"Yes")+IF(ISNUMBER(FIND(" ",M60)),LEFT(RIGHT(M60,LEN(M60)-FIND(" ",M60)),FIND("h",RIGHT(M60,LEN(M60)-FIND(" ",M60)))-1),IF(ISNUMBER(FIND("h",M60)),LEFT(M60,FIND("h",M60)-1),0))</f>
        <v>0</v>
      </c>
      <c r="AC60" s="43">
        <f>IF(AB60&gt;0,'Baseline Schedule'!K58,0)+AB60*'Baseline Schedule'!X58+'Baseline Schedule'!CA58+AB60*'Baseline Schedule'!CT58</f>
        <v>0</v>
      </c>
      <c r="AD60" s="14">
        <f t="shared" si="0"/>
        <v>0</v>
      </c>
    </row>
    <row r="61" spans="1:30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4">
        <v>0</v>
      </c>
      <c r="R61" s="33"/>
      <c r="S61" s="14">
        <v>0</v>
      </c>
      <c r="T61" s="13"/>
      <c r="U61" s="4" t="s">
        <v>327</v>
      </c>
      <c r="V61" s="11"/>
      <c r="W61" s="13"/>
      <c r="X61" s="13"/>
      <c r="AB61" s="35">
        <f>IF(ISNUMBER(FIND("d",M61)),LEFT(M61,FIND("d",M61)-1),0)*COUNTIF(Agenda!$B$2:$B$25,"Yes")+IF(ISNUMBER(FIND(" ",M61)),LEFT(RIGHT(M61,LEN(M61)-FIND(" ",M61)),FIND("h",RIGHT(M61,LEN(M61)-FIND(" ",M61)))-1),IF(ISNUMBER(FIND("h",M61)),LEFT(M61,FIND("h",M61)-1),0))</f>
        <v>0</v>
      </c>
      <c r="AC61" s="43">
        <f>IF(AB61&gt;0,'Baseline Schedule'!K59,0)+AB61*'Baseline Schedule'!X59+'Baseline Schedule'!CA59+AB61*'Baseline Schedule'!CT59</f>
        <v>0</v>
      </c>
      <c r="AD61" s="14">
        <f t="shared" si="0"/>
        <v>0</v>
      </c>
    </row>
    <row r="62" spans="1:30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4">
        <v>0</v>
      </c>
      <c r="R62" s="33"/>
      <c r="S62" s="14">
        <v>0</v>
      </c>
      <c r="T62" s="13"/>
      <c r="U62" s="4" t="s">
        <v>327</v>
      </c>
      <c r="V62" s="11"/>
      <c r="W62" s="13"/>
      <c r="X62" s="13"/>
      <c r="AB62" s="35">
        <f>IF(ISNUMBER(FIND("d",M62)),LEFT(M62,FIND("d",M62)-1),0)*COUNTIF(Agenda!$B$2:$B$25,"Yes")+IF(ISNUMBER(FIND(" ",M62)),LEFT(RIGHT(M62,LEN(M62)-FIND(" ",M62)),FIND("h",RIGHT(M62,LEN(M62)-FIND(" ",M62)))-1),IF(ISNUMBER(FIND("h",M62)),LEFT(M62,FIND("h",M62)-1),0))</f>
        <v>0</v>
      </c>
      <c r="AC62" s="43">
        <f>IF(AB62&gt;0,'Baseline Schedule'!K60,0)+AB62*'Baseline Schedule'!X60+'Baseline Schedule'!CA60+AB62*'Baseline Schedule'!CT60</f>
        <v>0</v>
      </c>
      <c r="AD62" s="14">
        <f t="shared" si="0"/>
        <v>0</v>
      </c>
    </row>
    <row r="63" spans="1:30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4">
        <v>0</v>
      </c>
      <c r="R63" s="33"/>
      <c r="S63" s="14">
        <v>0</v>
      </c>
      <c r="T63" s="13"/>
      <c r="U63" s="4" t="s">
        <v>327</v>
      </c>
      <c r="V63" s="11"/>
      <c r="W63" s="13"/>
      <c r="X63" s="13"/>
      <c r="AB63" s="35">
        <f>IF(ISNUMBER(FIND("d",M63)),LEFT(M63,FIND("d",M63)-1),0)*COUNTIF(Agenda!$B$2:$B$25,"Yes")+IF(ISNUMBER(FIND(" ",M63)),LEFT(RIGHT(M63,LEN(M63)-FIND(" ",M63)),FIND("h",RIGHT(M63,LEN(M63)-FIND(" ",M63)))-1),IF(ISNUMBER(FIND("h",M63)),LEFT(M63,FIND("h",M63)-1),0))</f>
        <v>0</v>
      </c>
      <c r="AC63" s="43">
        <f>IF(AB63&gt;0,'Baseline Schedule'!K61,0)+AB63*'Baseline Schedule'!X61+'Baseline Schedule'!CA61+AB63*'Baseline Schedule'!CT61</f>
        <v>0</v>
      </c>
      <c r="AD63" s="14">
        <f t="shared" si="0"/>
        <v>0</v>
      </c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zoomScale="125" zoomScaleNormal="125" zoomScalePageLayoutView="125" workbookViewId="0"/>
  </sheetViews>
  <sheetFormatPr baseColWidth="10" defaultColWidth="8.83203125" defaultRowHeight="15" x14ac:dyDescent="0"/>
  <cols>
    <col min="1" max="1" width="7.83203125" customWidth="1"/>
    <col min="2" max="2" width="18.83203125" customWidth="1"/>
    <col min="3" max="4" width="11.6640625" bestFit="1" customWidth="1"/>
    <col min="5" max="5" width="7.6640625" bestFit="1" customWidth="1"/>
    <col min="6" max="6" width="10.1640625" customWidth="1"/>
    <col min="8" max="8" width="10" bestFit="1" customWidth="1"/>
    <col min="9" max="9" width="8.33203125" customWidth="1"/>
    <col min="11" max="11" width="10" bestFit="1" customWidth="1"/>
    <col min="12" max="12" width="11" bestFit="1" customWidth="1"/>
    <col min="13" max="13" width="7.6640625" customWidth="1"/>
    <col min="16" max="16" width="8.5" bestFit="1" customWidth="1"/>
    <col min="17" max="17" width="12" customWidth="1"/>
    <col min="21" max="21" width="9.1640625" bestFit="1" customWidth="1"/>
    <col min="27" max="27" width="9.33203125" customWidth="1"/>
    <col min="28" max="28" width="10.5" customWidth="1"/>
  </cols>
  <sheetData>
    <row r="1" spans="1:30" ht="15" customHeight="1">
      <c r="B1" s="2" t="s">
        <v>311</v>
      </c>
      <c r="C1" s="12">
        <v>39121.708333333299</v>
      </c>
      <c r="E1" s="19" t="s">
        <v>312</v>
      </c>
      <c r="F1" s="59" t="s">
        <v>376</v>
      </c>
      <c r="G1" s="58"/>
    </row>
    <row r="3" spans="1:30" ht="15" customHeight="1">
      <c r="A3" s="51" t="s">
        <v>0</v>
      </c>
      <c r="B3" s="51"/>
      <c r="C3" s="51" t="s">
        <v>2</v>
      </c>
      <c r="D3" s="51"/>
      <c r="E3" s="51"/>
      <c r="F3" s="51" t="s">
        <v>3</v>
      </c>
      <c r="G3" s="51"/>
      <c r="H3" s="51" t="s">
        <v>4</v>
      </c>
      <c r="I3" s="51"/>
      <c r="J3" s="51"/>
      <c r="K3" s="51"/>
      <c r="L3" s="51" t="s">
        <v>314</v>
      </c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1:30" ht="22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  <c r="AB4" s="45" t="s">
        <v>370</v>
      </c>
      <c r="AC4" s="45" t="s">
        <v>371</v>
      </c>
      <c r="AD4" s="46" t="s">
        <v>372</v>
      </c>
    </row>
    <row r="5" spans="1:30" ht="22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34" t="s">
        <v>373</v>
      </c>
      <c r="R5" s="5"/>
      <c r="S5" s="5"/>
      <c r="T5" s="5"/>
      <c r="U5" s="5"/>
      <c r="V5" s="3"/>
      <c r="W5" s="7"/>
      <c r="X5" s="7"/>
    </row>
    <row r="6" spans="1:30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  <c r="AD6" s="5"/>
    </row>
    <row r="7" spans="1:30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4">
        <v>0</v>
      </c>
      <c r="R7" s="33"/>
      <c r="S7" s="14">
        <v>75</v>
      </c>
      <c r="T7" s="13"/>
      <c r="U7" s="4" t="s">
        <v>328</v>
      </c>
      <c r="V7" s="11"/>
      <c r="W7" s="13"/>
      <c r="X7" s="13"/>
      <c r="AB7" s="35">
        <f>IF(ISNUMBER(FIND("d",M7)),LEFT(M7,FIND("d",M7)-1),0)*COUNTIF(Agenda!$B$2:$B$25,"Yes")+IF(ISNUMBER(FIND(" ",M7)),LEFT(RIGHT(M7,LEN(M7)-FIND(" ",M7)),FIND("h",RIGHT(M7,LEN(M7)-FIND(" ",M7)))-1),IF(ISNUMBER(FIND("h",M7)),LEFT(M7,FIND("h",M7)-1),0))</f>
        <v>480</v>
      </c>
      <c r="AC7" s="43">
        <f>IF(AB7&gt;0,'Baseline Schedule'!K5,0)+AB7*'Baseline Schedule'!X5+'Baseline Schedule'!CA5+AB7*'Baseline Schedule'!CT5</f>
        <v>75</v>
      </c>
      <c r="AD7" s="14">
        <f>S7-AC7</f>
        <v>0</v>
      </c>
    </row>
    <row r="8" spans="1:30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4">
        <v>0</v>
      </c>
      <c r="R8" s="33"/>
      <c r="S8" s="14">
        <v>210000</v>
      </c>
      <c r="T8" s="13"/>
      <c r="U8" s="4" t="s">
        <v>328</v>
      </c>
      <c r="V8" s="11"/>
      <c r="W8" s="13"/>
      <c r="X8" s="13"/>
      <c r="AB8" s="35">
        <f>IF(ISNUMBER(FIND("d",M8)),LEFT(M8,FIND("d",M8)-1),0)*COUNTIF(Agenda!$B$2:$B$25,"Yes")+IF(ISNUMBER(FIND(" ",M8)),LEFT(RIGHT(M8,LEN(M8)-FIND(" ",M8)),FIND("h",RIGHT(M8,LEN(M8)-FIND(" ",M8)))-1),IF(ISNUMBER(FIND("h",M8)),LEFT(M8,FIND("h",M8)-1),0))</f>
        <v>240</v>
      </c>
      <c r="AC8" s="43">
        <f>IF(AB8&gt;0,'Baseline Schedule'!K6,0)+AB8*'Baseline Schedule'!X6+'Baseline Schedule'!CA6+AB8*'Baseline Schedule'!CT6</f>
        <v>210000</v>
      </c>
      <c r="AD8" s="14">
        <f t="shared" ref="AD8:AD63" si="0">S8-AC8</f>
        <v>0</v>
      </c>
    </row>
    <row r="9" spans="1:30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4">
        <v>0</v>
      </c>
      <c r="R9" s="33"/>
      <c r="S9" s="14">
        <v>3765.3101000000001</v>
      </c>
      <c r="T9" s="13"/>
      <c r="U9" s="4" t="s">
        <v>328</v>
      </c>
      <c r="V9" s="11"/>
      <c r="W9" s="13"/>
      <c r="X9" s="13"/>
      <c r="AB9" s="35">
        <f>IF(ISNUMBER(FIND("d",M9)),LEFT(M9,FIND("d",M9)-1),0)*COUNTIF(Agenda!$B$2:$B$25,"Yes")+IF(ISNUMBER(FIND(" ",M9)),LEFT(RIGHT(M9,LEN(M9)-FIND(" ",M9)),FIND("h",RIGHT(M9,LEN(M9)-FIND(" ",M9)))-1),IF(ISNUMBER(FIND("h",M9)),LEFT(M9,FIND("h",M9)-1),0))</f>
        <v>160</v>
      </c>
      <c r="AC9" s="43">
        <f>IF(AB9&gt;0,'Baseline Schedule'!K7,0)+AB9*'Baseline Schedule'!X7+'Baseline Schedule'!CA7+AB9*'Baseline Schedule'!CT7</f>
        <v>3765.3101000000001</v>
      </c>
      <c r="AD9" s="14">
        <f t="shared" si="0"/>
        <v>0</v>
      </c>
    </row>
    <row r="10" spans="1:30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4">
        <v>0</v>
      </c>
      <c r="R10" s="33"/>
      <c r="S10" s="14">
        <v>1876.54</v>
      </c>
      <c r="T10" s="13"/>
      <c r="U10" s="4" t="s">
        <v>328</v>
      </c>
      <c r="V10" s="11"/>
      <c r="W10" s="13"/>
      <c r="X10" s="13"/>
      <c r="AB10" s="35">
        <f>IF(ISNUMBER(FIND("d",M10)),LEFT(M10,FIND("d",M10)-1),0)*COUNTIF(Agenda!$B$2:$B$25,"Yes")+IF(ISNUMBER(FIND(" ",M10)),LEFT(RIGHT(M10,LEN(M10)-FIND(" ",M10)),FIND("h",RIGHT(M10,LEN(M10)-FIND(" ",M10)))-1),IF(ISNUMBER(FIND("h",M10)),LEFT(M10,FIND("h",M10)-1),0))</f>
        <v>480</v>
      </c>
      <c r="AC10" s="43">
        <f>IF(AB10&gt;0,'Baseline Schedule'!K8,0)+AB10*'Baseline Schedule'!X8+'Baseline Schedule'!CA8+AB10*'Baseline Schedule'!CT8</f>
        <v>1876.54</v>
      </c>
      <c r="AD10" s="14">
        <f t="shared" si="0"/>
        <v>0</v>
      </c>
    </row>
    <row r="11" spans="1:30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4">
        <v>0</v>
      </c>
      <c r="R11" s="33"/>
      <c r="S11" s="14">
        <v>0.01</v>
      </c>
      <c r="T11" s="13"/>
      <c r="U11" s="4" t="s">
        <v>328</v>
      </c>
      <c r="V11" s="11"/>
      <c r="W11" s="13"/>
      <c r="X11" s="13"/>
      <c r="AB11" s="35">
        <f>IF(ISNUMBER(FIND("d",M11)),LEFT(M11,FIND("d",M11)-1),0)*COUNTIF(Agenda!$B$2:$B$25,"Yes")+IF(ISNUMBER(FIND(" ",M11)),LEFT(RIGHT(M11,LEN(M11)-FIND(" ",M11)),FIND("h",RIGHT(M11,LEN(M11)-FIND(" ",M11)))-1),IF(ISNUMBER(FIND("h",M11)),LEFT(M11,FIND("h",M11)-1),0))</f>
        <v>480</v>
      </c>
      <c r="AC11" s="43">
        <f>IF(AB11&gt;0,'Baseline Schedule'!K9,0)+AB11*'Baseline Schedule'!X9+'Baseline Schedule'!CA9+AB11*'Baseline Schedule'!CT9</f>
        <v>0.01</v>
      </c>
      <c r="AD11" s="14">
        <f t="shared" si="0"/>
        <v>0</v>
      </c>
    </row>
    <row r="12" spans="1:30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377</v>
      </c>
      <c r="N12" s="13"/>
      <c r="O12" s="13"/>
      <c r="P12" s="17"/>
      <c r="Q12" s="14">
        <v>-9.0000001364387572E-4</v>
      </c>
      <c r="R12" s="33"/>
      <c r="S12" s="14">
        <v>67701.789099999995</v>
      </c>
      <c r="T12" s="13"/>
      <c r="U12" s="4" t="s">
        <v>328</v>
      </c>
      <c r="V12" s="11"/>
      <c r="W12" s="13"/>
      <c r="X12" s="13"/>
      <c r="AB12" s="35">
        <f>IF(ISNUMBER(FIND("d",M12)),LEFT(M12,FIND("d",M12)-1),0)*COUNTIF(Agenda!$B$2:$B$25,"Yes")+IF(ISNUMBER(FIND(" ",M12)),LEFT(RIGHT(M12,LEN(M12)-FIND(" ",M12)),FIND("h",RIGHT(M12,LEN(M12)-FIND(" ",M12)))-1),IF(ISNUMBER(FIND("h",M12)),LEFT(M12,FIND("h",M12)-1),0))</f>
        <v>432</v>
      </c>
      <c r="AC12" s="43">
        <f>IF(AB12&gt;0,'Baseline Schedule'!K10,0)+AB12*'Baseline Schedule'!X10+'Baseline Schedule'!CA10+AB12*'Baseline Schedule'!CT10</f>
        <v>67701.790000000008</v>
      </c>
      <c r="AD12" s="14">
        <f t="shared" si="0"/>
        <v>-9.0000001364387572E-4</v>
      </c>
    </row>
    <row r="13" spans="1:30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  <c r="AB13" s="35"/>
      <c r="AC13" s="43"/>
      <c r="AD13" s="5"/>
    </row>
    <row r="14" spans="1:30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4"/>
      <c r="M14" s="4" t="s">
        <v>18</v>
      </c>
      <c r="N14" s="13"/>
      <c r="O14" s="13"/>
      <c r="P14" s="17"/>
      <c r="Q14" s="14">
        <v>0</v>
      </c>
      <c r="R14" s="33"/>
      <c r="S14" s="14">
        <v>0</v>
      </c>
      <c r="T14" s="13"/>
      <c r="U14" s="4" t="s">
        <v>327</v>
      </c>
      <c r="V14" s="11"/>
      <c r="W14" s="13"/>
      <c r="X14" s="13"/>
      <c r="AB14" s="35">
        <f>IF(ISNUMBER(FIND("d",M14)),LEFT(M14,FIND("d",M14)-1),0)*COUNTIF(Agenda!$B$2:$B$25,"Yes")+IF(ISNUMBER(FIND(" ",M14)),LEFT(RIGHT(M14,LEN(M14)-FIND(" ",M14)),FIND("h",RIGHT(M14,LEN(M14)-FIND(" ",M14)))-1),IF(ISNUMBER(FIND("h",M14)),LEFT(M14,FIND("h",M14)-1),0))</f>
        <v>0</v>
      </c>
      <c r="AC14" s="43">
        <f>IF(AB14&gt;0,'Baseline Schedule'!K12,0)+AB14*'Baseline Schedule'!X12+'Baseline Schedule'!CA12+AB14*'Baseline Schedule'!CT12</f>
        <v>0</v>
      </c>
      <c r="AD14" s="14">
        <f t="shared" si="0"/>
        <v>0</v>
      </c>
    </row>
    <row r="15" spans="1:30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4"/>
      <c r="M15" s="4" t="s">
        <v>18</v>
      </c>
      <c r="N15" s="13"/>
      <c r="O15" s="13"/>
      <c r="P15" s="17"/>
      <c r="Q15" s="14">
        <v>0</v>
      </c>
      <c r="R15" s="33"/>
      <c r="S15" s="14">
        <v>0</v>
      </c>
      <c r="T15" s="13"/>
      <c r="U15" s="4" t="s">
        <v>327</v>
      </c>
      <c r="V15" s="11"/>
      <c r="W15" s="13"/>
      <c r="X15" s="13"/>
      <c r="AB15" s="35">
        <f>IF(ISNUMBER(FIND("d",M15)),LEFT(M15,FIND("d",M15)-1),0)*COUNTIF(Agenda!$B$2:$B$25,"Yes")+IF(ISNUMBER(FIND(" ",M15)),LEFT(RIGHT(M15,LEN(M15)-FIND(" ",M15)),FIND("h",RIGHT(M15,LEN(M15)-FIND(" ",M15)))-1),IF(ISNUMBER(FIND("h",M15)),LEFT(M15,FIND("h",M15)-1),0))</f>
        <v>0</v>
      </c>
      <c r="AC15" s="43">
        <f>IF(AB15&gt;0,'Baseline Schedule'!K13,0)+AB15*'Baseline Schedule'!X13+'Baseline Schedule'!CA13+AB15*'Baseline Schedule'!CT13</f>
        <v>0</v>
      </c>
      <c r="AD15" s="14">
        <f t="shared" si="0"/>
        <v>0</v>
      </c>
    </row>
    <row r="16" spans="1:30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4"/>
      <c r="M16" s="4" t="s">
        <v>18</v>
      </c>
      <c r="N16" s="13"/>
      <c r="O16" s="13"/>
      <c r="P16" s="17"/>
      <c r="Q16" s="14">
        <v>0</v>
      </c>
      <c r="R16" s="33"/>
      <c r="S16" s="14">
        <v>0</v>
      </c>
      <c r="T16" s="13"/>
      <c r="U16" s="4" t="s">
        <v>327</v>
      </c>
      <c r="V16" s="11"/>
      <c r="W16" s="13"/>
      <c r="X16" s="13"/>
      <c r="AB16" s="35">
        <f>IF(ISNUMBER(FIND("d",M16)),LEFT(M16,FIND("d",M16)-1),0)*COUNTIF(Agenda!$B$2:$B$25,"Yes")+IF(ISNUMBER(FIND(" ",M16)),LEFT(RIGHT(M16,LEN(M16)-FIND(" ",M16)),FIND("h",RIGHT(M16,LEN(M16)-FIND(" ",M16)))-1),IF(ISNUMBER(FIND("h",M16)),LEFT(M16,FIND("h",M16)-1),0))</f>
        <v>0</v>
      </c>
      <c r="AC16" s="43">
        <f>IF(AB16&gt;0,'Baseline Schedule'!K14,0)+AB16*'Baseline Schedule'!X14+'Baseline Schedule'!CA14+AB16*'Baseline Schedule'!CT14</f>
        <v>0</v>
      </c>
      <c r="AD16" s="14">
        <f t="shared" si="0"/>
        <v>0</v>
      </c>
    </row>
    <row r="17" spans="1:30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4"/>
      <c r="M17" s="4" t="s">
        <v>18</v>
      </c>
      <c r="N17" s="13"/>
      <c r="O17" s="13"/>
      <c r="P17" s="17"/>
      <c r="Q17" s="14">
        <v>0</v>
      </c>
      <c r="R17" s="33"/>
      <c r="S17" s="14">
        <v>0</v>
      </c>
      <c r="T17" s="13"/>
      <c r="U17" s="4" t="s">
        <v>327</v>
      </c>
      <c r="V17" s="11"/>
      <c r="W17" s="13"/>
      <c r="X17" s="13"/>
      <c r="AB17" s="35">
        <f>IF(ISNUMBER(FIND("d",M17)),LEFT(M17,FIND("d",M17)-1),0)*COUNTIF(Agenda!$B$2:$B$25,"Yes")+IF(ISNUMBER(FIND(" ",M17)),LEFT(RIGHT(M17,LEN(M17)-FIND(" ",M17)),FIND("h",RIGHT(M17,LEN(M17)-FIND(" ",M17)))-1),IF(ISNUMBER(FIND("h",M17)),LEFT(M17,FIND("h",M17)-1),0))</f>
        <v>0</v>
      </c>
      <c r="AC17" s="43">
        <f>IF(AB17&gt;0,'Baseline Schedule'!K15,0)+AB17*'Baseline Schedule'!X15+'Baseline Schedule'!CA15+AB17*'Baseline Schedule'!CT15</f>
        <v>0</v>
      </c>
      <c r="AD17" s="14">
        <f t="shared" si="0"/>
        <v>0</v>
      </c>
    </row>
    <row r="18" spans="1:30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4"/>
      <c r="M18" s="4" t="s">
        <v>18</v>
      </c>
      <c r="N18" s="13"/>
      <c r="O18" s="13"/>
      <c r="P18" s="17"/>
      <c r="Q18" s="14">
        <v>0</v>
      </c>
      <c r="R18" s="33"/>
      <c r="S18" s="14">
        <v>0</v>
      </c>
      <c r="T18" s="13"/>
      <c r="U18" s="4" t="s">
        <v>327</v>
      </c>
      <c r="V18" s="11"/>
      <c r="W18" s="13"/>
      <c r="X18" s="13"/>
      <c r="AB18" s="35">
        <f>IF(ISNUMBER(FIND("d",M18)),LEFT(M18,FIND("d",M18)-1),0)*COUNTIF(Agenda!$B$2:$B$25,"Yes")+IF(ISNUMBER(FIND(" ",M18)),LEFT(RIGHT(M18,LEN(M18)-FIND(" ",M18)),FIND("h",RIGHT(M18,LEN(M18)-FIND(" ",M18)))-1),IF(ISNUMBER(FIND("h",M18)),LEFT(M18,FIND("h",M18)-1),0))</f>
        <v>0</v>
      </c>
      <c r="AC18" s="43">
        <f>IF(AB18&gt;0,'Baseline Schedule'!K16,0)+AB18*'Baseline Schedule'!X16+'Baseline Schedule'!CA16+AB18*'Baseline Schedule'!CT16</f>
        <v>0</v>
      </c>
      <c r="AD18" s="14">
        <f t="shared" si="0"/>
        <v>0</v>
      </c>
    </row>
    <row r="19" spans="1:30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  <c r="AB19" s="35"/>
      <c r="AC19" s="43"/>
      <c r="AD19" s="5"/>
    </row>
    <row r="20" spans="1:30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4"/>
      <c r="M20" s="4" t="s">
        <v>18</v>
      </c>
      <c r="N20" s="13"/>
      <c r="O20" s="13"/>
      <c r="P20" s="17"/>
      <c r="Q20" s="14">
        <v>0</v>
      </c>
      <c r="R20" s="33"/>
      <c r="S20" s="14">
        <v>0</v>
      </c>
      <c r="T20" s="13"/>
      <c r="U20" s="4" t="s">
        <v>327</v>
      </c>
      <c r="V20" s="11"/>
      <c r="W20" s="13"/>
      <c r="X20" s="13"/>
      <c r="AB20" s="35">
        <f>IF(ISNUMBER(FIND("d",M20)),LEFT(M20,FIND("d",M20)-1),0)*COUNTIF(Agenda!$B$2:$B$25,"Yes")+IF(ISNUMBER(FIND(" ",M20)),LEFT(RIGHT(M20,LEN(M20)-FIND(" ",M20)),FIND("h",RIGHT(M20,LEN(M20)-FIND(" ",M20)))-1),IF(ISNUMBER(FIND("h",M20)),LEFT(M20,FIND("h",M20)-1),0))</f>
        <v>0</v>
      </c>
      <c r="AC20" s="43">
        <f>IF(AB20&gt;0,'Baseline Schedule'!K18,0)+AB20*'Baseline Schedule'!X18+'Baseline Schedule'!CA18+AB20*'Baseline Schedule'!CT18</f>
        <v>0</v>
      </c>
      <c r="AD20" s="14">
        <f t="shared" si="0"/>
        <v>0</v>
      </c>
    </row>
    <row r="21" spans="1:30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4"/>
      <c r="M21" s="4" t="s">
        <v>18</v>
      </c>
      <c r="N21" s="13"/>
      <c r="O21" s="13"/>
      <c r="P21" s="17"/>
      <c r="Q21" s="14">
        <v>0</v>
      </c>
      <c r="R21" s="33"/>
      <c r="S21" s="14">
        <v>0</v>
      </c>
      <c r="T21" s="13"/>
      <c r="U21" s="4" t="s">
        <v>327</v>
      </c>
      <c r="V21" s="11"/>
      <c r="W21" s="13"/>
      <c r="X21" s="13"/>
      <c r="AB21" s="35">
        <f>IF(ISNUMBER(FIND("d",M21)),LEFT(M21,FIND("d",M21)-1),0)*COUNTIF(Agenda!$B$2:$B$25,"Yes")+IF(ISNUMBER(FIND(" ",M21)),LEFT(RIGHT(M21,LEN(M21)-FIND(" ",M21)),FIND("h",RIGHT(M21,LEN(M21)-FIND(" ",M21)))-1),IF(ISNUMBER(FIND("h",M21)),LEFT(M21,FIND("h",M21)-1),0))</f>
        <v>0</v>
      </c>
      <c r="AC21" s="43">
        <f>IF(AB21&gt;0,'Baseline Schedule'!K19,0)+AB21*'Baseline Schedule'!X19+'Baseline Schedule'!CA19+AB21*'Baseline Schedule'!CT19</f>
        <v>0</v>
      </c>
      <c r="AD21" s="14">
        <f t="shared" si="0"/>
        <v>0</v>
      </c>
    </row>
    <row r="22" spans="1:30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4"/>
      <c r="M22" s="4" t="s">
        <v>18</v>
      </c>
      <c r="N22" s="13"/>
      <c r="O22" s="13"/>
      <c r="P22" s="17"/>
      <c r="Q22" s="14">
        <v>0</v>
      </c>
      <c r="R22" s="33"/>
      <c r="S22" s="14">
        <v>0</v>
      </c>
      <c r="T22" s="13"/>
      <c r="U22" s="4" t="s">
        <v>327</v>
      </c>
      <c r="V22" s="11"/>
      <c r="W22" s="13"/>
      <c r="X22" s="13"/>
      <c r="AB22" s="35">
        <f>IF(ISNUMBER(FIND("d",M22)),LEFT(M22,FIND("d",M22)-1),0)*COUNTIF(Agenda!$B$2:$B$25,"Yes")+IF(ISNUMBER(FIND(" ",M22)),LEFT(RIGHT(M22,LEN(M22)-FIND(" ",M22)),FIND("h",RIGHT(M22,LEN(M22)-FIND(" ",M22)))-1),IF(ISNUMBER(FIND("h",M22)),LEFT(M22,FIND("h",M22)-1),0))</f>
        <v>0</v>
      </c>
      <c r="AC22" s="43">
        <f>IF(AB22&gt;0,'Baseline Schedule'!K20,0)+AB22*'Baseline Schedule'!X20+'Baseline Schedule'!CA20+AB22*'Baseline Schedule'!CT20</f>
        <v>0</v>
      </c>
      <c r="AD22" s="14">
        <f t="shared" si="0"/>
        <v>0</v>
      </c>
    </row>
    <row r="23" spans="1:30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4"/>
      <c r="M23" s="4" t="s">
        <v>18</v>
      </c>
      <c r="N23" s="13"/>
      <c r="O23" s="13"/>
      <c r="P23" s="17"/>
      <c r="Q23" s="14">
        <v>0</v>
      </c>
      <c r="R23" s="33"/>
      <c r="S23" s="14">
        <v>0</v>
      </c>
      <c r="T23" s="13"/>
      <c r="U23" s="4" t="s">
        <v>327</v>
      </c>
      <c r="V23" s="11"/>
      <c r="W23" s="13"/>
      <c r="X23" s="13"/>
      <c r="AB23" s="35">
        <f>IF(ISNUMBER(FIND("d",M23)),LEFT(M23,FIND("d",M23)-1),0)*COUNTIF(Agenda!$B$2:$B$25,"Yes")+IF(ISNUMBER(FIND(" ",M23)),LEFT(RIGHT(M23,LEN(M23)-FIND(" ",M23)),FIND("h",RIGHT(M23,LEN(M23)-FIND(" ",M23)))-1),IF(ISNUMBER(FIND("h",M23)),LEFT(M23,FIND("h",M23)-1),0))</f>
        <v>0</v>
      </c>
      <c r="AC23" s="43">
        <f>IF(AB23&gt;0,'Baseline Schedule'!K21,0)+AB23*'Baseline Schedule'!X21+'Baseline Schedule'!CA21+AB23*'Baseline Schedule'!CT21</f>
        <v>0</v>
      </c>
      <c r="AD23" s="14">
        <f t="shared" si="0"/>
        <v>0</v>
      </c>
    </row>
    <row r="24" spans="1:30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  <c r="AB24" s="35"/>
      <c r="AC24" s="43"/>
      <c r="AD24" s="5"/>
    </row>
    <row r="25" spans="1:30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4"/>
      <c r="M25" s="4" t="s">
        <v>18</v>
      </c>
      <c r="N25" s="13"/>
      <c r="O25" s="13"/>
      <c r="P25" s="17"/>
      <c r="Q25" s="14">
        <v>0</v>
      </c>
      <c r="R25" s="33"/>
      <c r="S25" s="14">
        <v>0</v>
      </c>
      <c r="T25" s="13"/>
      <c r="U25" s="4" t="s">
        <v>327</v>
      </c>
      <c r="V25" s="11"/>
      <c r="W25" s="13"/>
      <c r="X25" s="13"/>
      <c r="AB25" s="35">
        <f>IF(ISNUMBER(FIND("d",M25)),LEFT(M25,FIND("d",M25)-1),0)*COUNTIF(Agenda!$B$2:$B$25,"Yes")+IF(ISNUMBER(FIND(" ",M25)),LEFT(RIGHT(M25,LEN(M25)-FIND(" ",M25)),FIND("h",RIGHT(M25,LEN(M25)-FIND(" ",M25)))-1),IF(ISNUMBER(FIND("h",M25)),LEFT(M25,FIND("h",M25)-1),0))</f>
        <v>0</v>
      </c>
      <c r="AC25" s="43">
        <f>IF(AB25&gt;0,'Baseline Schedule'!K23,0)+AB25*'Baseline Schedule'!X23+'Baseline Schedule'!CA23+AB25*'Baseline Schedule'!CT23</f>
        <v>0</v>
      </c>
      <c r="AD25" s="14">
        <f t="shared" si="0"/>
        <v>0</v>
      </c>
    </row>
    <row r="26" spans="1:30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4"/>
      <c r="M26" s="4" t="s">
        <v>18</v>
      </c>
      <c r="N26" s="13"/>
      <c r="O26" s="13"/>
      <c r="P26" s="17"/>
      <c r="Q26" s="14">
        <v>0</v>
      </c>
      <c r="R26" s="33"/>
      <c r="S26" s="14">
        <v>0</v>
      </c>
      <c r="T26" s="13"/>
      <c r="U26" s="4" t="s">
        <v>327</v>
      </c>
      <c r="V26" s="11"/>
      <c r="W26" s="13"/>
      <c r="X26" s="13"/>
      <c r="AB26" s="35">
        <f>IF(ISNUMBER(FIND("d",M26)),LEFT(M26,FIND("d",M26)-1),0)*COUNTIF(Agenda!$B$2:$B$25,"Yes")+IF(ISNUMBER(FIND(" ",M26)),LEFT(RIGHT(M26,LEN(M26)-FIND(" ",M26)),FIND("h",RIGHT(M26,LEN(M26)-FIND(" ",M26)))-1),IF(ISNUMBER(FIND("h",M26)),LEFT(M26,FIND("h",M26)-1),0))</f>
        <v>0</v>
      </c>
      <c r="AC26" s="43">
        <f>IF(AB26&gt;0,'Baseline Schedule'!K24,0)+AB26*'Baseline Schedule'!X24+'Baseline Schedule'!CA24+AB26*'Baseline Schedule'!CT24</f>
        <v>0</v>
      </c>
      <c r="AD26" s="14">
        <f t="shared" si="0"/>
        <v>0</v>
      </c>
    </row>
    <row r="27" spans="1:30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4"/>
      <c r="M27" s="4" t="s">
        <v>18</v>
      </c>
      <c r="N27" s="13"/>
      <c r="O27" s="13"/>
      <c r="P27" s="17"/>
      <c r="Q27" s="14">
        <v>0</v>
      </c>
      <c r="R27" s="33"/>
      <c r="S27" s="14">
        <v>0</v>
      </c>
      <c r="T27" s="13"/>
      <c r="U27" s="4" t="s">
        <v>327</v>
      </c>
      <c r="V27" s="11"/>
      <c r="W27" s="13"/>
      <c r="X27" s="13"/>
      <c r="AB27" s="35">
        <f>IF(ISNUMBER(FIND("d",M27)),LEFT(M27,FIND("d",M27)-1),0)*COUNTIF(Agenda!$B$2:$B$25,"Yes")+IF(ISNUMBER(FIND(" ",M27)),LEFT(RIGHT(M27,LEN(M27)-FIND(" ",M27)),FIND("h",RIGHT(M27,LEN(M27)-FIND(" ",M27)))-1),IF(ISNUMBER(FIND("h",M27)),LEFT(M27,FIND("h",M27)-1),0))</f>
        <v>0</v>
      </c>
      <c r="AC27" s="43">
        <f>IF(AB27&gt;0,'Baseline Schedule'!K25,0)+AB27*'Baseline Schedule'!X25+'Baseline Schedule'!CA25+AB27*'Baseline Schedule'!CT25</f>
        <v>0</v>
      </c>
      <c r="AD27" s="14">
        <f t="shared" si="0"/>
        <v>0</v>
      </c>
    </row>
    <row r="28" spans="1:30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  <c r="AB28" s="35"/>
      <c r="AC28" s="43"/>
      <c r="AD28" s="5"/>
    </row>
    <row r="29" spans="1:30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4">
        <v>0</v>
      </c>
      <c r="R29" s="33"/>
      <c r="S29" s="14">
        <v>0</v>
      </c>
      <c r="T29" s="13"/>
      <c r="U29" s="4" t="s">
        <v>327</v>
      </c>
      <c r="V29" s="11"/>
      <c r="W29" s="13"/>
      <c r="X29" s="13"/>
      <c r="AB29" s="35">
        <f>IF(ISNUMBER(FIND("d",M29)),LEFT(M29,FIND("d",M29)-1),0)*COUNTIF(Agenda!$B$2:$B$25,"Yes")+IF(ISNUMBER(FIND(" ",M29)),LEFT(RIGHT(M29,LEN(M29)-FIND(" ",M29)),FIND("h",RIGHT(M29,LEN(M29)-FIND(" ",M29)))-1),IF(ISNUMBER(FIND("h",M29)),LEFT(M29,FIND("h",M29)-1),0))</f>
        <v>0</v>
      </c>
      <c r="AC29" s="43">
        <f>IF(AB29&gt;0,'Baseline Schedule'!K27,0)+AB29*'Baseline Schedule'!X27+'Baseline Schedule'!CA27+AB29*'Baseline Schedule'!CT27</f>
        <v>0</v>
      </c>
      <c r="AD29" s="14">
        <f t="shared" si="0"/>
        <v>0</v>
      </c>
    </row>
    <row r="30" spans="1:30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4">
        <v>0</v>
      </c>
      <c r="R30" s="33"/>
      <c r="S30" s="14">
        <v>0</v>
      </c>
      <c r="T30" s="13"/>
      <c r="U30" s="4" t="s">
        <v>327</v>
      </c>
      <c r="V30" s="11"/>
      <c r="W30" s="13"/>
      <c r="X30" s="13"/>
      <c r="AB30" s="35">
        <f>IF(ISNUMBER(FIND("d",M30)),LEFT(M30,FIND("d",M30)-1),0)*COUNTIF(Agenda!$B$2:$B$25,"Yes")+IF(ISNUMBER(FIND(" ",M30)),LEFT(RIGHT(M30,LEN(M30)-FIND(" ",M30)),FIND("h",RIGHT(M30,LEN(M30)-FIND(" ",M30)))-1),IF(ISNUMBER(FIND("h",M30)),LEFT(M30,FIND("h",M30)-1),0))</f>
        <v>0</v>
      </c>
      <c r="AC30" s="43">
        <f>IF(AB30&gt;0,'Baseline Schedule'!K28,0)+AB30*'Baseline Schedule'!X28+'Baseline Schedule'!CA28+AB30*'Baseline Schedule'!CT28</f>
        <v>0</v>
      </c>
      <c r="AD30" s="14">
        <f t="shared" si="0"/>
        <v>0</v>
      </c>
    </row>
    <row r="31" spans="1:30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4">
        <v>0</v>
      </c>
      <c r="R31" s="33"/>
      <c r="S31" s="14">
        <v>0</v>
      </c>
      <c r="T31" s="13"/>
      <c r="U31" s="4" t="s">
        <v>327</v>
      </c>
      <c r="V31" s="11"/>
      <c r="W31" s="13"/>
      <c r="X31" s="13"/>
      <c r="AB31" s="35">
        <f>IF(ISNUMBER(FIND("d",M31)),LEFT(M31,FIND("d",M31)-1),0)*COUNTIF(Agenda!$B$2:$B$25,"Yes")+IF(ISNUMBER(FIND(" ",M31)),LEFT(RIGHT(M31,LEN(M31)-FIND(" ",M31)),FIND("h",RIGHT(M31,LEN(M31)-FIND(" ",M31)))-1),IF(ISNUMBER(FIND("h",M31)),LEFT(M31,FIND("h",M31)-1),0))</f>
        <v>0</v>
      </c>
      <c r="AC31" s="43">
        <f>IF(AB31&gt;0,'Baseline Schedule'!K29,0)+AB31*'Baseline Schedule'!X29+'Baseline Schedule'!CA29+AB31*'Baseline Schedule'!CT29</f>
        <v>0</v>
      </c>
      <c r="AD31" s="14">
        <f t="shared" si="0"/>
        <v>0</v>
      </c>
    </row>
    <row r="32" spans="1:30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4">
        <v>0</v>
      </c>
      <c r="R32" s="33"/>
      <c r="S32" s="14">
        <v>0</v>
      </c>
      <c r="T32" s="13"/>
      <c r="U32" s="4" t="s">
        <v>327</v>
      </c>
      <c r="V32" s="11"/>
      <c r="W32" s="13"/>
      <c r="X32" s="13"/>
      <c r="AB32" s="35">
        <f>IF(ISNUMBER(FIND("d",M32)),LEFT(M32,FIND("d",M32)-1),0)*COUNTIF(Agenda!$B$2:$B$25,"Yes")+IF(ISNUMBER(FIND(" ",M32)),LEFT(RIGHT(M32,LEN(M32)-FIND(" ",M32)),FIND("h",RIGHT(M32,LEN(M32)-FIND(" ",M32)))-1),IF(ISNUMBER(FIND("h",M32)),LEFT(M32,FIND("h",M32)-1),0))</f>
        <v>0</v>
      </c>
      <c r="AC32" s="43">
        <f>IF(AB32&gt;0,'Baseline Schedule'!K30,0)+AB32*'Baseline Schedule'!X30+'Baseline Schedule'!CA30+AB32*'Baseline Schedule'!CT30</f>
        <v>0</v>
      </c>
      <c r="AD32" s="14">
        <f t="shared" si="0"/>
        <v>0</v>
      </c>
    </row>
    <row r="33" spans="1:30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4">
        <v>0</v>
      </c>
      <c r="R33" s="33"/>
      <c r="S33" s="14">
        <v>0</v>
      </c>
      <c r="T33" s="13"/>
      <c r="U33" s="4" t="s">
        <v>327</v>
      </c>
      <c r="V33" s="11"/>
      <c r="W33" s="13"/>
      <c r="X33" s="13"/>
      <c r="AB33" s="35">
        <f>IF(ISNUMBER(FIND("d",M33)),LEFT(M33,FIND("d",M33)-1),0)*COUNTIF(Agenda!$B$2:$B$25,"Yes")+IF(ISNUMBER(FIND(" ",M33)),LEFT(RIGHT(M33,LEN(M33)-FIND(" ",M33)),FIND("h",RIGHT(M33,LEN(M33)-FIND(" ",M33)))-1),IF(ISNUMBER(FIND("h",M33)),LEFT(M33,FIND("h",M33)-1),0))</f>
        <v>0</v>
      </c>
      <c r="AC33" s="43">
        <f>IF(AB33&gt;0,'Baseline Schedule'!K31,0)+AB33*'Baseline Schedule'!X31+'Baseline Schedule'!CA31+AB33*'Baseline Schedule'!CT31</f>
        <v>0</v>
      </c>
      <c r="AD33" s="14">
        <f t="shared" si="0"/>
        <v>0</v>
      </c>
    </row>
    <row r="34" spans="1:30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4">
        <v>0</v>
      </c>
      <c r="R34" s="33"/>
      <c r="S34" s="14">
        <v>0</v>
      </c>
      <c r="T34" s="13"/>
      <c r="U34" s="4" t="s">
        <v>327</v>
      </c>
      <c r="V34" s="11"/>
      <c r="W34" s="13"/>
      <c r="X34" s="13"/>
      <c r="AB34" s="35">
        <f>IF(ISNUMBER(FIND("d",M34)),LEFT(M34,FIND("d",M34)-1),0)*COUNTIF(Agenda!$B$2:$B$25,"Yes")+IF(ISNUMBER(FIND(" ",M34)),LEFT(RIGHT(M34,LEN(M34)-FIND(" ",M34)),FIND("h",RIGHT(M34,LEN(M34)-FIND(" ",M34)))-1),IF(ISNUMBER(FIND("h",M34)),LEFT(M34,FIND("h",M34)-1),0))</f>
        <v>0</v>
      </c>
      <c r="AC34" s="43">
        <f>IF(AB34&gt;0,'Baseline Schedule'!K32,0)+AB34*'Baseline Schedule'!X32+'Baseline Schedule'!CA32+AB34*'Baseline Schedule'!CT32</f>
        <v>0</v>
      </c>
      <c r="AD34" s="14">
        <f t="shared" si="0"/>
        <v>0</v>
      </c>
    </row>
    <row r="35" spans="1:30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  <c r="AB35" s="35"/>
      <c r="AC35" s="43"/>
      <c r="AD35" s="5"/>
    </row>
    <row r="36" spans="1:30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4">
        <v>0</v>
      </c>
      <c r="R36" s="33"/>
      <c r="S36" s="14">
        <v>0</v>
      </c>
      <c r="T36" s="13"/>
      <c r="U36" s="4" t="s">
        <v>327</v>
      </c>
      <c r="V36" s="11"/>
      <c r="W36" s="13"/>
      <c r="X36" s="13"/>
      <c r="AB36" s="35">
        <f>IF(ISNUMBER(FIND("d",M36)),LEFT(M36,FIND("d",M36)-1),0)*COUNTIF(Agenda!$B$2:$B$25,"Yes")+IF(ISNUMBER(FIND(" ",M36)),LEFT(RIGHT(M36,LEN(M36)-FIND(" ",M36)),FIND("h",RIGHT(M36,LEN(M36)-FIND(" ",M36)))-1),IF(ISNUMBER(FIND("h",M36)),LEFT(M36,FIND("h",M36)-1),0))</f>
        <v>0</v>
      </c>
      <c r="AC36" s="43">
        <f>IF(AB36&gt;0,'Baseline Schedule'!K34,0)+AB36*'Baseline Schedule'!X34+'Baseline Schedule'!CA34+AB36*'Baseline Schedule'!CT34</f>
        <v>0</v>
      </c>
      <c r="AD36" s="14">
        <f t="shared" si="0"/>
        <v>0</v>
      </c>
    </row>
    <row r="37" spans="1:30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  <c r="AB37" s="35"/>
      <c r="AC37" s="43"/>
      <c r="AD37" s="5"/>
    </row>
    <row r="38" spans="1:30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4">
        <v>0</v>
      </c>
      <c r="R38" s="33"/>
      <c r="S38" s="14">
        <v>0</v>
      </c>
      <c r="T38" s="13"/>
      <c r="U38" s="4" t="s">
        <v>327</v>
      </c>
      <c r="V38" s="11"/>
      <c r="W38" s="13"/>
      <c r="X38" s="13"/>
      <c r="AB38" s="35">
        <f>IF(ISNUMBER(FIND("d",M38)),LEFT(M38,FIND("d",M38)-1),0)*COUNTIF(Agenda!$B$2:$B$25,"Yes")+IF(ISNUMBER(FIND(" ",M38)),LEFT(RIGHT(M38,LEN(M38)-FIND(" ",M38)),FIND("h",RIGHT(M38,LEN(M38)-FIND(" ",M38)))-1),IF(ISNUMBER(FIND("h",M38)),LEFT(M38,FIND("h",M38)-1),0))</f>
        <v>0</v>
      </c>
      <c r="AC38" s="43">
        <f>IF(AB38&gt;0,'Baseline Schedule'!K36,0)+AB38*'Baseline Schedule'!X36+'Baseline Schedule'!CA36+AB38*'Baseline Schedule'!CT36</f>
        <v>0</v>
      </c>
      <c r="AD38" s="14">
        <f t="shared" si="0"/>
        <v>0</v>
      </c>
    </row>
    <row r="39" spans="1:30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4">
        <v>0</v>
      </c>
      <c r="R39" s="33"/>
      <c r="S39" s="14">
        <v>0</v>
      </c>
      <c r="T39" s="13"/>
      <c r="U39" s="4" t="s">
        <v>327</v>
      </c>
      <c r="V39" s="11"/>
      <c r="W39" s="13"/>
      <c r="X39" s="13"/>
      <c r="AB39" s="35">
        <f>IF(ISNUMBER(FIND("d",M39)),LEFT(M39,FIND("d",M39)-1),0)*COUNTIF(Agenda!$B$2:$B$25,"Yes")+IF(ISNUMBER(FIND(" ",M39)),LEFT(RIGHT(M39,LEN(M39)-FIND(" ",M39)),FIND("h",RIGHT(M39,LEN(M39)-FIND(" ",M39)))-1),IF(ISNUMBER(FIND("h",M39)),LEFT(M39,FIND("h",M39)-1),0))</f>
        <v>0</v>
      </c>
      <c r="AC39" s="43">
        <f>IF(AB39&gt;0,'Baseline Schedule'!K37,0)+AB39*'Baseline Schedule'!X37+'Baseline Schedule'!CA37+AB39*'Baseline Schedule'!CT37</f>
        <v>0</v>
      </c>
      <c r="AD39" s="14">
        <f t="shared" si="0"/>
        <v>0</v>
      </c>
    </row>
    <row r="40" spans="1:30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4">
        <v>0</v>
      </c>
      <c r="R40" s="33"/>
      <c r="S40" s="14">
        <v>0</v>
      </c>
      <c r="T40" s="13"/>
      <c r="U40" s="4" t="s">
        <v>327</v>
      </c>
      <c r="V40" s="11"/>
      <c r="W40" s="13"/>
      <c r="X40" s="13"/>
      <c r="AB40" s="35">
        <f>IF(ISNUMBER(FIND("d",M40)),LEFT(M40,FIND("d",M40)-1),0)*COUNTIF(Agenda!$B$2:$B$25,"Yes")+IF(ISNUMBER(FIND(" ",M40)),LEFT(RIGHT(M40,LEN(M40)-FIND(" ",M40)),FIND("h",RIGHT(M40,LEN(M40)-FIND(" ",M40)))-1),IF(ISNUMBER(FIND("h",M40)),LEFT(M40,FIND("h",M40)-1),0))</f>
        <v>0</v>
      </c>
      <c r="AC40" s="43">
        <f>IF(AB40&gt;0,'Baseline Schedule'!K38,0)+AB40*'Baseline Schedule'!X38+'Baseline Schedule'!CA38+AB40*'Baseline Schedule'!CT38</f>
        <v>0</v>
      </c>
      <c r="AD40" s="14">
        <f t="shared" si="0"/>
        <v>0</v>
      </c>
    </row>
    <row r="41" spans="1:30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4">
        <v>0</v>
      </c>
      <c r="R41" s="33"/>
      <c r="S41" s="14">
        <v>0</v>
      </c>
      <c r="T41" s="13"/>
      <c r="U41" s="4" t="s">
        <v>327</v>
      </c>
      <c r="V41" s="11"/>
      <c r="W41" s="13"/>
      <c r="X41" s="13"/>
      <c r="AB41" s="35">
        <f>IF(ISNUMBER(FIND("d",M41)),LEFT(M41,FIND("d",M41)-1),0)*COUNTIF(Agenda!$B$2:$B$25,"Yes")+IF(ISNUMBER(FIND(" ",M41)),LEFT(RIGHT(M41,LEN(M41)-FIND(" ",M41)),FIND("h",RIGHT(M41,LEN(M41)-FIND(" ",M41)))-1),IF(ISNUMBER(FIND("h",M41)),LEFT(M41,FIND("h",M41)-1),0))</f>
        <v>0</v>
      </c>
      <c r="AC41" s="43">
        <f>IF(AB41&gt;0,'Baseline Schedule'!K39,0)+AB41*'Baseline Schedule'!X39+'Baseline Schedule'!CA39+AB41*'Baseline Schedule'!CT39</f>
        <v>0</v>
      </c>
      <c r="AD41" s="14">
        <f t="shared" si="0"/>
        <v>0</v>
      </c>
    </row>
    <row r="42" spans="1:30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4">
        <v>0</v>
      </c>
      <c r="R42" s="33"/>
      <c r="S42" s="14">
        <v>0</v>
      </c>
      <c r="T42" s="13"/>
      <c r="U42" s="4" t="s">
        <v>327</v>
      </c>
      <c r="V42" s="11"/>
      <c r="W42" s="13"/>
      <c r="X42" s="13"/>
      <c r="AB42" s="35">
        <f>IF(ISNUMBER(FIND("d",M42)),LEFT(M42,FIND("d",M42)-1),0)*COUNTIF(Agenda!$B$2:$B$25,"Yes")+IF(ISNUMBER(FIND(" ",M42)),LEFT(RIGHT(M42,LEN(M42)-FIND(" ",M42)),FIND("h",RIGHT(M42,LEN(M42)-FIND(" ",M42)))-1),IF(ISNUMBER(FIND("h",M42)),LEFT(M42,FIND("h",M42)-1),0))</f>
        <v>0</v>
      </c>
      <c r="AC42" s="43">
        <f>IF(AB42&gt;0,'Baseline Schedule'!K40,0)+AB42*'Baseline Schedule'!X40+'Baseline Schedule'!CA40+AB42*'Baseline Schedule'!CT40</f>
        <v>0</v>
      </c>
      <c r="AD42" s="14">
        <f t="shared" si="0"/>
        <v>0</v>
      </c>
    </row>
    <row r="43" spans="1:30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4">
        <v>0</v>
      </c>
      <c r="R43" s="33"/>
      <c r="S43" s="14">
        <v>0</v>
      </c>
      <c r="T43" s="13"/>
      <c r="U43" s="4" t="s">
        <v>327</v>
      </c>
      <c r="V43" s="11"/>
      <c r="W43" s="13"/>
      <c r="X43" s="13"/>
      <c r="AB43" s="35">
        <f>IF(ISNUMBER(FIND("d",M43)),LEFT(M43,FIND("d",M43)-1),0)*COUNTIF(Agenda!$B$2:$B$25,"Yes")+IF(ISNUMBER(FIND(" ",M43)),LEFT(RIGHT(M43,LEN(M43)-FIND(" ",M43)),FIND("h",RIGHT(M43,LEN(M43)-FIND(" ",M43)))-1),IF(ISNUMBER(FIND("h",M43)),LEFT(M43,FIND("h",M43)-1),0))</f>
        <v>0</v>
      </c>
      <c r="AC43" s="43">
        <f>IF(AB43&gt;0,'Baseline Schedule'!K41,0)+AB43*'Baseline Schedule'!X41+'Baseline Schedule'!CA41+AB43*'Baseline Schedule'!CT41</f>
        <v>0</v>
      </c>
      <c r="AD43" s="14">
        <f t="shared" si="0"/>
        <v>0</v>
      </c>
    </row>
    <row r="44" spans="1:30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4">
        <v>0</v>
      </c>
      <c r="R44" s="33"/>
      <c r="S44" s="14">
        <v>0</v>
      </c>
      <c r="T44" s="13"/>
      <c r="U44" s="4" t="s">
        <v>327</v>
      </c>
      <c r="V44" s="11"/>
      <c r="W44" s="13"/>
      <c r="X44" s="13"/>
      <c r="AB44" s="35">
        <f>IF(ISNUMBER(FIND("d",M44)),LEFT(M44,FIND("d",M44)-1),0)*COUNTIF(Agenda!$B$2:$B$25,"Yes")+IF(ISNUMBER(FIND(" ",M44)),LEFT(RIGHT(M44,LEN(M44)-FIND(" ",M44)),FIND("h",RIGHT(M44,LEN(M44)-FIND(" ",M44)))-1),IF(ISNUMBER(FIND("h",M44)),LEFT(M44,FIND("h",M44)-1),0))</f>
        <v>0</v>
      </c>
      <c r="AC44" s="43">
        <f>IF(AB44&gt;0,'Baseline Schedule'!K42,0)+AB44*'Baseline Schedule'!X42+'Baseline Schedule'!CA42+AB44*'Baseline Schedule'!CT42</f>
        <v>0</v>
      </c>
      <c r="AD44" s="14">
        <f t="shared" si="0"/>
        <v>0</v>
      </c>
    </row>
    <row r="45" spans="1:30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  <c r="AB45" s="35"/>
      <c r="AC45" s="43"/>
      <c r="AD45" s="5"/>
    </row>
    <row r="46" spans="1:30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4">
        <v>0</v>
      </c>
      <c r="R46" s="33"/>
      <c r="S46" s="14">
        <v>0</v>
      </c>
      <c r="T46" s="13"/>
      <c r="U46" s="4" t="s">
        <v>327</v>
      </c>
      <c r="V46" s="11"/>
      <c r="W46" s="13"/>
      <c r="X46" s="13"/>
      <c r="AB46" s="35">
        <f>IF(ISNUMBER(FIND("d",M46)),LEFT(M46,FIND("d",M46)-1),0)*COUNTIF(Agenda!$B$2:$B$25,"Yes")+IF(ISNUMBER(FIND(" ",M46)),LEFT(RIGHT(M46,LEN(M46)-FIND(" ",M46)),FIND("h",RIGHT(M46,LEN(M46)-FIND(" ",M46)))-1),IF(ISNUMBER(FIND("h",M46)),LEFT(M46,FIND("h",M46)-1),0))</f>
        <v>0</v>
      </c>
      <c r="AC46" s="43">
        <f>IF(AB46&gt;0,'Baseline Schedule'!K44,0)+AB46*'Baseline Schedule'!X44+'Baseline Schedule'!CA44+AB46*'Baseline Schedule'!CT44</f>
        <v>0</v>
      </c>
      <c r="AD46" s="14">
        <f t="shared" si="0"/>
        <v>0</v>
      </c>
    </row>
    <row r="47" spans="1:30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4">
        <v>0</v>
      </c>
      <c r="R47" s="33"/>
      <c r="S47" s="14">
        <v>0</v>
      </c>
      <c r="T47" s="13"/>
      <c r="U47" s="4" t="s">
        <v>327</v>
      </c>
      <c r="V47" s="11"/>
      <c r="W47" s="13"/>
      <c r="X47" s="13"/>
      <c r="AB47" s="35">
        <f>IF(ISNUMBER(FIND("d",M47)),LEFT(M47,FIND("d",M47)-1),0)*COUNTIF(Agenda!$B$2:$B$25,"Yes")+IF(ISNUMBER(FIND(" ",M47)),LEFT(RIGHT(M47,LEN(M47)-FIND(" ",M47)),FIND("h",RIGHT(M47,LEN(M47)-FIND(" ",M47)))-1),IF(ISNUMBER(FIND("h",M47)),LEFT(M47,FIND("h",M47)-1),0))</f>
        <v>0</v>
      </c>
      <c r="AC47" s="43">
        <f>IF(AB47&gt;0,'Baseline Schedule'!K45,0)+AB47*'Baseline Schedule'!X45+'Baseline Schedule'!CA45+AB47*'Baseline Schedule'!CT45</f>
        <v>0</v>
      </c>
      <c r="AD47" s="14">
        <f t="shared" si="0"/>
        <v>0</v>
      </c>
    </row>
    <row r="48" spans="1:30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4">
        <v>0</v>
      </c>
      <c r="R48" s="33"/>
      <c r="S48" s="14">
        <v>0</v>
      </c>
      <c r="T48" s="13"/>
      <c r="U48" s="4" t="s">
        <v>327</v>
      </c>
      <c r="V48" s="11"/>
      <c r="W48" s="13"/>
      <c r="X48" s="13"/>
      <c r="AB48" s="35">
        <f>IF(ISNUMBER(FIND("d",M48)),LEFT(M48,FIND("d",M48)-1),0)*COUNTIF(Agenda!$B$2:$B$25,"Yes")+IF(ISNUMBER(FIND(" ",M48)),LEFT(RIGHT(M48,LEN(M48)-FIND(" ",M48)),FIND("h",RIGHT(M48,LEN(M48)-FIND(" ",M48)))-1),IF(ISNUMBER(FIND("h",M48)),LEFT(M48,FIND("h",M48)-1),0))</f>
        <v>0</v>
      </c>
      <c r="AC48" s="43">
        <f>IF(AB48&gt;0,'Baseline Schedule'!K46,0)+AB48*'Baseline Schedule'!X46+'Baseline Schedule'!CA46+AB48*'Baseline Schedule'!CT46</f>
        <v>0</v>
      </c>
      <c r="AD48" s="14">
        <f t="shared" si="0"/>
        <v>0</v>
      </c>
    </row>
    <row r="49" spans="1:30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4">
        <v>0</v>
      </c>
      <c r="R49" s="33"/>
      <c r="S49" s="14">
        <v>0</v>
      </c>
      <c r="T49" s="13"/>
      <c r="U49" s="4" t="s">
        <v>327</v>
      </c>
      <c r="V49" s="11"/>
      <c r="W49" s="13"/>
      <c r="X49" s="13"/>
      <c r="AB49" s="35">
        <f>IF(ISNUMBER(FIND("d",M49)),LEFT(M49,FIND("d",M49)-1),0)*COUNTIF(Agenda!$B$2:$B$25,"Yes")+IF(ISNUMBER(FIND(" ",M49)),LEFT(RIGHT(M49,LEN(M49)-FIND(" ",M49)),FIND("h",RIGHT(M49,LEN(M49)-FIND(" ",M49)))-1),IF(ISNUMBER(FIND("h",M49)),LEFT(M49,FIND("h",M49)-1),0))</f>
        <v>0</v>
      </c>
      <c r="AC49" s="43">
        <f>IF(AB49&gt;0,'Baseline Schedule'!K47,0)+AB49*'Baseline Schedule'!X47+'Baseline Schedule'!CA47+AB49*'Baseline Schedule'!CT47</f>
        <v>0</v>
      </c>
      <c r="AD49" s="14">
        <f t="shared" si="0"/>
        <v>0</v>
      </c>
    </row>
    <row r="50" spans="1:30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4">
        <v>0</v>
      </c>
      <c r="R50" s="33"/>
      <c r="S50" s="14">
        <v>0</v>
      </c>
      <c r="T50" s="13"/>
      <c r="U50" s="4" t="s">
        <v>327</v>
      </c>
      <c r="V50" s="11"/>
      <c r="W50" s="13"/>
      <c r="X50" s="13"/>
      <c r="AB50" s="35">
        <f>IF(ISNUMBER(FIND("d",M50)),LEFT(M50,FIND("d",M50)-1),0)*COUNTIF(Agenda!$B$2:$B$25,"Yes")+IF(ISNUMBER(FIND(" ",M50)),LEFT(RIGHT(M50,LEN(M50)-FIND(" ",M50)),FIND("h",RIGHT(M50,LEN(M50)-FIND(" ",M50)))-1),IF(ISNUMBER(FIND("h",M50)),LEFT(M50,FIND("h",M50)-1),0))</f>
        <v>0</v>
      </c>
      <c r="AC50" s="43">
        <f>IF(AB50&gt;0,'Baseline Schedule'!K48,0)+AB50*'Baseline Schedule'!X48+'Baseline Schedule'!CA48+AB50*'Baseline Schedule'!CT48</f>
        <v>0</v>
      </c>
      <c r="AD50" s="14">
        <f t="shared" si="0"/>
        <v>0</v>
      </c>
    </row>
    <row r="51" spans="1:30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4">
        <v>0</v>
      </c>
      <c r="R51" s="33"/>
      <c r="S51" s="14">
        <v>0</v>
      </c>
      <c r="T51" s="13"/>
      <c r="U51" s="4" t="s">
        <v>327</v>
      </c>
      <c r="V51" s="11"/>
      <c r="W51" s="13"/>
      <c r="X51" s="13"/>
      <c r="AB51" s="35">
        <f>IF(ISNUMBER(FIND("d",M51)),LEFT(M51,FIND("d",M51)-1),0)*COUNTIF(Agenda!$B$2:$B$25,"Yes")+IF(ISNUMBER(FIND(" ",M51)),LEFT(RIGHT(M51,LEN(M51)-FIND(" ",M51)),FIND("h",RIGHT(M51,LEN(M51)-FIND(" ",M51)))-1),IF(ISNUMBER(FIND("h",M51)),LEFT(M51,FIND("h",M51)-1),0))</f>
        <v>0</v>
      </c>
      <c r="AC51" s="43">
        <f>IF(AB51&gt;0,'Baseline Schedule'!K49,0)+AB51*'Baseline Schedule'!X49+'Baseline Schedule'!CA49+AB51*'Baseline Schedule'!CT49</f>
        <v>0</v>
      </c>
      <c r="AD51" s="14">
        <f t="shared" si="0"/>
        <v>0</v>
      </c>
    </row>
    <row r="52" spans="1:30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4">
        <v>0</v>
      </c>
      <c r="R52" s="33"/>
      <c r="S52" s="14">
        <v>0</v>
      </c>
      <c r="T52" s="13"/>
      <c r="U52" s="4" t="s">
        <v>327</v>
      </c>
      <c r="V52" s="11"/>
      <c r="W52" s="13"/>
      <c r="X52" s="13"/>
      <c r="AB52" s="35">
        <f>IF(ISNUMBER(FIND("d",M52)),LEFT(M52,FIND("d",M52)-1),0)*COUNTIF(Agenda!$B$2:$B$25,"Yes")+IF(ISNUMBER(FIND(" ",M52)),LEFT(RIGHT(M52,LEN(M52)-FIND(" ",M52)),FIND("h",RIGHT(M52,LEN(M52)-FIND(" ",M52)))-1),IF(ISNUMBER(FIND("h",M52)),LEFT(M52,FIND("h",M52)-1),0))</f>
        <v>0</v>
      </c>
      <c r="AC52" s="43">
        <f>IF(AB52&gt;0,'Baseline Schedule'!K50,0)+AB52*'Baseline Schedule'!X50+'Baseline Schedule'!CA50+AB52*'Baseline Schedule'!CT50</f>
        <v>0</v>
      </c>
      <c r="AD52" s="14">
        <f t="shared" si="0"/>
        <v>0</v>
      </c>
    </row>
    <row r="53" spans="1:30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  <c r="AB53" s="35"/>
      <c r="AC53" s="43"/>
      <c r="AD53" s="5"/>
    </row>
    <row r="54" spans="1:30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4">
        <v>0</v>
      </c>
      <c r="R54" s="33"/>
      <c r="S54" s="14">
        <v>0</v>
      </c>
      <c r="T54" s="13"/>
      <c r="U54" s="4" t="s">
        <v>327</v>
      </c>
      <c r="V54" s="11"/>
      <c r="W54" s="13"/>
      <c r="X54" s="13"/>
      <c r="AB54" s="35">
        <f>IF(ISNUMBER(FIND("d",M54)),LEFT(M54,FIND("d",M54)-1),0)*COUNTIF(Agenda!$B$2:$B$25,"Yes")+IF(ISNUMBER(FIND(" ",M54)),LEFT(RIGHT(M54,LEN(M54)-FIND(" ",M54)),FIND("h",RIGHT(M54,LEN(M54)-FIND(" ",M54)))-1),IF(ISNUMBER(FIND("h",M54)),LEFT(M54,FIND("h",M54)-1),0))</f>
        <v>0</v>
      </c>
      <c r="AC54" s="43">
        <f>IF(AB54&gt;0,'Baseline Schedule'!K52,0)+AB54*'Baseline Schedule'!X52+'Baseline Schedule'!CA52+AB54*'Baseline Schedule'!CT52</f>
        <v>0</v>
      </c>
      <c r="AD54" s="14">
        <f t="shared" si="0"/>
        <v>0</v>
      </c>
    </row>
    <row r="55" spans="1:30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4">
        <v>0</v>
      </c>
      <c r="R55" s="33"/>
      <c r="S55" s="14">
        <v>0</v>
      </c>
      <c r="T55" s="13"/>
      <c r="U55" s="4" t="s">
        <v>327</v>
      </c>
      <c r="V55" s="11"/>
      <c r="W55" s="13"/>
      <c r="X55" s="13"/>
      <c r="AB55" s="35">
        <f>IF(ISNUMBER(FIND("d",M55)),LEFT(M55,FIND("d",M55)-1),0)*COUNTIF(Agenda!$B$2:$B$25,"Yes")+IF(ISNUMBER(FIND(" ",M55)),LEFT(RIGHT(M55,LEN(M55)-FIND(" ",M55)),FIND("h",RIGHT(M55,LEN(M55)-FIND(" ",M55)))-1),IF(ISNUMBER(FIND("h",M55)),LEFT(M55,FIND("h",M55)-1),0))</f>
        <v>0</v>
      </c>
      <c r="AC55" s="43">
        <f>IF(AB55&gt;0,'Baseline Schedule'!K53,0)+AB55*'Baseline Schedule'!X53+'Baseline Schedule'!CA53+AB55*'Baseline Schedule'!CT53</f>
        <v>0</v>
      </c>
      <c r="AD55" s="14">
        <f t="shared" si="0"/>
        <v>0</v>
      </c>
    </row>
    <row r="56" spans="1:30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4">
        <v>0</v>
      </c>
      <c r="R56" s="33"/>
      <c r="S56" s="14">
        <v>0</v>
      </c>
      <c r="T56" s="13"/>
      <c r="U56" s="4" t="s">
        <v>327</v>
      </c>
      <c r="V56" s="11"/>
      <c r="W56" s="13"/>
      <c r="X56" s="13"/>
      <c r="AB56" s="35">
        <f>IF(ISNUMBER(FIND("d",M56)),LEFT(M56,FIND("d",M56)-1),0)*COUNTIF(Agenda!$B$2:$B$25,"Yes")+IF(ISNUMBER(FIND(" ",M56)),LEFT(RIGHT(M56,LEN(M56)-FIND(" ",M56)),FIND("h",RIGHT(M56,LEN(M56)-FIND(" ",M56)))-1),IF(ISNUMBER(FIND("h",M56)),LEFT(M56,FIND("h",M56)-1),0))</f>
        <v>0</v>
      </c>
      <c r="AC56" s="43">
        <f>IF(AB56&gt;0,'Baseline Schedule'!K54,0)+AB56*'Baseline Schedule'!X54+'Baseline Schedule'!CA54+AB56*'Baseline Schedule'!CT54</f>
        <v>0</v>
      </c>
      <c r="AD56" s="14">
        <f t="shared" si="0"/>
        <v>0</v>
      </c>
    </row>
    <row r="57" spans="1:30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4">
        <v>0</v>
      </c>
      <c r="R57" s="33"/>
      <c r="S57" s="14">
        <v>0</v>
      </c>
      <c r="T57" s="13"/>
      <c r="U57" s="4" t="s">
        <v>327</v>
      </c>
      <c r="V57" s="11"/>
      <c r="W57" s="13"/>
      <c r="X57" s="13"/>
      <c r="AB57" s="35">
        <f>IF(ISNUMBER(FIND("d",M57)),LEFT(M57,FIND("d",M57)-1),0)*COUNTIF(Agenda!$B$2:$B$25,"Yes")+IF(ISNUMBER(FIND(" ",M57)),LEFT(RIGHT(M57,LEN(M57)-FIND(" ",M57)),FIND("h",RIGHT(M57,LEN(M57)-FIND(" ",M57)))-1),IF(ISNUMBER(FIND("h",M57)),LEFT(M57,FIND("h",M57)-1),0))</f>
        <v>0</v>
      </c>
      <c r="AC57" s="43">
        <f>IF(AB57&gt;0,'Baseline Schedule'!K55,0)+AB57*'Baseline Schedule'!X55+'Baseline Schedule'!CA55+AB57*'Baseline Schedule'!CT55</f>
        <v>0</v>
      </c>
      <c r="AD57" s="14">
        <f t="shared" si="0"/>
        <v>0</v>
      </c>
    </row>
    <row r="58" spans="1:30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4">
        <v>0</v>
      </c>
      <c r="R58" s="33"/>
      <c r="S58" s="14">
        <v>0</v>
      </c>
      <c r="T58" s="13"/>
      <c r="U58" s="4" t="s">
        <v>327</v>
      </c>
      <c r="V58" s="11"/>
      <c r="W58" s="13"/>
      <c r="X58" s="13"/>
      <c r="AB58" s="35">
        <f>IF(ISNUMBER(FIND("d",M58)),LEFT(M58,FIND("d",M58)-1),0)*COUNTIF(Agenda!$B$2:$B$25,"Yes")+IF(ISNUMBER(FIND(" ",M58)),LEFT(RIGHT(M58,LEN(M58)-FIND(" ",M58)),FIND("h",RIGHT(M58,LEN(M58)-FIND(" ",M58)))-1),IF(ISNUMBER(FIND("h",M58)),LEFT(M58,FIND("h",M58)-1),0))</f>
        <v>0</v>
      </c>
      <c r="AC58" s="43">
        <f>IF(AB58&gt;0,'Baseline Schedule'!K56,0)+AB58*'Baseline Schedule'!X56+'Baseline Schedule'!CA56+AB58*'Baseline Schedule'!CT56</f>
        <v>0</v>
      </c>
      <c r="AD58" s="14">
        <f t="shared" si="0"/>
        <v>0</v>
      </c>
    </row>
    <row r="59" spans="1:30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4">
        <v>0</v>
      </c>
      <c r="R59" s="33"/>
      <c r="S59" s="14">
        <v>0</v>
      </c>
      <c r="T59" s="13"/>
      <c r="U59" s="4" t="s">
        <v>327</v>
      </c>
      <c r="V59" s="11"/>
      <c r="W59" s="13"/>
      <c r="X59" s="13"/>
      <c r="AB59" s="35">
        <f>IF(ISNUMBER(FIND("d",M59)),LEFT(M59,FIND("d",M59)-1),0)*COUNTIF(Agenda!$B$2:$B$25,"Yes")+IF(ISNUMBER(FIND(" ",M59)),LEFT(RIGHT(M59,LEN(M59)-FIND(" ",M59)),FIND("h",RIGHT(M59,LEN(M59)-FIND(" ",M59)))-1),IF(ISNUMBER(FIND("h",M59)),LEFT(M59,FIND("h",M59)-1),0))</f>
        <v>0</v>
      </c>
      <c r="AC59" s="43">
        <f>IF(AB59&gt;0,'Baseline Schedule'!K57,0)+AB59*'Baseline Schedule'!X57+'Baseline Schedule'!CA57+AB59*'Baseline Schedule'!CT57</f>
        <v>0</v>
      </c>
      <c r="AD59" s="14">
        <f t="shared" si="0"/>
        <v>0</v>
      </c>
    </row>
    <row r="60" spans="1:30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4">
        <v>0</v>
      </c>
      <c r="R60" s="33"/>
      <c r="S60" s="14">
        <v>0</v>
      </c>
      <c r="T60" s="13"/>
      <c r="U60" s="4" t="s">
        <v>327</v>
      </c>
      <c r="V60" s="11"/>
      <c r="W60" s="13"/>
      <c r="X60" s="13"/>
      <c r="AB60" s="35">
        <f>IF(ISNUMBER(FIND("d",M60)),LEFT(M60,FIND("d",M60)-1),0)*COUNTIF(Agenda!$B$2:$B$25,"Yes")+IF(ISNUMBER(FIND(" ",M60)),LEFT(RIGHT(M60,LEN(M60)-FIND(" ",M60)),FIND("h",RIGHT(M60,LEN(M60)-FIND(" ",M60)))-1),IF(ISNUMBER(FIND("h",M60)),LEFT(M60,FIND("h",M60)-1),0))</f>
        <v>0</v>
      </c>
      <c r="AC60" s="43">
        <f>IF(AB60&gt;0,'Baseline Schedule'!K58,0)+AB60*'Baseline Schedule'!X58+'Baseline Schedule'!CA58+AB60*'Baseline Schedule'!CT58</f>
        <v>0</v>
      </c>
      <c r="AD60" s="14">
        <f t="shared" si="0"/>
        <v>0</v>
      </c>
    </row>
    <row r="61" spans="1:30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4">
        <v>0</v>
      </c>
      <c r="R61" s="33"/>
      <c r="S61" s="14">
        <v>0</v>
      </c>
      <c r="T61" s="13"/>
      <c r="U61" s="4" t="s">
        <v>327</v>
      </c>
      <c r="V61" s="11"/>
      <c r="W61" s="13"/>
      <c r="X61" s="13"/>
      <c r="AB61" s="35">
        <f>IF(ISNUMBER(FIND("d",M61)),LEFT(M61,FIND("d",M61)-1),0)*COUNTIF(Agenda!$B$2:$B$25,"Yes")+IF(ISNUMBER(FIND(" ",M61)),LEFT(RIGHT(M61,LEN(M61)-FIND(" ",M61)),FIND("h",RIGHT(M61,LEN(M61)-FIND(" ",M61)))-1),IF(ISNUMBER(FIND("h",M61)),LEFT(M61,FIND("h",M61)-1),0))</f>
        <v>0</v>
      </c>
      <c r="AC61" s="43">
        <f>IF(AB61&gt;0,'Baseline Schedule'!K59,0)+AB61*'Baseline Schedule'!X59+'Baseline Schedule'!CA59+AB61*'Baseline Schedule'!CT59</f>
        <v>0</v>
      </c>
      <c r="AD61" s="14">
        <f t="shared" si="0"/>
        <v>0</v>
      </c>
    </row>
    <row r="62" spans="1:30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4">
        <v>0</v>
      </c>
      <c r="R62" s="33"/>
      <c r="S62" s="14">
        <v>0</v>
      </c>
      <c r="T62" s="13"/>
      <c r="U62" s="4" t="s">
        <v>327</v>
      </c>
      <c r="V62" s="11"/>
      <c r="W62" s="13"/>
      <c r="X62" s="13"/>
      <c r="AB62" s="35">
        <f>IF(ISNUMBER(FIND("d",M62)),LEFT(M62,FIND("d",M62)-1),0)*COUNTIF(Agenda!$B$2:$B$25,"Yes")+IF(ISNUMBER(FIND(" ",M62)),LEFT(RIGHT(M62,LEN(M62)-FIND(" ",M62)),FIND("h",RIGHT(M62,LEN(M62)-FIND(" ",M62)))-1),IF(ISNUMBER(FIND("h",M62)),LEFT(M62,FIND("h",M62)-1),0))</f>
        <v>0</v>
      </c>
      <c r="AC62" s="43">
        <f>IF(AB62&gt;0,'Baseline Schedule'!K60,0)+AB62*'Baseline Schedule'!X60+'Baseline Schedule'!CA60+AB62*'Baseline Schedule'!CT60</f>
        <v>0</v>
      </c>
      <c r="AD62" s="14">
        <f t="shared" si="0"/>
        <v>0</v>
      </c>
    </row>
    <row r="63" spans="1:30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4">
        <v>0</v>
      </c>
      <c r="R63" s="33"/>
      <c r="S63" s="14">
        <v>0</v>
      </c>
      <c r="T63" s="13"/>
      <c r="U63" s="4" t="s">
        <v>327</v>
      </c>
      <c r="V63" s="11"/>
      <c r="W63" s="13"/>
      <c r="X63" s="13"/>
      <c r="AB63" s="35">
        <f>IF(ISNUMBER(FIND("d",M63)),LEFT(M63,FIND("d",M63)-1),0)*COUNTIF(Agenda!$B$2:$B$25,"Yes")+IF(ISNUMBER(FIND(" ",M63)),LEFT(RIGHT(M63,LEN(M63)-FIND(" ",M63)),FIND("h",RIGHT(M63,LEN(M63)-FIND(" ",M63)))-1),IF(ISNUMBER(FIND("h",M63)),LEFT(M63,FIND("h",M63)-1),0))</f>
        <v>0</v>
      </c>
      <c r="AC63" s="43">
        <f>IF(AB63&gt;0,'Baseline Schedule'!K61,0)+AB63*'Baseline Schedule'!X61+'Baseline Schedule'!CA61+AB63*'Baseline Schedule'!CT61</f>
        <v>0</v>
      </c>
      <c r="AD63" s="14">
        <f t="shared" si="0"/>
        <v>0</v>
      </c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zoomScale="125" zoomScaleNormal="125" zoomScalePageLayoutView="125" workbookViewId="0"/>
  </sheetViews>
  <sheetFormatPr baseColWidth="10" defaultColWidth="8.83203125" defaultRowHeight="15" x14ac:dyDescent="0"/>
  <cols>
    <col min="1" max="1" width="7.83203125" customWidth="1"/>
    <col min="2" max="2" width="18.83203125" customWidth="1"/>
    <col min="3" max="4" width="11.6640625" bestFit="1" customWidth="1"/>
    <col min="5" max="5" width="7.6640625" bestFit="1" customWidth="1"/>
    <col min="6" max="6" width="10.1640625" customWidth="1"/>
    <col min="8" max="8" width="10" bestFit="1" customWidth="1"/>
    <col min="9" max="9" width="8.33203125" customWidth="1"/>
    <col min="11" max="11" width="10" bestFit="1" customWidth="1"/>
    <col min="12" max="12" width="11" bestFit="1" customWidth="1"/>
    <col min="13" max="13" width="7.6640625" customWidth="1"/>
    <col min="16" max="16" width="8.5" bestFit="1" customWidth="1"/>
    <col min="17" max="17" width="12" customWidth="1"/>
    <col min="21" max="21" width="9.1640625" bestFit="1" customWidth="1"/>
    <col min="27" max="27" width="9.33203125" customWidth="1"/>
    <col min="28" max="28" width="10.5" customWidth="1"/>
  </cols>
  <sheetData>
    <row r="1" spans="1:30" ht="15" customHeight="1">
      <c r="B1" s="2" t="s">
        <v>311</v>
      </c>
      <c r="C1" s="12">
        <v>39157.708333333299</v>
      </c>
      <c r="E1" s="19" t="s">
        <v>312</v>
      </c>
      <c r="F1" s="59" t="s">
        <v>378</v>
      </c>
      <c r="G1" s="58"/>
    </row>
    <row r="3" spans="1:30" ht="15" customHeight="1">
      <c r="A3" s="51" t="s">
        <v>0</v>
      </c>
      <c r="B3" s="51"/>
      <c r="C3" s="51" t="s">
        <v>2</v>
      </c>
      <c r="D3" s="51"/>
      <c r="E3" s="51"/>
      <c r="F3" s="51" t="s">
        <v>3</v>
      </c>
      <c r="G3" s="51"/>
      <c r="H3" s="51" t="s">
        <v>4</v>
      </c>
      <c r="I3" s="51"/>
      <c r="J3" s="51"/>
      <c r="K3" s="51"/>
      <c r="L3" s="51" t="s">
        <v>314</v>
      </c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1:30" ht="22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  <c r="AB4" s="45" t="s">
        <v>370</v>
      </c>
      <c r="AC4" s="45" t="s">
        <v>371</v>
      </c>
      <c r="AD4" s="46" t="s">
        <v>372</v>
      </c>
    </row>
    <row r="5" spans="1:30" ht="22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34" t="s">
        <v>373</v>
      </c>
      <c r="R5" s="5"/>
      <c r="S5" s="5"/>
      <c r="T5" s="5"/>
      <c r="U5" s="5"/>
      <c r="V5" s="3"/>
      <c r="W5" s="7"/>
      <c r="X5" s="7"/>
    </row>
    <row r="6" spans="1:30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  <c r="AD6" s="5"/>
    </row>
    <row r="7" spans="1:30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4">
        <v>0</v>
      </c>
      <c r="R7" s="33"/>
      <c r="S7" s="14">
        <v>75</v>
      </c>
      <c r="T7" s="13"/>
      <c r="U7" s="4" t="s">
        <v>328</v>
      </c>
      <c r="V7" s="11"/>
      <c r="W7" s="13"/>
      <c r="X7" s="13"/>
      <c r="AB7" s="35">
        <f>IF(ISNUMBER(FIND("d",M7)),LEFT(M7,FIND("d",M7)-1),0)*COUNTIF(Agenda!$B$2:$B$25,"Yes")+IF(ISNUMBER(FIND(" ",M7)),LEFT(RIGHT(M7,LEN(M7)-FIND(" ",M7)),FIND("h",RIGHT(M7,LEN(M7)-FIND(" ",M7)))-1),IF(ISNUMBER(FIND("h",M7)),LEFT(M7,FIND("h",M7)-1),0))</f>
        <v>480</v>
      </c>
      <c r="AC7" s="43">
        <f>IF(AB7&gt;0,'Baseline Schedule'!K5,0)+AB7*'Baseline Schedule'!X5+'Baseline Schedule'!CA5+AB7*'Baseline Schedule'!CT5</f>
        <v>75</v>
      </c>
      <c r="AD7" s="14">
        <f>S7-AC7</f>
        <v>0</v>
      </c>
    </row>
    <row r="8" spans="1:30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4">
        <v>0</v>
      </c>
      <c r="R8" s="33"/>
      <c r="S8" s="14">
        <v>210000</v>
      </c>
      <c r="T8" s="13"/>
      <c r="U8" s="4" t="s">
        <v>328</v>
      </c>
      <c r="V8" s="11"/>
      <c r="W8" s="13"/>
      <c r="X8" s="13"/>
      <c r="AB8" s="35">
        <f>IF(ISNUMBER(FIND("d",M8)),LEFT(M8,FIND("d",M8)-1),0)*COUNTIF(Agenda!$B$2:$B$25,"Yes")+IF(ISNUMBER(FIND(" ",M8)),LEFT(RIGHT(M8,LEN(M8)-FIND(" ",M8)),FIND("h",RIGHT(M8,LEN(M8)-FIND(" ",M8)))-1),IF(ISNUMBER(FIND("h",M8)),LEFT(M8,FIND("h",M8)-1),0))</f>
        <v>240</v>
      </c>
      <c r="AC8" s="43">
        <f>IF(AB8&gt;0,'Baseline Schedule'!K6,0)+AB8*'Baseline Schedule'!X6+'Baseline Schedule'!CA6+AB8*'Baseline Schedule'!CT6</f>
        <v>210000</v>
      </c>
      <c r="AD8" s="14">
        <f t="shared" ref="AD8:AD63" si="0">S8-AC8</f>
        <v>0</v>
      </c>
    </row>
    <row r="9" spans="1:30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4">
        <v>0</v>
      </c>
      <c r="R9" s="33"/>
      <c r="S9" s="14">
        <v>3765.3101000000001</v>
      </c>
      <c r="T9" s="13"/>
      <c r="U9" s="4" t="s">
        <v>328</v>
      </c>
      <c r="V9" s="11"/>
      <c r="W9" s="13"/>
      <c r="X9" s="13"/>
      <c r="AB9" s="35">
        <f>IF(ISNUMBER(FIND("d",M9)),LEFT(M9,FIND("d",M9)-1),0)*COUNTIF(Agenda!$B$2:$B$25,"Yes")+IF(ISNUMBER(FIND(" ",M9)),LEFT(RIGHT(M9,LEN(M9)-FIND(" ",M9)),FIND("h",RIGHT(M9,LEN(M9)-FIND(" ",M9)))-1),IF(ISNUMBER(FIND("h",M9)),LEFT(M9,FIND("h",M9)-1),0))</f>
        <v>160</v>
      </c>
      <c r="AC9" s="43">
        <f>IF(AB9&gt;0,'Baseline Schedule'!K7,0)+AB9*'Baseline Schedule'!X7+'Baseline Schedule'!CA7+AB9*'Baseline Schedule'!CT7</f>
        <v>3765.3101000000001</v>
      </c>
      <c r="AD9" s="14">
        <f t="shared" si="0"/>
        <v>0</v>
      </c>
    </row>
    <row r="10" spans="1:30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4">
        <v>0</v>
      </c>
      <c r="R10" s="33"/>
      <c r="S10" s="14">
        <v>1876.54</v>
      </c>
      <c r="T10" s="13"/>
      <c r="U10" s="4" t="s">
        <v>328</v>
      </c>
      <c r="V10" s="11"/>
      <c r="W10" s="13"/>
      <c r="X10" s="13"/>
      <c r="AB10" s="35">
        <f>IF(ISNUMBER(FIND("d",M10)),LEFT(M10,FIND("d",M10)-1),0)*COUNTIF(Agenda!$B$2:$B$25,"Yes")+IF(ISNUMBER(FIND(" ",M10)),LEFT(RIGHT(M10,LEN(M10)-FIND(" ",M10)),FIND("h",RIGHT(M10,LEN(M10)-FIND(" ",M10)))-1),IF(ISNUMBER(FIND("h",M10)),LEFT(M10,FIND("h",M10)-1),0))</f>
        <v>480</v>
      </c>
      <c r="AC10" s="43">
        <f>IF(AB10&gt;0,'Baseline Schedule'!K8,0)+AB10*'Baseline Schedule'!X8+'Baseline Schedule'!CA8+AB10*'Baseline Schedule'!CT8</f>
        <v>1876.54</v>
      </c>
      <c r="AD10" s="14">
        <f t="shared" si="0"/>
        <v>0</v>
      </c>
    </row>
    <row r="11" spans="1:30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4">
        <v>0</v>
      </c>
      <c r="R11" s="33"/>
      <c r="S11" s="14">
        <v>0.01</v>
      </c>
      <c r="T11" s="13"/>
      <c r="U11" s="4" t="s">
        <v>328</v>
      </c>
      <c r="V11" s="11"/>
      <c r="W11" s="13"/>
      <c r="X11" s="13"/>
      <c r="AB11" s="35">
        <f>IF(ISNUMBER(FIND("d",M11)),LEFT(M11,FIND("d",M11)-1),0)*COUNTIF(Agenda!$B$2:$B$25,"Yes")+IF(ISNUMBER(FIND(" ",M11)),LEFT(RIGHT(M11,LEN(M11)-FIND(" ",M11)),FIND("h",RIGHT(M11,LEN(M11)-FIND(" ",M11)))-1),IF(ISNUMBER(FIND("h",M11)),LEFT(M11,FIND("h",M11)-1),0))</f>
        <v>480</v>
      </c>
      <c r="AC11" s="43">
        <f>IF(AB11&gt;0,'Baseline Schedule'!K9,0)+AB11*'Baseline Schedule'!X9+'Baseline Schedule'!CA9+AB11*'Baseline Schedule'!CT9</f>
        <v>0.01</v>
      </c>
      <c r="AD11" s="14">
        <f t="shared" si="0"/>
        <v>0</v>
      </c>
    </row>
    <row r="12" spans="1:30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377</v>
      </c>
      <c r="N12" s="13"/>
      <c r="O12" s="13"/>
      <c r="P12" s="17"/>
      <c r="Q12" s="14">
        <v>-9.0000001364387572E-4</v>
      </c>
      <c r="R12" s="33"/>
      <c r="S12" s="14">
        <v>67701.789099999995</v>
      </c>
      <c r="T12" s="13"/>
      <c r="U12" s="4" t="s">
        <v>328</v>
      </c>
      <c r="V12" s="11"/>
      <c r="W12" s="13"/>
      <c r="X12" s="13"/>
      <c r="AB12" s="35">
        <f>IF(ISNUMBER(FIND("d",M12)),LEFT(M12,FIND("d",M12)-1),0)*COUNTIF(Agenda!$B$2:$B$25,"Yes")+IF(ISNUMBER(FIND(" ",M12)),LEFT(RIGHT(M12,LEN(M12)-FIND(" ",M12)),FIND("h",RIGHT(M12,LEN(M12)-FIND(" ",M12)))-1),IF(ISNUMBER(FIND("h",M12)),LEFT(M12,FIND("h",M12)-1),0))</f>
        <v>432</v>
      </c>
      <c r="AC12" s="43">
        <f>IF(AB12&gt;0,'Baseline Schedule'!K10,0)+AB12*'Baseline Schedule'!X10+'Baseline Schedule'!CA10+AB12*'Baseline Schedule'!CT10</f>
        <v>67701.790000000008</v>
      </c>
      <c r="AD12" s="14">
        <f t="shared" si="0"/>
        <v>-9.0000001364387572E-4</v>
      </c>
    </row>
    <row r="13" spans="1:30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  <c r="AB13" s="35"/>
      <c r="AC13" s="43"/>
      <c r="AD13" s="5"/>
    </row>
    <row r="14" spans="1:30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39122.333333333299</v>
      </c>
      <c r="M14" s="4" t="s">
        <v>83</v>
      </c>
      <c r="N14" s="13"/>
      <c r="O14" s="13"/>
      <c r="P14" s="17"/>
      <c r="Q14" s="14">
        <v>8.0000000161817297E-4</v>
      </c>
      <c r="R14" s="33"/>
      <c r="S14" s="14">
        <v>29084.800800000001</v>
      </c>
      <c r="T14" s="13"/>
      <c r="U14" s="4" t="s">
        <v>328</v>
      </c>
      <c r="V14" s="11"/>
      <c r="W14" s="13"/>
      <c r="X14" s="13"/>
      <c r="AB14" s="35">
        <f>IF(ISNUMBER(FIND("d",M14)),LEFT(M14,FIND("d",M14)-1),0)*COUNTIF(Agenda!$B$2:$B$25,"Yes")+IF(ISNUMBER(FIND(" ",M14)),LEFT(RIGHT(M14,LEN(M14)-FIND(" ",M14)),FIND("h",RIGHT(M14,LEN(M14)-FIND(" ",M14)))-1),IF(ISNUMBER(FIND("h",M14)),LEFT(M14,FIND("h",M14)-1),0))</f>
        <v>80</v>
      </c>
      <c r="AC14" s="43">
        <f>IF(AB14&gt;0,'Baseline Schedule'!K12,0)+AB14*'Baseline Schedule'!X12+'Baseline Schedule'!CA12+AB14*'Baseline Schedule'!CT12</f>
        <v>29084.799999999999</v>
      </c>
      <c r="AD14" s="14">
        <f t="shared" si="0"/>
        <v>8.0000000161817297E-4</v>
      </c>
    </row>
    <row r="15" spans="1:30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39122.333333333299</v>
      </c>
      <c r="M15" s="4" t="s">
        <v>379</v>
      </c>
      <c r="N15" s="13"/>
      <c r="O15" s="13"/>
      <c r="P15" s="17"/>
      <c r="Q15" s="14">
        <v>2.9999999969732016E-4</v>
      </c>
      <c r="R15" s="33"/>
      <c r="S15" s="14">
        <v>5701.7602999999999</v>
      </c>
      <c r="T15" s="13"/>
      <c r="U15" s="4" t="s">
        <v>328</v>
      </c>
      <c r="V15" s="11"/>
      <c r="W15" s="13"/>
      <c r="X15" s="13"/>
      <c r="AB15" s="35">
        <f>IF(ISNUMBER(FIND("d",M15)),LEFT(M15,FIND("d",M15)-1),0)*COUNTIF(Agenda!$B$2:$B$25,"Yes")+IF(ISNUMBER(FIND(" ",M15)),LEFT(RIGHT(M15,LEN(M15)-FIND(" ",M15)),FIND("h",RIGHT(M15,LEN(M15)-FIND(" ",M15)))-1),IF(ISNUMBER(FIND("h",M15)),LEFT(M15,FIND("h",M15)-1),0))</f>
        <v>96</v>
      </c>
      <c r="AC15" s="43">
        <f>IF(AB15&gt;0,'Baseline Schedule'!K13,0)+AB15*'Baseline Schedule'!X13+'Baseline Schedule'!CA13+AB15*'Baseline Schedule'!CT13</f>
        <v>5701.76</v>
      </c>
      <c r="AD15" s="14">
        <f t="shared" si="0"/>
        <v>2.9999999969732016E-4</v>
      </c>
    </row>
    <row r="16" spans="1:30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380</v>
      </c>
      <c r="N16" s="13"/>
      <c r="O16" s="13"/>
      <c r="P16" s="17"/>
      <c r="Q16" s="14">
        <v>3.4000000014202669E-3</v>
      </c>
      <c r="R16" s="33"/>
      <c r="S16" s="14">
        <v>110554.45</v>
      </c>
      <c r="T16" s="13"/>
      <c r="U16" s="4" t="s">
        <v>381</v>
      </c>
      <c r="V16" s="11"/>
      <c r="W16" s="13"/>
      <c r="X16" s="13"/>
      <c r="AB16" s="35">
        <f>IF(ISNUMBER(FIND("d",M16)),LEFT(M16,FIND("d",M16)-1),0)*COUNTIF(Agenda!$B$2:$B$25,"Yes")+IF(ISNUMBER(FIND(" ",M16)),LEFT(RIGHT(M16,LEN(M16)-FIND(" ",M16)),FIND("h",RIGHT(M16,LEN(M16)-FIND(" ",M16)))-1),IF(ISNUMBER(FIND("h",M16)),LEFT(M16,FIND("h",M16)-1),0))</f>
        <v>104</v>
      </c>
      <c r="AC16" s="43">
        <f>IF(AB16&gt;0,'Baseline Schedule'!K14,0)+AB16*'Baseline Schedule'!X14+'Baseline Schedule'!CA14+AB16*'Baseline Schedule'!CT14</f>
        <v>110554.4466</v>
      </c>
      <c r="AD16" s="14">
        <f t="shared" si="0"/>
        <v>3.4000000014202669E-3</v>
      </c>
    </row>
    <row r="17" spans="1:30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379</v>
      </c>
      <c r="N17" s="13"/>
      <c r="O17" s="13"/>
      <c r="P17" s="17"/>
      <c r="Q17" s="14">
        <v>-2.0000000040454324E-4</v>
      </c>
      <c r="R17" s="33"/>
      <c r="S17" s="14">
        <v>12330.0098</v>
      </c>
      <c r="T17" s="13"/>
      <c r="U17" s="4" t="s">
        <v>328</v>
      </c>
      <c r="V17" s="11"/>
      <c r="W17" s="13"/>
      <c r="X17" s="13"/>
      <c r="AB17" s="35">
        <f>IF(ISNUMBER(FIND("d",M17)),LEFT(M17,FIND("d",M17)-1),0)*COUNTIF(Agenda!$B$2:$B$25,"Yes")+IF(ISNUMBER(FIND(" ",M17)),LEFT(RIGHT(M17,LEN(M17)-FIND(" ",M17)),FIND("h",RIGHT(M17,LEN(M17)-FIND(" ",M17)))-1),IF(ISNUMBER(FIND("h",M17)),LEFT(M17,FIND("h",M17)-1),0))</f>
        <v>96</v>
      </c>
      <c r="AC17" s="43">
        <f>IF(AB17&gt;0,'Baseline Schedule'!K15,0)+AB17*'Baseline Schedule'!X15+'Baseline Schedule'!CA15+AB17*'Baseline Schedule'!CT15</f>
        <v>12330.01</v>
      </c>
      <c r="AD17" s="14">
        <f t="shared" si="0"/>
        <v>-2.0000000040454324E-4</v>
      </c>
    </row>
    <row r="18" spans="1:30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4">
        <v>6.3000000081956387E-3</v>
      </c>
      <c r="R18" s="33"/>
      <c r="S18" s="14">
        <v>236361.8438</v>
      </c>
      <c r="T18" s="13"/>
      <c r="U18" s="4" t="s">
        <v>328</v>
      </c>
      <c r="V18" s="11"/>
      <c r="W18" s="13"/>
      <c r="X18" s="13"/>
      <c r="AB18" s="35">
        <f>IF(ISNUMBER(FIND("d",M18)),LEFT(M18,FIND("d",M18)-1),0)*COUNTIF(Agenda!$B$2:$B$25,"Yes")+IF(ISNUMBER(FIND(" ",M18)),LEFT(RIGHT(M18,LEN(M18)-FIND(" ",M18)),FIND("h",RIGHT(M18,LEN(M18)-FIND(" ",M18)))-1),IF(ISNUMBER(FIND("h",M18)),LEFT(M18,FIND("h",M18)-1),0))</f>
        <v>8</v>
      </c>
      <c r="AC18" s="43">
        <f>IF(AB18&gt;0,'Baseline Schedule'!K16,0)+AB18*'Baseline Schedule'!X16+'Baseline Schedule'!CA16+AB18*'Baseline Schedule'!CT16</f>
        <v>236361.83749999999</v>
      </c>
      <c r="AD18" s="14">
        <f t="shared" si="0"/>
        <v>6.3000000081956387E-3</v>
      </c>
    </row>
    <row r="19" spans="1:30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  <c r="AB19" s="35"/>
      <c r="AC19" s="43"/>
      <c r="AD19" s="5"/>
    </row>
    <row r="20" spans="1:30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4"/>
      <c r="M20" s="4" t="s">
        <v>18</v>
      </c>
      <c r="N20" s="13"/>
      <c r="O20" s="13"/>
      <c r="P20" s="17"/>
      <c r="Q20" s="14">
        <v>0</v>
      </c>
      <c r="R20" s="33"/>
      <c r="S20" s="14">
        <v>0</v>
      </c>
      <c r="T20" s="13"/>
      <c r="U20" s="4" t="s">
        <v>327</v>
      </c>
      <c r="V20" s="11"/>
      <c r="W20" s="13"/>
      <c r="X20" s="13"/>
      <c r="AB20" s="35">
        <f>IF(ISNUMBER(FIND("d",M20)),LEFT(M20,FIND("d",M20)-1),0)*COUNTIF(Agenda!$B$2:$B$25,"Yes")+IF(ISNUMBER(FIND(" ",M20)),LEFT(RIGHT(M20,LEN(M20)-FIND(" ",M20)),FIND("h",RIGHT(M20,LEN(M20)-FIND(" ",M20)))-1),IF(ISNUMBER(FIND("h",M20)),LEFT(M20,FIND("h",M20)-1),0))</f>
        <v>0</v>
      </c>
      <c r="AC20" s="43">
        <f>IF(AB20&gt;0,'Baseline Schedule'!K18,0)+AB20*'Baseline Schedule'!X18+'Baseline Schedule'!CA18+AB20*'Baseline Schedule'!CT18</f>
        <v>0</v>
      </c>
      <c r="AD20" s="14">
        <f t="shared" si="0"/>
        <v>0</v>
      </c>
    </row>
    <row r="21" spans="1:30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4"/>
      <c r="M21" s="4" t="s">
        <v>18</v>
      </c>
      <c r="N21" s="13"/>
      <c r="O21" s="13"/>
      <c r="P21" s="17"/>
      <c r="Q21" s="14">
        <v>0</v>
      </c>
      <c r="R21" s="33"/>
      <c r="S21" s="14">
        <v>0</v>
      </c>
      <c r="T21" s="13"/>
      <c r="U21" s="4" t="s">
        <v>327</v>
      </c>
      <c r="V21" s="11"/>
      <c r="W21" s="13"/>
      <c r="X21" s="13"/>
      <c r="AB21" s="35">
        <f>IF(ISNUMBER(FIND("d",M21)),LEFT(M21,FIND("d",M21)-1),0)*COUNTIF(Agenda!$B$2:$B$25,"Yes")+IF(ISNUMBER(FIND(" ",M21)),LEFT(RIGHT(M21,LEN(M21)-FIND(" ",M21)),FIND("h",RIGHT(M21,LEN(M21)-FIND(" ",M21)))-1),IF(ISNUMBER(FIND("h",M21)),LEFT(M21,FIND("h",M21)-1),0))</f>
        <v>0</v>
      </c>
      <c r="AC21" s="43">
        <f>IF(AB21&gt;0,'Baseline Schedule'!K19,0)+AB21*'Baseline Schedule'!X19+'Baseline Schedule'!CA19+AB21*'Baseline Schedule'!CT19</f>
        <v>0</v>
      </c>
      <c r="AD21" s="14">
        <f t="shared" si="0"/>
        <v>0</v>
      </c>
    </row>
    <row r="22" spans="1:30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4"/>
      <c r="M22" s="4" t="s">
        <v>18</v>
      </c>
      <c r="N22" s="13"/>
      <c r="O22" s="13"/>
      <c r="P22" s="17"/>
      <c r="Q22" s="14">
        <v>0</v>
      </c>
      <c r="R22" s="33"/>
      <c r="S22" s="14">
        <v>0</v>
      </c>
      <c r="T22" s="13"/>
      <c r="U22" s="4" t="s">
        <v>327</v>
      </c>
      <c r="V22" s="11"/>
      <c r="W22" s="13"/>
      <c r="X22" s="13"/>
      <c r="AB22" s="35">
        <f>IF(ISNUMBER(FIND("d",M22)),LEFT(M22,FIND("d",M22)-1),0)*COUNTIF(Agenda!$B$2:$B$25,"Yes")+IF(ISNUMBER(FIND(" ",M22)),LEFT(RIGHT(M22,LEN(M22)-FIND(" ",M22)),FIND("h",RIGHT(M22,LEN(M22)-FIND(" ",M22)))-1),IF(ISNUMBER(FIND("h",M22)),LEFT(M22,FIND("h",M22)-1),0))</f>
        <v>0</v>
      </c>
      <c r="AC22" s="43">
        <f>IF(AB22&gt;0,'Baseline Schedule'!K20,0)+AB22*'Baseline Schedule'!X20+'Baseline Schedule'!CA20+AB22*'Baseline Schedule'!CT20</f>
        <v>0</v>
      </c>
      <c r="AD22" s="14">
        <f t="shared" si="0"/>
        <v>0</v>
      </c>
    </row>
    <row r="23" spans="1:30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4"/>
      <c r="M23" s="4" t="s">
        <v>18</v>
      </c>
      <c r="N23" s="13"/>
      <c r="O23" s="13"/>
      <c r="P23" s="17"/>
      <c r="Q23" s="14">
        <v>0</v>
      </c>
      <c r="R23" s="33"/>
      <c r="S23" s="14">
        <v>0</v>
      </c>
      <c r="T23" s="13"/>
      <c r="U23" s="4" t="s">
        <v>327</v>
      </c>
      <c r="V23" s="11"/>
      <c r="W23" s="13"/>
      <c r="X23" s="13"/>
      <c r="AB23" s="35">
        <f>IF(ISNUMBER(FIND("d",M23)),LEFT(M23,FIND("d",M23)-1),0)*COUNTIF(Agenda!$B$2:$B$25,"Yes")+IF(ISNUMBER(FIND(" ",M23)),LEFT(RIGHT(M23,LEN(M23)-FIND(" ",M23)),FIND("h",RIGHT(M23,LEN(M23)-FIND(" ",M23)))-1),IF(ISNUMBER(FIND("h",M23)),LEFT(M23,FIND("h",M23)-1),0))</f>
        <v>0</v>
      </c>
      <c r="AC23" s="43">
        <f>IF(AB23&gt;0,'Baseline Schedule'!K21,0)+AB23*'Baseline Schedule'!X21+'Baseline Schedule'!CA21+AB23*'Baseline Schedule'!CT21</f>
        <v>0</v>
      </c>
      <c r="AD23" s="14">
        <f t="shared" si="0"/>
        <v>0</v>
      </c>
    </row>
    <row r="24" spans="1:30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  <c r="AB24" s="35"/>
      <c r="AC24" s="43"/>
      <c r="AD24" s="5"/>
    </row>
    <row r="25" spans="1:30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4"/>
      <c r="M25" s="4" t="s">
        <v>18</v>
      </c>
      <c r="N25" s="13"/>
      <c r="O25" s="13"/>
      <c r="P25" s="17"/>
      <c r="Q25" s="14">
        <v>0</v>
      </c>
      <c r="R25" s="33"/>
      <c r="S25" s="14">
        <v>0</v>
      </c>
      <c r="T25" s="13"/>
      <c r="U25" s="4" t="s">
        <v>327</v>
      </c>
      <c r="V25" s="11"/>
      <c r="W25" s="13"/>
      <c r="X25" s="13"/>
      <c r="AB25" s="35">
        <f>IF(ISNUMBER(FIND("d",M25)),LEFT(M25,FIND("d",M25)-1),0)*COUNTIF(Agenda!$B$2:$B$25,"Yes")+IF(ISNUMBER(FIND(" ",M25)),LEFT(RIGHT(M25,LEN(M25)-FIND(" ",M25)),FIND("h",RIGHT(M25,LEN(M25)-FIND(" ",M25)))-1),IF(ISNUMBER(FIND("h",M25)),LEFT(M25,FIND("h",M25)-1),0))</f>
        <v>0</v>
      </c>
      <c r="AC25" s="43">
        <f>IF(AB25&gt;0,'Baseline Schedule'!K23,0)+AB25*'Baseline Schedule'!X23+'Baseline Schedule'!CA23+AB25*'Baseline Schedule'!CT23</f>
        <v>0</v>
      </c>
      <c r="AD25" s="14">
        <f t="shared" si="0"/>
        <v>0</v>
      </c>
    </row>
    <row r="26" spans="1:30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4"/>
      <c r="M26" s="4" t="s">
        <v>18</v>
      </c>
      <c r="N26" s="13"/>
      <c r="O26" s="13"/>
      <c r="P26" s="17"/>
      <c r="Q26" s="14">
        <v>0</v>
      </c>
      <c r="R26" s="33"/>
      <c r="S26" s="14">
        <v>0</v>
      </c>
      <c r="T26" s="13"/>
      <c r="U26" s="4" t="s">
        <v>327</v>
      </c>
      <c r="V26" s="11"/>
      <c r="W26" s="13"/>
      <c r="X26" s="13"/>
      <c r="AB26" s="35">
        <f>IF(ISNUMBER(FIND("d",M26)),LEFT(M26,FIND("d",M26)-1),0)*COUNTIF(Agenda!$B$2:$B$25,"Yes")+IF(ISNUMBER(FIND(" ",M26)),LEFT(RIGHT(M26,LEN(M26)-FIND(" ",M26)),FIND("h",RIGHT(M26,LEN(M26)-FIND(" ",M26)))-1),IF(ISNUMBER(FIND("h",M26)),LEFT(M26,FIND("h",M26)-1),0))</f>
        <v>0</v>
      </c>
      <c r="AC26" s="43">
        <f>IF(AB26&gt;0,'Baseline Schedule'!K24,0)+AB26*'Baseline Schedule'!X24+'Baseline Schedule'!CA24+AB26*'Baseline Schedule'!CT24</f>
        <v>0</v>
      </c>
      <c r="AD26" s="14">
        <f t="shared" si="0"/>
        <v>0</v>
      </c>
    </row>
    <row r="27" spans="1:30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4"/>
      <c r="M27" s="4" t="s">
        <v>18</v>
      </c>
      <c r="N27" s="13"/>
      <c r="O27" s="13"/>
      <c r="P27" s="17"/>
      <c r="Q27" s="14">
        <v>0</v>
      </c>
      <c r="R27" s="33"/>
      <c r="S27" s="14">
        <v>0</v>
      </c>
      <c r="T27" s="13"/>
      <c r="U27" s="4" t="s">
        <v>327</v>
      </c>
      <c r="V27" s="11"/>
      <c r="W27" s="13"/>
      <c r="X27" s="13"/>
      <c r="AB27" s="35">
        <f>IF(ISNUMBER(FIND("d",M27)),LEFT(M27,FIND("d",M27)-1),0)*COUNTIF(Agenda!$B$2:$B$25,"Yes")+IF(ISNUMBER(FIND(" ",M27)),LEFT(RIGHT(M27,LEN(M27)-FIND(" ",M27)),FIND("h",RIGHT(M27,LEN(M27)-FIND(" ",M27)))-1),IF(ISNUMBER(FIND("h",M27)),LEFT(M27,FIND("h",M27)-1),0))</f>
        <v>0</v>
      </c>
      <c r="AC27" s="43">
        <f>IF(AB27&gt;0,'Baseline Schedule'!K25,0)+AB27*'Baseline Schedule'!X25+'Baseline Schedule'!CA25+AB27*'Baseline Schedule'!CT25</f>
        <v>0</v>
      </c>
      <c r="AD27" s="14">
        <f t="shared" si="0"/>
        <v>0</v>
      </c>
    </row>
    <row r="28" spans="1:30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  <c r="AB28" s="35"/>
      <c r="AC28" s="43"/>
      <c r="AD28" s="5"/>
    </row>
    <row r="29" spans="1:30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4">
        <v>0</v>
      </c>
      <c r="R29" s="33"/>
      <c r="S29" s="14">
        <v>0</v>
      </c>
      <c r="T29" s="13"/>
      <c r="U29" s="4" t="s">
        <v>327</v>
      </c>
      <c r="V29" s="11"/>
      <c r="W29" s="13"/>
      <c r="X29" s="13"/>
      <c r="AB29" s="35">
        <f>IF(ISNUMBER(FIND("d",M29)),LEFT(M29,FIND("d",M29)-1),0)*COUNTIF(Agenda!$B$2:$B$25,"Yes")+IF(ISNUMBER(FIND(" ",M29)),LEFT(RIGHT(M29,LEN(M29)-FIND(" ",M29)),FIND("h",RIGHT(M29,LEN(M29)-FIND(" ",M29)))-1),IF(ISNUMBER(FIND("h",M29)),LEFT(M29,FIND("h",M29)-1),0))</f>
        <v>0</v>
      </c>
      <c r="AC29" s="43">
        <f>IF(AB29&gt;0,'Baseline Schedule'!K27,0)+AB29*'Baseline Schedule'!X27+'Baseline Schedule'!CA27+AB29*'Baseline Schedule'!CT27</f>
        <v>0</v>
      </c>
      <c r="AD29" s="14">
        <f t="shared" si="0"/>
        <v>0</v>
      </c>
    </row>
    <row r="30" spans="1:30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4">
        <v>0</v>
      </c>
      <c r="R30" s="33"/>
      <c r="S30" s="14">
        <v>0</v>
      </c>
      <c r="T30" s="13"/>
      <c r="U30" s="4" t="s">
        <v>327</v>
      </c>
      <c r="V30" s="11"/>
      <c r="W30" s="13"/>
      <c r="X30" s="13"/>
      <c r="AB30" s="35">
        <f>IF(ISNUMBER(FIND("d",M30)),LEFT(M30,FIND("d",M30)-1),0)*COUNTIF(Agenda!$B$2:$B$25,"Yes")+IF(ISNUMBER(FIND(" ",M30)),LEFT(RIGHT(M30,LEN(M30)-FIND(" ",M30)),FIND("h",RIGHT(M30,LEN(M30)-FIND(" ",M30)))-1),IF(ISNUMBER(FIND("h",M30)),LEFT(M30,FIND("h",M30)-1),0))</f>
        <v>0</v>
      </c>
      <c r="AC30" s="43">
        <f>IF(AB30&gt;0,'Baseline Schedule'!K28,0)+AB30*'Baseline Schedule'!X28+'Baseline Schedule'!CA28+AB30*'Baseline Schedule'!CT28</f>
        <v>0</v>
      </c>
      <c r="AD30" s="14">
        <f t="shared" si="0"/>
        <v>0</v>
      </c>
    </row>
    <row r="31" spans="1:30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4">
        <v>0</v>
      </c>
      <c r="R31" s="33"/>
      <c r="S31" s="14">
        <v>0</v>
      </c>
      <c r="T31" s="13"/>
      <c r="U31" s="4" t="s">
        <v>327</v>
      </c>
      <c r="V31" s="11"/>
      <c r="W31" s="13"/>
      <c r="X31" s="13"/>
      <c r="AB31" s="35">
        <f>IF(ISNUMBER(FIND("d",M31)),LEFT(M31,FIND("d",M31)-1),0)*COUNTIF(Agenda!$B$2:$B$25,"Yes")+IF(ISNUMBER(FIND(" ",M31)),LEFT(RIGHT(M31,LEN(M31)-FIND(" ",M31)),FIND("h",RIGHT(M31,LEN(M31)-FIND(" ",M31)))-1),IF(ISNUMBER(FIND("h",M31)),LEFT(M31,FIND("h",M31)-1),0))</f>
        <v>0</v>
      </c>
      <c r="AC31" s="43">
        <f>IF(AB31&gt;0,'Baseline Schedule'!K29,0)+AB31*'Baseline Schedule'!X29+'Baseline Schedule'!CA29+AB31*'Baseline Schedule'!CT29</f>
        <v>0</v>
      </c>
      <c r="AD31" s="14">
        <f t="shared" si="0"/>
        <v>0</v>
      </c>
    </row>
    <row r="32" spans="1:30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4">
        <v>0</v>
      </c>
      <c r="R32" s="33"/>
      <c r="S32" s="14">
        <v>0</v>
      </c>
      <c r="T32" s="13"/>
      <c r="U32" s="4" t="s">
        <v>327</v>
      </c>
      <c r="V32" s="11"/>
      <c r="W32" s="13"/>
      <c r="X32" s="13"/>
      <c r="AB32" s="35">
        <f>IF(ISNUMBER(FIND("d",M32)),LEFT(M32,FIND("d",M32)-1),0)*COUNTIF(Agenda!$B$2:$B$25,"Yes")+IF(ISNUMBER(FIND(" ",M32)),LEFT(RIGHT(M32,LEN(M32)-FIND(" ",M32)),FIND("h",RIGHT(M32,LEN(M32)-FIND(" ",M32)))-1),IF(ISNUMBER(FIND("h",M32)),LEFT(M32,FIND("h",M32)-1),0))</f>
        <v>0</v>
      </c>
      <c r="AC32" s="43">
        <f>IF(AB32&gt;0,'Baseline Schedule'!K30,0)+AB32*'Baseline Schedule'!X30+'Baseline Schedule'!CA30+AB32*'Baseline Schedule'!CT30</f>
        <v>0</v>
      </c>
      <c r="AD32" s="14">
        <f t="shared" si="0"/>
        <v>0</v>
      </c>
    </row>
    <row r="33" spans="1:30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4">
        <v>0</v>
      </c>
      <c r="R33" s="33"/>
      <c r="S33" s="14">
        <v>0</v>
      </c>
      <c r="T33" s="13"/>
      <c r="U33" s="4" t="s">
        <v>327</v>
      </c>
      <c r="V33" s="11"/>
      <c r="W33" s="13"/>
      <c r="X33" s="13"/>
      <c r="AB33" s="35">
        <f>IF(ISNUMBER(FIND("d",M33)),LEFT(M33,FIND("d",M33)-1),0)*COUNTIF(Agenda!$B$2:$B$25,"Yes")+IF(ISNUMBER(FIND(" ",M33)),LEFT(RIGHT(M33,LEN(M33)-FIND(" ",M33)),FIND("h",RIGHT(M33,LEN(M33)-FIND(" ",M33)))-1),IF(ISNUMBER(FIND("h",M33)),LEFT(M33,FIND("h",M33)-1),0))</f>
        <v>0</v>
      </c>
      <c r="AC33" s="43">
        <f>IF(AB33&gt;0,'Baseline Schedule'!K31,0)+AB33*'Baseline Schedule'!X31+'Baseline Schedule'!CA31+AB33*'Baseline Schedule'!CT31</f>
        <v>0</v>
      </c>
      <c r="AD33" s="14">
        <f t="shared" si="0"/>
        <v>0</v>
      </c>
    </row>
    <row r="34" spans="1:30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4">
        <v>0</v>
      </c>
      <c r="R34" s="33"/>
      <c r="S34" s="14">
        <v>0</v>
      </c>
      <c r="T34" s="13"/>
      <c r="U34" s="4" t="s">
        <v>327</v>
      </c>
      <c r="V34" s="11"/>
      <c r="W34" s="13"/>
      <c r="X34" s="13"/>
      <c r="AB34" s="35">
        <f>IF(ISNUMBER(FIND("d",M34)),LEFT(M34,FIND("d",M34)-1),0)*COUNTIF(Agenda!$B$2:$B$25,"Yes")+IF(ISNUMBER(FIND(" ",M34)),LEFT(RIGHT(M34,LEN(M34)-FIND(" ",M34)),FIND("h",RIGHT(M34,LEN(M34)-FIND(" ",M34)))-1),IF(ISNUMBER(FIND("h",M34)),LEFT(M34,FIND("h",M34)-1),0))</f>
        <v>0</v>
      </c>
      <c r="AC34" s="43">
        <f>IF(AB34&gt;0,'Baseline Schedule'!K32,0)+AB34*'Baseline Schedule'!X32+'Baseline Schedule'!CA32+AB34*'Baseline Schedule'!CT32</f>
        <v>0</v>
      </c>
      <c r="AD34" s="14">
        <f t="shared" si="0"/>
        <v>0</v>
      </c>
    </row>
    <row r="35" spans="1:30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  <c r="AB35" s="35"/>
      <c r="AC35" s="43"/>
      <c r="AD35" s="5"/>
    </row>
    <row r="36" spans="1:30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4">
        <v>0</v>
      </c>
      <c r="R36" s="33"/>
      <c r="S36" s="14">
        <v>0</v>
      </c>
      <c r="T36" s="13"/>
      <c r="U36" s="4" t="s">
        <v>327</v>
      </c>
      <c r="V36" s="11"/>
      <c r="W36" s="13"/>
      <c r="X36" s="13"/>
      <c r="AB36" s="35">
        <f>IF(ISNUMBER(FIND("d",M36)),LEFT(M36,FIND("d",M36)-1),0)*COUNTIF(Agenda!$B$2:$B$25,"Yes")+IF(ISNUMBER(FIND(" ",M36)),LEFT(RIGHT(M36,LEN(M36)-FIND(" ",M36)),FIND("h",RIGHT(M36,LEN(M36)-FIND(" ",M36)))-1),IF(ISNUMBER(FIND("h",M36)),LEFT(M36,FIND("h",M36)-1),0))</f>
        <v>0</v>
      </c>
      <c r="AC36" s="43">
        <f>IF(AB36&gt;0,'Baseline Schedule'!K34,0)+AB36*'Baseline Schedule'!X34+'Baseline Schedule'!CA34+AB36*'Baseline Schedule'!CT34</f>
        <v>0</v>
      </c>
      <c r="AD36" s="14">
        <f t="shared" si="0"/>
        <v>0</v>
      </c>
    </row>
    <row r="37" spans="1:30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  <c r="AB37" s="35"/>
      <c r="AC37" s="43"/>
      <c r="AD37" s="5"/>
    </row>
    <row r="38" spans="1:30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4">
        <v>0</v>
      </c>
      <c r="R38" s="33"/>
      <c r="S38" s="14">
        <v>0</v>
      </c>
      <c r="T38" s="13"/>
      <c r="U38" s="4" t="s">
        <v>327</v>
      </c>
      <c r="V38" s="11"/>
      <c r="W38" s="13"/>
      <c r="X38" s="13"/>
      <c r="AB38" s="35">
        <f>IF(ISNUMBER(FIND("d",M38)),LEFT(M38,FIND("d",M38)-1),0)*COUNTIF(Agenda!$B$2:$B$25,"Yes")+IF(ISNUMBER(FIND(" ",M38)),LEFT(RIGHT(M38,LEN(M38)-FIND(" ",M38)),FIND("h",RIGHT(M38,LEN(M38)-FIND(" ",M38)))-1),IF(ISNUMBER(FIND("h",M38)),LEFT(M38,FIND("h",M38)-1),0))</f>
        <v>0</v>
      </c>
      <c r="AC38" s="43">
        <f>IF(AB38&gt;0,'Baseline Schedule'!K36,0)+AB38*'Baseline Schedule'!X36+'Baseline Schedule'!CA36+AB38*'Baseline Schedule'!CT36</f>
        <v>0</v>
      </c>
      <c r="AD38" s="14">
        <f t="shared" si="0"/>
        <v>0</v>
      </c>
    </row>
    <row r="39" spans="1:30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4">
        <v>0</v>
      </c>
      <c r="R39" s="33"/>
      <c r="S39" s="14">
        <v>0</v>
      </c>
      <c r="T39" s="13"/>
      <c r="U39" s="4" t="s">
        <v>327</v>
      </c>
      <c r="V39" s="11"/>
      <c r="W39" s="13"/>
      <c r="X39" s="13"/>
      <c r="AB39" s="35">
        <f>IF(ISNUMBER(FIND("d",M39)),LEFT(M39,FIND("d",M39)-1),0)*COUNTIF(Agenda!$B$2:$B$25,"Yes")+IF(ISNUMBER(FIND(" ",M39)),LEFT(RIGHT(M39,LEN(M39)-FIND(" ",M39)),FIND("h",RIGHT(M39,LEN(M39)-FIND(" ",M39)))-1),IF(ISNUMBER(FIND("h",M39)),LEFT(M39,FIND("h",M39)-1),0))</f>
        <v>0</v>
      </c>
      <c r="AC39" s="43">
        <f>IF(AB39&gt;0,'Baseline Schedule'!K37,0)+AB39*'Baseline Schedule'!X37+'Baseline Schedule'!CA37+AB39*'Baseline Schedule'!CT37</f>
        <v>0</v>
      </c>
      <c r="AD39" s="14">
        <f t="shared" si="0"/>
        <v>0</v>
      </c>
    </row>
    <row r="40" spans="1:30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4">
        <v>0</v>
      </c>
      <c r="R40" s="33"/>
      <c r="S40" s="14">
        <v>0</v>
      </c>
      <c r="T40" s="13"/>
      <c r="U40" s="4" t="s">
        <v>327</v>
      </c>
      <c r="V40" s="11"/>
      <c r="W40" s="13"/>
      <c r="X40" s="13"/>
      <c r="AB40" s="35">
        <f>IF(ISNUMBER(FIND("d",M40)),LEFT(M40,FIND("d",M40)-1),0)*COUNTIF(Agenda!$B$2:$B$25,"Yes")+IF(ISNUMBER(FIND(" ",M40)),LEFT(RIGHT(M40,LEN(M40)-FIND(" ",M40)),FIND("h",RIGHT(M40,LEN(M40)-FIND(" ",M40)))-1),IF(ISNUMBER(FIND("h",M40)),LEFT(M40,FIND("h",M40)-1),0))</f>
        <v>0</v>
      </c>
      <c r="AC40" s="43">
        <f>IF(AB40&gt;0,'Baseline Schedule'!K38,0)+AB40*'Baseline Schedule'!X38+'Baseline Schedule'!CA38+AB40*'Baseline Schedule'!CT38</f>
        <v>0</v>
      </c>
      <c r="AD40" s="14">
        <f t="shared" si="0"/>
        <v>0</v>
      </c>
    </row>
    <row r="41" spans="1:30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4">
        <v>0</v>
      </c>
      <c r="R41" s="33"/>
      <c r="S41" s="14">
        <v>0</v>
      </c>
      <c r="T41" s="13"/>
      <c r="U41" s="4" t="s">
        <v>327</v>
      </c>
      <c r="V41" s="11"/>
      <c r="W41" s="13"/>
      <c r="X41" s="13"/>
      <c r="AB41" s="35">
        <f>IF(ISNUMBER(FIND("d",M41)),LEFT(M41,FIND("d",M41)-1),0)*COUNTIF(Agenda!$B$2:$B$25,"Yes")+IF(ISNUMBER(FIND(" ",M41)),LEFT(RIGHT(M41,LEN(M41)-FIND(" ",M41)),FIND("h",RIGHT(M41,LEN(M41)-FIND(" ",M41)))-1),IF(ISNUMBER(FIND("h",M41)),LEFT(M41,FIND("h",M41)-1),0))</f>
        <v>0</v>
      </c>
      <c r="AC41" s="43">
        <f>IF(AB41&gt;0,'Baseline Schedule'!K39,0)+AB41*'Baseline Schedule'!X39+'Baseline Schedule'!CA39+AB41*'Baseline Schedule'!CT39</f>
        <v>0</v>
      </c>
      <c r="AD41" s="14">
        <f t="shared" si="0"/>
        <v>0</v>
      </c>
    </row>
    <row r="42" spans="1:30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4">
        <v>0</v>
      </c>
      <c r="R42" s="33"/>
      <c r="S42" s="14">
        <v>0</v>
      </c>
      <c r="T42" s="13"/>
      <c r="U42" s="4" t="s">
        <v>327</v>
      </c>
      <c r="V42" s="11"/>
      <c r="W42" s="13"/>
      <c r="X42" s="13"/>
      <c r="AB42" s="35">
        <f>IF(ISNUMBER(FIND("d",M42)),LEFT(M42,FIND("d",M42)-1),0)*COUNTIF(Agenda!$B$2:$B$25,"Yes")+IF(ISNUMBER(FIND(" ",M42)),LEFT(RIGHT(M42,LEN(M42)-FIND(" ",M42)),FIND("h",RIGHT(M42,LEN(M42)-FIND(" ",M42)))-1),IF(ISNUMBER(FIND("h",M42)),LEFT(M42,FIND("h",M42)-1),0))</f>
        <v>0</v>
      </c>
      <c r="AC42" s="43">
        <f>IF(AB42&gt;0,'Baseline Schedule'!K40,0)+AB42*'Baseline Schedule'!X40+'Baseline Schedule'!CA40+AB42*'Baseline Schedule'!CT40</f>
        <v>0</v>
      </c>
      <c r="AD42" s="14">
        <f t="shared" si="0"/>
        <v>0</v>
      </c>
    </row>
    <row r="43" spans="1:30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4">
        <v>0</v>
      </c>
      <c r="R43" s="33"/>
      <c r="S43" s="14">
        <v>0</v>
      </c>
      <c r="T43" s="13"/>
      <c r="U43" s="4" t="s">
        <v>327</v>
      </c>
      <c r="V43" s="11"/>
      <c r="W43" s="13"/>
      <c r="X43" s="13"/>
      <c r="AB43" s="35">
        <f>IF(ISNUMBER(FIND("d",M43)),LEFT(M43,FIND("d",M43)-1),0)*COUNTIF(Agenda!$B$2:$B$25,"Yes")+IF(ISNUMBER(FIND(" ",M43)),LEFT(RIGHT(M43,LEN(M43)-FIND(" ",M43)),FIND("h",RIGHT(M43,LEN(M43)-FIND(" ",M43)))-1),IF(ISNUMBER(FIND("h",M43)),LEFT(M43,FIND("h",M43)-1),0))</f>
        <v>0</v>
      </c>
      <c r="AC43" s="43">
        <f>IF(AB43&gt;0,'Baseline Schedule'!K41,0)+AB43*'Baseline Schedule'!X41+'Baseline Schedule'!CA41+AB43*'Baseline Schedule'!CT41</f>
        <v>0</v>
      </c>
      <c r="AD43" s="14">
        <f t="shared" si="0"/>
        <v>0</v>
      </c>
    </row>
    <row r="44" spans="1:30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4">
        <v>0</v>
      </c>
      <c r="R44" s="33"/>
      <c r="S44" s="14">
        <v>0</v>
      </c>
      <c r="T44" s="13"/>
      <c r="U44" s="4" t="s">
        <v>327</v>
      </c>
      <c r="V44" s="11"/>
      <c r="W44" s="13"/>
      <c r="X44" s="13"/>
      <c r="AB44" s="35">
        <f>IF(ISNUMBER(FIND("d",M44)),LEFT(M44,FIND("d",M44)-1),0)*COUNTIF(Agenda!$B$2:$B$25,"Yes")+IF(ISNUMBER(FIND(" ",M44)),LEFT(RIGHT(M44,LEN(M44)-FIND(" ",M44)),FIND("h",RIGHT(M44,LEN(M44)-FIND(" ",M44)))-1),IF(ISNUMBER(FIND("h",M44)),LEFT(M44,FIND("h",M44)-1),0))</f>
        <v>0</v>
      </c>
      <c r="AC44" s="43">
        <f>IF(AB44&gt;0,'Baseline Schedule'!K42,0)+AB44*'Baseline Schedule'!X42+'Baseline Schedule'!CA42+AB44*'Baseline Schedule'!CT42</f>
        <v>0</v>
      </c>
      <c r="AD44" s="14">
        <f t="shared" si="0"/>
        <v>0</v>
      </c>
    </row>
    <row r="45" spans="1:30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  <c r="AB45" s="35"/>
      <c r="AC45" s="43"/>
      <c r="AD45" s="5"/>
    </row>
    <row r="46" spans="1:30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4">
        <v>0</v>
      </c>
      <c r="R46" s="33"/>
      <c r="S46" s="14">
        <v>0</v>
      </c>
      <c r="T46" s="13"/>
      <c r="U46" s="4" t="s">
        <v>327</v>
      </c>
      <c r="V46" s="11"/>
      <c r="W46" s="13"/>
      <c r="X46" s="13"/>
      <c r="AB46" s="35">
        <f>IF(ISNUMBER(FIND("d",M46)),LEFT(M46,FIND("d",M46)-1),0)*COUNTIF(Agenda!$B$2:$B$25,"Yes")+IF(ISNUMBER(FIND(" ",M46)),LEFT(RIGHT(M46,LEN(M46)-FIND(" ",M46)),FIND("h",RIGHT(M46,LEN(M46)-FIND(" ",M46)))-1),IF(ISNUMBER(FIND("h",M46)),LEFT(M46,FIND("h",M46)-1),0))</f>
        <v>0</v>
      </c>
      <c r="AC46" s="43">
        <f>IF(AB46&gt;0,'Baseline Schedule'!K44,0)+AB46*'Baseline Schedule'!X44+'Baseline Schedule'!CA44+AB46*'Baseline Schedule'!CT44</f>
        <v>0</v>
      </c>
      <c r="AD46" s="14">
        <f t="shared" si="0"/>
        <v>0</v>
      </c>
    </row>
    <row r="47" spans="1:30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4">
        <v>0</v>
      </c>
      <c r="R47" s="33"/>
      <c r="S47" s="14">
        <v>0</v>
      </c>
      <c r="T47" s="13"/>
      <c r="U47" s="4" t="s">
        <v>327</v>
      </c>
      <c r="V47" s="11"/>
      <c r="W47" s="13"/>
      <c r="X47" s="13"/>
      <c r="AB47" s="35">
        <f>IF(ISNUMBER(FIND("d",M47)),LEFT(M47,FIND("d",M47)-1),0)*COUNTIF(Agenda!$B$2:$B$25,"Yes")+IF(ISNUMBER(FIND(" ",M47)),LEFT(RIGHT(M47,LEN(M47)-FIND(" ",M47)),FIND("h",RIGHT(M47,LEN(M47)-FIND(" ",M47)))-1),IF(ISNUMBER(FIND("h",M47)),LEFT(M47,FIND("h",M47)-1),0))</f>
        <v>0</v>
      </c>
      <c r="AC47" s="43">
        <f>IF(AB47&gt;0,'Baseline Schedule'!K45,0)+AB47*'Baseline Schedule'!X45+'Baseline Schedule'!CA45+AB47*'Baseline Schedule'!CT45</f>
        <v>0</v>
      </c>
      <c r="AD47" s="14">
        <f t="shared" si="0"/>
        <v>0</v>
      </c>
    </row>
    <row r="48" spans="1:30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4">
        <v>0</v>
      </c>
      <c r="R48" s="33"/>
      <c r="S48" s="14">
        <v>0</v>
      </c>
      <c r="T48" s="13"/>
      <c r="U48" s="4" t="s">
        <v>327</v>
      </c>
      <c r="V48" s="11"/>
      <c r="W48" s="13"/>
      <c r="X48" s="13"/>
      <c r="AB48" s="35">
        <f>IF(ISNUMBER(FIND("d",M48)),LEFT(M48,FIND("d",M48)-1),0)*COUNTIF(Agenda!$B$2:$B$25,"Yes")+IF(ISNUMBER(FIND(" ",M48)),LEFT(RIGHT(M48,LEN(M48)-FIND(" ",M48)),FIND("h",RIGHT(M48,LEN(M48)-FIND(" ",M48)))-1),IF(ISNUMBER(FIND("h",M48)),LEFT(M48,FIND("h",M48)-1),0))</f>
        <v>0</v>
      </c>
      <c r="AC48" s="43">
        <f>IF(AB48&gt;0,'Baseline Schedule'!K46,0)+AB48*'Baseline Schedule'!X46+'Baseline Schedule'!CA46+AB48*'Baseline Schedule'!CT46</f>
        <v>0</v>
      </c>
      <c r="AD48" s="14">
        <f t="shared" si="0"/>
        <v>0</v>
      </c>
    </row>
    <row r="49" spans="1:30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4">
        <v>0</v>
      </c>
      <c r="R49" s="33"/>
      <c r="S49" s="14">
        <v>0</v>
      </c>
      <c r="T49" s="13"/>
      <c r="U49" s="4" t="s">
        <v>327</v>
      </c>
      <c r="V49" s="11"/>
      <c r="W49" s="13"/>
      <c r="X49" s="13"/>
      <c r="AB49" s="35">
        <f>IF(ISNUMBER(FIND("d",M49)),LEFT(M49,FIND("d",M49)-1),0)*COUNTIF(Agenda!$B$2:$B$25,"Yes")+IF(ISNUMBER(FIND(" ",M49)),LEFT(RIGHT(M49,LEN(M49)-FIND(" ",M49)),FIND("h",RIGHT(M49,LEN(M49)-FIND(" ",M49)))-1),IF(ISNUMBER(FIND("h",M49)),LEFT(M49,FIND("h",M49)-1),0))</f>
        <v>0</v>
      </c>
      <c r="AC49" s="43">
        <f>IF(AB49&gt;0,'Baseline Schedule'!K47,0)+AB49*'Baseline Schedule'!X47+'Baseline Schedule'!CA47+AB49*'Baseline Schedule'!CT47</f>
        <v>0</v>
      </c>
      <c r="AD49" s="14">
        <f t="shared" si="0"/>
        <v>0</v>
      </c>
    </row>
    <row r="50" spans="1:30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4">
        <v>0</v>
      </c>
      <c r="R50" s="33"/>
      <c r="S50" s="14">
        <v>0</v>
      </c>
      <c r="T50" s="13"/>
      <c r="U50" s="4" t="s">
        <v>327</v>
      </c>
      <c r="V50" s="11"/>
      <c r="W50" s="13"/>
      <c r="X50" s="13"/>
      <c r="AB50" s="35">
        <f>IF(ISNUMBER(FIND("d",M50)),LEFT(M50,FIND("d",M50)-1),0)*COUNTIF(Agenda!$B$2:$B$25,"Yes")+IF(ISNUMBER(FIND(" ",M50)),LEFT(RIGHT(M50,LEN(M50)-FIND(" ",M50)),FIND("h",RIGHT(M50,LEN(M50)-FIND(" ",M50)))-1),IF(ISNUMBER(FIND("h",M50)),LEFT(M50,FIND("h",M50)-1),0))</f>
        <v>0</v>
      </c>
      <c r="AC50" s="43">
        <f>IF(AB50&gt;0,'Baseline Schedule'!K48,0)+AB50*'Baseline Schedule'!X48+'Baseline Schedule'!CA48+AB50*'Baseline Schedule'!CT48</f>
        <v>0</v>
      </c>
      <c r="AD50" s="14">
        <f t="shared" si="0"/>
        <v>0</v>
      </c>
    </row>
    <row r="51" spans="1:30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4">
        <v>0</v>
      </c>
      <c r="R51" s="33"/>
      <c r="S51" s="14">
        <v>0</v>
      </c>
      <c r="T51" s="13"/>
      <c r="U51" s="4" t="s">
        <v>327</v>
      </c>
      <c r="V51" s="11"/>
      <c r="W51" s="13"/>
      <c r="X51" s="13"/>
      <c r="AB51" s="35">
        <f>IF(ISNUMBER(FIND("d",M51)),LEFT(M51,FIND("d",M51)-1),0)*COUNTIF(Agenda!$B$2:$B$25,"Yes")+IF(ISNUMBER(FIND(" ",M51)),LEFT(RIGHT(M51,LEN(M51)-FIND(" ",M51)),FIND("h",RIGHT(M51,LEN(M51)-FIND(" ",M51)))-1),IF(ISNUMBER(FIND("h",M51)),LEFT(M51,FIND("h",M51)-1),0))</f>
        <v>0</v>
      </c>
      <c r="AC51" s="43">
        <f>IF(AB51&gt;0,'Baseline Schedule'!K49,0)+AB51*'Baseline Schedule'!X49+'Baseline Schedule'!CA49+AB51*'Baseline Schedule'!CT49</f>
        <v>0</v>
      </c>
      <c r="AD51" s="14">
        <f t="shared" si="0"/>
        <v>0</v>
      </c>
    </row>
    <row r="52" spans="1:30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4">
        <v>0</v>
      </c>
      <c r="R52" s="33"/>
      <c r="S52" s="14">
        <v>0</v>
      </c>
      <c r="T52" s="13"/>
      <c r="U52" s="4" t="s">
        <v>327</v>
      </c>
      <c r="V52" s="11"/>
      <c r="W52" s="13"/>
      <c r="X52" s="13"/>
      <c r="AB52" s="35">
        <f>IF(ISNUMBER(FIND("d",M52)),LEFT(M52,FIND("d",M52)-1),0)*COUNTIF(Agenda!$B$2:$B$25,"Yes")+IF(ISNUMBER(FIND(" ",M52)),LEFT(RIGHT(M52,LEN(M52)-FIND(" ",M52)),FIND("h",RIGHT(M52,LEN(M52)-FIND(" ",M52)))-1),IF(ISNUMBER(FIND("h",M52)),LEFT(M52,FIND("h",M52)-1),0))</f>
        <v>0</v>
      </c>
      <c r="AC52" s="43">
        <f>IF(AB52&gt;0,'Baseline Schedule'!K50,0)+AB52*'Baseline Schedule'!X50+'Baseline Schedule'!CA50+AB52*'Baseline Schedule'!CT50</f>
        <v>0</v>
      </c>
      <c r="AD52" s="14">
        <f t="shared" si="0"/>
        <v>0</v>
      </c>
    </row>
    <row r="53" spans="1:30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  <c r="AB53" s="35"/>
      <c r="AC53" s="43"/>
      <c r="AD53" s="5"/>
    </row>
    <row r="54" spans="1:30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4">
        <v>0</v>
      </c>
      <c r="R54" s="33"/>
      <c r="S54" s="14">
        <v>0</v>
      </c>
      <c r="T54" s="13"/>
      <c r="U54" s="4" t="s">
        <v>327</v>
      </c>
      <c r="V54" s="11"/>
      <c r="W54" s="13"/>
      <c r="X54" s="13"/>
      <c r="AB54" s="35">
        <f>IF(ISNUMBER(FIND("d",M54)),LEFT(M54,FIND("d",M54)-1),0)*COUNTIF(Agenda!$B$2:$B$25,"Yes")+IF(ISNUMBER(FIND(" ",M54)),LEFT(RIGHT(M54,LEN(M54)-FIND(" ",M54)),FIND("h",RIGHT(M54,LEN(M54)-FIND(" ",M54)))-1),IF(ISNUMBER(FIND("h",M54)),LEFT(M54,FIND("h",M54)-1),0))</f>
        <v>0</v>
      </c>
      <c r="AC54" s="43">
        <f>IF(AB54&gt;0,'Baseline Schedule'!K52,0)+AB54*'Baseline Schedule'!X52+'Baseline Schedule'!CA52+AB54*'Baseline Schedule'!CT52</f>
        <v>0</v>
      </c>
      <c r="AD54" s="14">
        <f t="shared" si="0"/>
        <v>0</v>
      </c>
    </row>
    <row r="55" spans="1:30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4">
        <v>0</v>
      </c>
      <c r="R55" s="33"/>
      <c r="S55" s="14">
        <v>0</v>
      </c>
      <c r="T55" s="13"/>
      <c r="U55" s="4" t="s">
        <v>327</v>
      </c>
      <c r="V55" s="11"/>
      <c r="W55" s="13"/>
      <c r="X55" s="13"/>
      <c r="AB55" s="35">
        <f>IF(ISNUMBER(FIND("d",M55)),LEFT(M55,FIND("d",M55)-1),0)*COUNTIF(Agenda!$B$2:$B$25,"Yes")+IF(ISNUMBER(FIND(" ",M55)),LEFT(RIGHT(M55,LEN(M55)-FIND(" ",M55)),FIND("h",RIGHT(M55,LEN(M55)-FIND(" ",M55)))-1),IF(ISNUMBER(FIND("h",M55)),LEFT(M55,FIND("h",M55)-1),0))</f>
        <v>0</v>
      </c>
      <c r="AC55" s="43">
        <f>IF(AB55&gt;0,'Baseline Schedule'!K53,0)+AB55*'Baseline Schedule'!X53+'Baseline Schedule'!CA53+AB55*'Baseline Schedule'!CT53</f>
        <v>0</v>
      </c>
      <c r="AD55" s="14">
        <f t="shared" si="0"/>
        <v>0</v>
      </c>
    </row>
    <row r="56" spans="1:30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4">
        <v>0</v>
      </c>
      <c r="R56" s="33"/>
      <c r="S56" s="14">
        <v>0</v>
      </c>
      <c r="T56" s="13"/>
      <c r="U56" s="4" t="s">
        <v>327</v>
      </c>
      <c r="V56" s="11"/>
      <c r="W56" s="13"/>
      <c r="X56" s="13"/>
      <c r="AB56" s="35">
        <f>IF(ISNUMBER(FIND("d",M56)),LEFT(M56,FIND("d",M56)-1),0)*COUNTIF(Agenda!$B$2:$B$25,"Yes")+IF(ISNUMBER(FIND(" ",M56)),LEFT(RIGHT(M56,LEN(M56)-FIND(" ",M56)),FIND("h",RIGHT(M56,LEN(M56)-FIND(" ",M56)))-1),IF(ISNUMBER(FIND("h",M56)),LEFT(M56,FIND("h",M56)-1),0))</f>
        <v>0</v>
      </c>
      <c r="AC56" s="43">
        <f>IF(AB56&gt;0,'Baseline Schedule'!K54,0)+AB56*'Baseline Schedule'!X54+'Baseline Schedule'!CA54+AB56*'Baseline Schedule'!CT54</f>
        <v>0</v>
      </c>
      <c r="AD56" s="14">
        <f t="shared" si="0"/>
        <v>0</v>
      </c>
    </row>
    <row r="57" spans="1:30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4">
        <v>0</v>
      </c>
      <c r="R57" s="33"/>
      <c r="S57" s="14">
        <v>0</v>
      </c>
      <c r="T57" s="13"/>
      <c r="U57" s="4" t="s">
        <v>327</v>
      </c>
      <c r="V57" s="11"/>
      <c r="W57" s="13"/>
      <c r="X57" s="13"/>
      <c r="AB57" s="35">
        <f>IF(ISNUMBER(FIND("d",M57)),LEFT(M57,FIND("d",M57)-1),0)*COUNTIF(Agenda!$B$2:$B$25,"Yes")+IF(ISNUMBER(FIND(" ",M57)),LEFT(RIGHT(M57,LEN(M57)-FIND(" ",M57)),FIND("h",RIGHT(M57,LEN(M57)-FIND(" ",M57)))-1),IF(ISNUMBER(FIND("h",M57)),LEFT(M57,FIND("h",M57)-1),0))</f>
        <v>0</v>
      </c>
      <c r="AC57" s="43">
        <f>IF(AB57&gt;0,'Baseline Schedule'!K55,0)+AB57*'Baseline Schedule'!X55+'Baseline Schedule'!CA55+AB57*'Baseline Schedule'!CT55</f>
        <v>0</v>
      </c>
      <c r="AD57" s="14">
        <f t="shared" si="0"/>
        <v>0</v>
      </c>
    </row>
    <row r="58" spans="1:30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4">
        <v>0</v>
      </c>
      <c r="R58" s="33"/>
      <c r="S58" s="14">
        <v>0</v>
      </c>
      <c r="T58" s="13"/>
      <c r="U58" s="4" t="s">
        <v>327</v>
      </c>
      <c r="V58" s="11"/>
      <c r="W58" s="13"/>
      <c r="X58" s="13"/>
      <c r="AB58" s="35">
        <f>IF(ISNUMBER(FIND("d",M58)),LEFT(M58,FIND("d",M58)-1),0)*COUNTIF(Agenda!$B$2:$B$25,"Yes")+IF(ISNUMBER(FIND(" ",M58)),LEFT(RIGHT(M58,LEN(M58)-FIND(" ",M58)),FIND("h",RIGHT(M58,LEN(M58)-FIND(" ",M58)))-1),IF(ISNUMBER(FIND("h",M58)),LEFT(M58,FIND("h",M58)-1),0))</f>
        <v>0</v>
      </c>
      <c r="AC58" s="43">
        <f>IF(AB58&gt;0,'Baseline Schedule'!K56,0)+AB58*'Baseline Schedule'!X56+'Baseline Schedule'!CA56+AB58*'Baseline Schedule'!CT56</f>
        <v>0</v>
      </c>
      <c r="AD58" s="14">
        <f t="shared" si="0"/>
        <v>0</v>
      </c>
    </row>
    <row r="59" spans="1:30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4">
        <v>0</v>
      </c>
      <c r="R59" s="33"/>
      <c r="S59" s="14">
        <v>0</v>
      </c>
      <c r="T59" s="13"/>
      <c r="U59" s="4" t="s">
        <v>327</v>
      </c>
      <c r="V59" s="11"/>
      <c r="W59" s="13"/>
      <c r="X59" s="13"/>
      <c r="AB59" s="35">
        <f>IF(ISNUMBER(FIND("d",M59)),LEFT(M59,FIND("d",M59)-1),0)*COUNTIF(Agenda!$B$2:$B$25,"Yes")+IF(ISNUMBER(FIND(" ",M59)),LEFT(RIGHT(M59,LEN(M59)-FIND(" ",M59)),FIND("h",RIGHT(M59,LEN(M59)-FIND(" ",M59)))-1),IF(ISNUMBER(FIND("h",M59)),LEFT(M59,FIND("h",M59)-1),0))</f>
        <v>0</v>
      </c>
      <c r="AC59" s="43">
        <f>IF(AB59&gt;0,'Baseline Schedule'!K57,0)+AB59*'Baseline Schedule'!X57+'Baseline Schedule'!CA57+AB59*'Baseline Schedule'!CT57</f>
        <v>0</v>
      </c>
      <c r="AD59" s="14">
        <f t="shared" si="0"/>
        <v>0</v>
      </c>
    </row>
    <row r="60" spans="1:30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4">
        <v>0</v>
      </c>
      <c r="R60" s="33"/>
      <c r="S60" s="14">
        <v>0</v>
      </c>
      <c r="T60" s="13"/>
      <c r="U60" s="4" t="s">
        <v>327</v>
      </c>
      <c r="V60" s="11"/>
      <c r="W60" s="13"/>
      <c r="X60" s="13"/>
      <c r="AB60" s="35">
        <f>IF(ISNUMBER(FIND("d",M60)),LEFT(M60,FIND("d",M60)-1),0)*COUNTIF(Agenda!$B$2:$B$25,"Yes")+IF(ISNUMBER(FIND(" ",M60)),LEFT(RIGHT(M60,LEN(M60)-FIND(" ",M60)),FIND("h",RIGHT(M60,LEN(M60)-FIND(" ",M60)))-1),IF(ISNUMBER(FIND("h",M60)),LEFT(M60,FIND("h",M60)-1),0))</f>
        <v>0</v>
      </c>
      <c r="AC60" s="43">
        <f>IF(AB60&gt;0,'Baseline Schedule'!K58,0)+AB60*'Baseline Schedule'!X58+'Baseline Schedule'!CA58+AB60*'Baseline Schedule'!CT58</f>
        <v>0</v>
      </c>
      <c r="AD60" s="14">
        <f t="shared" si="0"/>
        <v>0</v>
      </c>
    </row>
    <row r="61" spans="1:30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4">
        <v>0</v>
      </c>
      <c r="R61" s="33"/>
      <c r="S61" s="14">
        <v>0</v>
      </c>
      <c r="T61" s="13"/>
      <c r="U61" s="4" t="s">
        <v>327</v>
      </c>
      <c r="V61" s="11"/>
      <c r="W61" s="13"/>
      <c r="X61" s="13"/>
      <c r="AB61" s="35">
        <f>IF(ISNUMBER(FIND("d",M61)),LEFT(M61,FIND("d",M61)-1),0)*COUNTIF(Agenda!$B$2:$B$25,"Yes")+IF(ISNUMBER(FIND(" ",M61)),LEFT(RIGHT(M61,LEN(M61)-FIND(" ",M61)),FIND("h",RIGHT(M61,LEN(M61)-FIND(" ",M61)))-1),IF(ISNUMBER(FIND("h",M61)),LEFT(M61,FIND("h",M61)-1),0))</f>
        <v>0</v>
      </c>
      <c r="AC61" s="43">
        <f>IF(AB61&gt;0,'Baseline Schedule'!K59,0)+AB61*'Baseline Schedule'!X59+'Baseline Schedule'!CA59+AB61*'Baseline Schedule'!CT59</f>
        <v>0</v>
      </c>
      <c r="AD61" s="14">
        <f t="shared" si="0"/>
        <v>0</v>
      </c>
    </row>
    <row r="62" spans="1:30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4">
        <v>0</v>
      </c>
      <c r="R62" s="33"/>
      <c r="S62" s="14">
        <v>0</v>
      </c>
      <c r="T62" s="13"/>
      <c r="U62" s="4" t="s">
        <v>327</v>
      </c>
      <c r="V62" s="11"/>
      <c r="W62" s="13"/>
      <c r="X62" s="13"/>
      <c r="AB62" s="35">
        <f>IF(ISNUMBER(FIND("d",M62)),LEFT(M62,FIND("d",M62)-1),0)*COUNTIF(Agenda!$B$2:$B$25,"Yes")+IF(ISNUMBER(FIND(" ",M62)),LEFT(RIGHT(M62,LEN(M62)-FIND(" ",M62)),FIND("h",RIGHT(M62,LEN(M62)-FIND(" ",M62)))-1),IF(ISNUMBER(FIND("h",M62)),LEFT(M62,FIND("h",M62)-1),0))</f>
        <v>0</v>
      </c>
      <c r="AC62" s="43">
        <f>IF(AB62&gt;0,'Baseline Schedule'!K60,0)+AB62*'Baseline Schedule'!X60+'Baseline Schedule'!CA60+AB62*'Baseline Schedule'!CT60</f>
        <v>0</v>
      </c>
      <c r="AD62" s="14">
        <f t="shared" si="0"/>
        <v>0</v>
      </c>
    </row>
    <row r="63" spans="1:30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4">
        <v>0</v>
      </c>
      <c r="R63" s="33"/>
      <c r="S63" s="14">
        <v>0</v>
      </c>
      <c r="T63" s="13"/>
      <c r="U63" s="4" t="s">
        <v>327</v>
      </c>
      <c r="V63" s="11"/>
      <c r="W63" s="13"/>
      <c r="X63" s="13"/>
      <c r="AB63" s="35">
        <f>IF(ISNUMBER(FIND("d",M63)),LEFT(M63,FIND("d",M63)-1),0)*COUNTIF(Agenda!$B$2:$B$25,"Yes")+IF(ISNUMBER(FIND(" ",M63)),LEFT(RIGHT(M63,LEN(M63)-FIND(" ",M63)),FIND("h",RIGHT(M63,LEN(M63)-FIND(" ",M63)))-1),IF(ISNUMBER(FIND("h",M63)),LEFT(M63,FIND("h",M63)-1),0))</f>
        <v>0</v>
      </c>
      <c r="AC63" s="43">
        <f>IF(AB63&gt;0,'Baseline Schedule'!K61,0)+AB63*'Baseline Schedule'!X61+'Baseline Schedule'!CA61+AB63*'Baseline Schedule'!CT61</f>
        <v>0</v>
      </c>
      <c r="AD63" s="14">
        <f t="shared" si="0"/>
        <v>0</v>
      </c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zoomScale="125" zoomScaleNormal="125" zoomScalePageLayoutView="125" workbookViewId="0"/>
  </sheetViews>
  <sheetFormatPr baseColWidth="10" defaultColWidth="8.83203125" defaultRowHeight="15" x14ac:dyDescent="0"/>
  <cols>
    <col min="1" max="1" width="7.83203125" customWidth="1"/>
    <col min="2" max="2" width="18.83203125" customWidth="1"/>
    <col min="3" max="4" width="11.6640625" bestFit="1" customWidth="1"/>
    <col min="5" max="5" width="7.6640625" bestFit="1" customWidth="1"/>
    <col min="6" max="6" width="10.1640625" customWidth="1"/>
    <col min="8" max="8" width="10" bestFit="1" customWidth="1"/>
    <col min="9" max="9" width="8.33203125" customWidth="1"/>
    <col min="11" max="11" width="10" bestFit="1" customWidth="1"/>
    <col min="12" max="12" width="11" bestFit="1" customWidth="1"/>
    <col min="13" max="13" width="7.6640625" customWidth="1"/>
    <col min="16" max="16" width="8.5" bestFit="1" customWidth="1"/>
    <col min="17" max="17" width="12" customWidth="1"/>
    <col min="21" max="21" width="9.1640625" bestFit="1" customWidth="1"/>
    <col min="27" max="27" width="9.33203125" customWidth="1"/>
    <col min="28" max="28" width="10.5" customWidth="1"/>
  </cols>
  <sheetData>
    <row r="1" spans="1:30" ht="15" customHeight="1">
      <c r="B1" s="2" t="s">
        <v>311</v>
      </c>
      <c r="C1" s="12">
        <v>39234.708333333299</v>
      </c>
      <c r="E1" s="19" t="s">
        <v>312</v>
      </c>
      <c r="F1" s="59" t="s">
        <v>382</v>
      </c>
      <c r="G1" s="58"/>
    </row>
    <row r="3" spans="1:30" ht="15" customHeight="1">
      <c r="A3" s="51" t="s">
        <v>0</v>
      </c>
      <c r="B3" s="51"/>
      <c r="C3" s="51" t="s">
        <v>2</v>
      </c>
      <c r="D3" s="51"/>
      <c r="E3" s="51"/>
      <c r="F3" s="51" t="s">
        <v>3</v>
      </c>
      <c r="G3" s="51"/>
      <c r="H3" s="51" t="s">
        <v>4</v>
      </c>
      <c r="I3" s="51"/>
      <c r="J3" s="51"/>
      <c r="K3" s="51"/>
      <c r="L3" s="51" t="s">
        <v>314</v>
      </c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1:30" ht="22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  <c r="AB4" s="45" t="s">
        <v>370</v>
      </c>
      <c r="AC4" s="45" t="s">
        <v>371</v>
      </c>
      <c r="AD4" s="46" t="s">
        <v>372</v>
      </c>
    </row>
    <row r="5" spans="1:30" ht="22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34" t="s">
        <v>373</v>
      </c>
      <c r="R5" s="5"/>
      <c r="S5" s="5"/>
      <c r="T5" s="5"/>
      <c r="U5" s="5"/>
      <c r="V5" s="3"/>
      <c r="W5" s="7"/>
      <c r="X5" s="7"/>
    </row>
    <row r="6" spans="1:30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  <c r="AD6" s="5"/>
    </row>
    <row r="7" spans="1:30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4">
        <v>0</v>
      </c>
      <c r="R7" s="33"/>
      <c r="S7" s="14">
        <v>75</v>
      </c>
      <c r="T7" s="13"/>
      <c r="U7" s="4" t="s">
        <v>328</v>
      </c>
      <c r="V7" s="11"/>
      <c r="W7" s="13"/>
      <c r="X7" s="13"/>
      <c r="AB7" s="35">
        <f>IF(ISNUMBER(FIND("d",M7)),LEFT(M7,FIND("d",M7)-1),0)*COUNTIF(Agenda!$B$2:$B$25,"Yes")+IF(ISNUMBER(FIND(" ",M7)),LEFT(RIGHT(M7,LEN(M7)-FIND(" ",M7)),FIND("h",RIGHT(M7,LEN(M7)-FIND(" ",M7)))-1),IF(ISNUMBER(FIND("h",M7)),LEFT(M7,FIND("h",M7)-1),0))</f>
        <v>480</v>
      </c>
      <c r="AC7" s="43">
        <f>IF(AB7&gt;0,'Baseline Schedule'!K5,0)+AB7*'Baseline Schedule'!X5+'Baseline Schedule'!CA5+AB7*'Baseline Schedule'!CT5</f>
        <v>75</v>
      </c>
      <c r="AD7" s="14">
        <f>S7-AC7</f>
        <v>0</v>
      </c>
    </row>
    <row r="8" spans="1:30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4">
        <v>0</v>
      </c>
      <c r="R8" s="33"/>
      <c r="S8" s="14">
        <v>210000</v>
      </c>
      <c r="T8" s="13"/>
      <c r="U8" s="4" t="s">
        <v>328</v>
      </c>
      <c r="V8" s="11"/>
      <c r="W8" s="13"/>
      <c r="X8" s="13"/>
      <c r="AB8" s="35">
        <f>IF(ISNUMBER(FIND("d",M8)),LEFT(M8,FIND("d",M8)-1),0)*COUNTIF(Agenda!$B$2:$B$25,"Yes")+IF(ISNUMBER(FIND(" ",M8)),LEFT(RIGHT(M8,LEN(M8)-FIND(" ",M8)),FIND("h",RIGHT(M8,LEN(M8)-FIND(" ",M8)))-1),IF(ISNUMBER(FIND("h",M8)),LEFT(M8,FIND("h",M8)-1),0))</f>
        <v>240</v>
      </c>
      <c r="AC8" s="43">
        <f>IF(AB8&gt;0,'Baseline Schedule'!K6,0)+AB8*'Baseline Schedule'!X6+'Baseline Schedule'!CA6+AB8*'Baseline Schedule'!CT6</f>
        <v>210000</v>
      </c>
      <c r="AD8" s="14">
        <f t="shared" ref="AD8:AD63" si="0">S8-AC8</f>
        <v>0</v>
      </c>
    </row>
    <row r="9" spans="1:30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4">
        <v>0</v>
      </c>
      <c r="R9" s="33"/>
      <c r="S9" s="14">
        <v>3765.3101000000001</v>
      </c>
      <c r="T9" s="13"/>
      <c r="U9" s="4" t="s">
        <v>328</v>
      </c>
      <c r="V9" s="11"/>
      <c r="W9" s="13"/>
      <c r="X9" s="13"/>
      <c r="AB9" s="35">
        <f>IF(ISNUMBER(FIND("d",M9)),LEFT(M9,FIND("d",M9)-1),0)*COUNTIF(Agenda!$B$2:$B$25,"Yes")+IF(ISNUMBER(FIND(" ",M9)),LEFT(RIGHT(M9,LEN(M9)-FIND(" ",M9)),FIND("h",RIGHT(M9,LEN(M9)-FIND(" ",M9)))-1),IF(ISNUMBER(FIND("h",M9)),LEFT(M9,FIND("h",M9)-1),0))</f>
        <v>160</v>
      </c>
      <c r="AC9" s="43">
        <f>IF(AB9&gt;0,'Baseline Schedule'!K7,0)+AB9*'Baseline Schedule'!X7+'Baseline Schedule'!CA7+AB9*'Baseline Schedule'!CT7</f>
        <v>3765.3101000000001</v>
      </c>
      <c r="AD9" s="14">
        <f t="shared" si="0"/>
        <v>0</v>
      </c>
    </row>
    <row r="10" spans="1:30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4">
        <v>0</v>
      </c>
      <c r="R10" s="33"/>
      <c r="S10" s="14">
        <v>1876.54</v>
      </c>
      <c r="T10" s="13"/>
      <c r="U10" s="4" t="s">
        <v>328</v>
      </c>
      <c r="V10" s="11"/>
      <c r="W10" s="13"/>
      <c r="X10" s="13"/>
      <c r="AB10" s="35">
        <f>IF(ISNUMBER(FIND("d",M10)),LEFT(M10,FIND("d",M10)-1),0)*COUNTIF(Agenda!$B$2:$B$25,"Yes")+IF(ISNUMBER(FIND(" ",M10)),LEFT(RIGHT(M10,LEN(M10)-FIND(" ",M10)),FIND("h",RIGHT(M10,LEN(M10)-FIND(" ",M10)))-1),IF(ISNUMBER(FIND("h",M10)),LEFT(M10,FIND("h",M10)-1),0))</f>
        <v>480</v>
      </c>
      <c r="AC10" s="43">
        <f>IF(AB10&gt;0,'Baseline Schedule'!K8,0)+AB10*'Baseline Schedule'!X8+'Baseline Schedule'!CA8+AB10*'Baseline Schedule'!CT8</f>
        <v>1876.54</v>
      </c>
      <c r="AD10" s="14">
        <f t="shared" si="0"/>
        <v>0</v>
      </c>
    </row>
    <row r="11" spans="1:30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4">
        <v>0</v>
      </c>
      <c r="R11" s="33"/>
      <c r="S11" s="14">
        <v>0.01</v>
      </c>
      <c r="T11" s="13"/>
      <c r="U11" s="4" t="s">
        <v>328</v>
      </c>
      <c r="V11" s="11"/>
      <c r="W11" s="13"/>
      <c r="X11" s="13"/>
      <c r="AB11" s="35">
        <f>IF(ISNUMBER(FIND("d",M11)),LEFT(M11,FIND("d",M11)-1),0)*COUNTIF(Agenda!$B$2:$B$25,"Yes")+IF(ISNUMBER(FIND(" ",M11)),LEFT(RIGHT(M11,LEN(M11)-FIND(" ",M11)),FIND("h",RIGHT(M11,LEN(M11)-FIND(" ",M11)))-1),IF(ISNUMBER(FIND("h",M11)),LEFT(M11,FIND("h",M11)-1),0))</f>
        <v>480</v>
      </c>
      <c r="AC11" s="43">
        <f>IF(AB11&gt;0,'Baseline Schedule'!K9,0)+AB11*'Baseline Schedule'!X9+'Baseline Schedule'!CA9+AB11*'Baseline Schedule'!CT9</f>
        <v>0.01</v>
      </c>
      <c r="AD11" s="14">
        <f t="shared" si="0"/>
        <v>0</v>
      </c>
    </row>
    <row r="12" spans="1:30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377</v>
      </c>
      <c r="N12" s="13"/>
      <c r="O12" s="13"/>
      <c r="P12" s="17"/>
      <c r="Q12" s="14">
        <v>-9.0000001364387572E-4</v>
      </c>
      <c r="R12" s="33"/>
      <c r="S12" s="14">
        <v>67701.789099999995</v>
      </c>
      <c r="T12" s="13"/>
      <c r="U12" s="4" t="s">
        <v>328</v>
      </c>
      <c r="V12" s="11"/>
      <c r="W12" s="13"/>
      <c r="X12" s="13"/>
      <c r="AB12" s="35">
        <f>IF(ISNUMBER(FIND("d",M12)),LEFT(M12,FIND("d",M12)-1),0)*COUNTIF(Agenda!$B$2:$B$25,"Yes")+IF(ISNUMBER(FIND(" ",M12)),LEFT(RIGHT(M12,LEN(M12)-FIND(" ",M12)),FIND("h",RIGHT(M12,LEN(M12)-FIND(" ",M12)))-1),IF(ISNUMBER(FIND("h",M12)),LEFT(M12,FIND("h",M12)-1),0))</f>
        <v>432</v>
      </c>
      <c r="AC12" s="43">
        <f>IF(AB12&gt;0,'Baseline Schedule'!K10,0)+AB12*'Baseline Schedule'!X10+'Baseline Schedule'!CA10+AB12*'Baseline Schedule'!CT10</f>
        <v>67701.790000000008</v>
      </c>
      <c r="AD12" s="14">
        <f t="shared" si="0"/>
        <v>-9.0000001364387572E-4</v>
      </c>
    </row>
    <row r="13" spans="1:30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  <c r="AB13" s="35"/>
      <c r="AC13" s="43"/>
      <c r="AD13" s="5"/>
    </row>
    <row r="14" spans="1:30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39121.333333333299</v>
      </c>
      <c r="M14" s="4" t="s">
        <v>83</v>
      </c>
      <c r="N14" s="13"/>
      <c r="O14" s="13"/>
      <c r="P14" s="17"/>
      <c r="Q14" s="14">
        <v>8.0000000161817297E-4</v>
      </c>
      <c r="R14" s="33"/>
      <c r="S14" s="14">
        <v>29084.800800000001</v>
      </c>
      <c r="T14" s="13"/>
      <c r="U14" s="4" t="s">
        <v>328</v>
      </c>
      <c r="V14" s="11"/>
      <c r="W14" s="13"/>
      <c r="X14" s="13"/>
      <c r="AB14" s="35">
        <f>IF(ISNUMBER(FIND("d",M14)),LEFT(M14,FIND("d",M14)-1),0)*COUNTIF(Agenda!$B$2:$B$25,"Yes")+IF(ISNUMBER(FIND(" ",M14)),LEFT(RIGHT(M14,LEN(M14)-FIND(" ",M14)),FIND("h",RIGHT(M14,LEN(M14)-FIND(" ",M14)))-1),IF(ISNUMBER(FIND("h",M14)),LEFT(M14,FIND("h",M14)-1),0))</f>
        <v>80</v>
      </c>
      <c r="AC14" s="43">
        <f>IF(AB14&gt;0,'Baseline Schedule'!K12,0)+AB14*'Baseline Schedule'!X12+'Baseline Schedule'!CA12+AB14*'Baseline Schedule'!CT12</f>
        <v>29084.799999999999</v>
      </c>
      <c r="AD14" s="14">
        <f t="shared" si="0"/>
        <v>8.0000000161817297E-4</v>
      </c>
    </row>
    <row r="15" spans="1:30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39121.333333333299</v>
      </c>
      <c r="M15" s="4" t="s">
        <v>379</v>
      </c>
      <c r="N15" s="13"/>
      <c r="O15" s="13"/>
      <c r="P15" s="17"/>
      <c r="Q15" s="14">
        <v>2.9999999969732016E-4</v>
      </c>
      <c r="R15" s="33"/>
      <c r="S15" s="14">
        <v>5701.7602999999999</v>
      </c>
      <c r="T15" s="13"/>
      <c r="U15" s="4" t="s">
        <v>328</v>
      </c>
      <c r="V15" s="11"/>
      <c r="W15" s="13"/>
      <c r="X15" s="13"/>
      <c r="AB15" s="35">
        <f>IF(ISNUMBER(FIND("d",M15)),LEFT(M15,FIND("d",M15)-1),0)*COUNTIF(Agenda!$B$2:$B$25,"Yes")+IF(ISNUMBER(FIND(" ",M15)),LEFT(RIGHT(M15,LEN(M15)-FIND(" ",M15)),FIND("h",RIGHT(M15,LEN(M15)-FIND(" ",M15)))-1),IF(ISNUMBER(FIND("h",M15)),LEFT(M15,FIND("h",M15)-1),0))</f>
        <v>96</v>
      </c>
      <c r="AC15" s="43">
        <f>IF(AB15&gt;0,'Baseline Schedule'!K13,0)+AB15*'Baseline Schedule'!X13+'Baseline Schedule'!CA13+AB15*'Baseline Schedule'!CT13</f>
        <v>5701.76</v>
      </c>
      <c r="AD15" s="14">
        <f t="shared" si="0"/>
        <v>2.9999999969732016E-4</v>
      </c>
    </row>
    <row r="16" spans="1:30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383</v>
      </c>
      <c r="N16" s="13"/>
      <c r="O16" s="13"/>
      <c r="P16" s="17"/>
      <c r="Q16" s="14">
        <v>-3.9999998989515007E-4</v>
      </c>
      <c r="R16" s="33"/>
      <c r="S16" s="14">
        <v>118883.4062</v>
      </c>
      <c r="T16" s="13"/>
      <c r="U16" s="4" t="s">
        <v>328</v>
      </c>
      <c r="V16" s="11"/>
      <c r="W16" s="13"/>
      <c r="X16" s="13"/>
      <c r="AB16" s="35">
        <f>IF(ISNUMBER(FIND("d",M16)),LEFT(M16,FIND("d",M16)-1),0)*COUNTIF(Agenda!$B$2:$B$25,"Yes")+IF(ISNUMBER(FIND(" ",M16)),LEFT(RIGHT(M16,LEN(M16)-FIND(" ",M16)),FIND("h",RIGHT(M16,LEN(M16)-FIND(" ",M16)))-1),IF(ISNUMBER(FIND("h",M16)),LEFT(M16,FIND("h",M16)-1),0))</f>
        <v>176</v>
      </c>
      <c r="AC16" s="43">
        <f>IF(AB16&gt;0,'Baseline Schedule'!K14,0)+AB16*'Baseline Schedule'!X14+'Baseline Schedule'!CA14+AB16*'Baseline Schedule'!CT14</f>
        <v>118883.40659999999</v>
      </c>
      <c r="AD16" s="14">
        <f t="shared" si="0"/>
        <v>-3.9999998989515007E-4</v>
      </c>
    </row>
    <row r="17" spans="1:30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379</v>
      </c>
      <c r="N17" s="13"/>
      <c r="O17" s="13"/>
      <c r="P17" s="17"/>
      <c r="Q17" s="14">
        <v>-2.0000000040454324E-4</v>
      </c>
      <c r="R17" s="33"/>
      <c r="S17" s="14">
        <v>12330.0098</v>
      </c>
      <c r="T17" s="13"/>
      <c r="U17" s="4" t="s">
        <v>328</v>
      </c>
      <c r="V17" s="11"/>
      <c r="W17" s="13"/>
      <c r="X17" s="13"/>
      <c r="AB17" s="35">
        <f>IF(ISNUMBER(FIND("d",M17)),LEFT(M17,FIND("d",M17)-1),0)*COUNTIF(Agenda!$B$2:$B$25,"Yes")+IF(ISNUMBER(FIND(" ",M17)),LEFT(RIGHT(M17,LEN(M17)-FIND(" ",M17)),FIND("h",RIGHT(M17,LEN(M17)-FIND(" ",M17)))-1),IF(ISNUMBER(FIND("h",M17)),LEFT(M17,FIND("h",M17)-1),0))</f>
        <v>96</v>
      </c>
      <c r="AC17" s="43">
        <f>IF(AB17&gt;0,'Baseline Schedule'!K15,0)+AB17*'Baseline Schedule'!X15+'Baseline Schedule'!CA15+AB17*'Baseline Schedule'!CT15</f>
        <v>12330.01</v>
      </c>
      <c r="AD17" s="14">
        <f t="shared" si="0"/>
        <v>-2.0000000040454324E-4</v>
      </c>
    </row>
    <row r="18" spans="1:30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4">
        <v>6.3000000081956387E-3</v>
      </c>
      <c r="R18" s="33"/>
      <c r="S18" s="14">
        <v>236361.8438</v>
      </c>
      <c r="T18" s="13"/>
      <c r="U18" s="4" t="s">
        <v>328</v>
      </c>
      <c r="V18" s="11"/>
      <c r="W18" s="13"/>
      <c r="X18" s="13"/>
      <c r="AB18" s="35">
        <f>IF(ISNUMBER(FIND("d",M18)),LEFT(M18,FIND("d",M18)-1),0)*COUNTIF(Agenda!$B$2:$B$25,"Yes")+IF(ISNUMBER(FIND(" ",M18)),LEFT(RIGHT(M18,LEN(M18)-FIND(" ",M18)),FIND("h",RIGHT(M18,LEN(M18)-FIND(" ",M18)))-1),IF(ISNUMBER(FIND("h",M18)),LEFT(M18,FIND("h",M18)-1),0))</f>
        <v>8</v>
      </c>
      <c r="AC18" s="43">
        <f>IF(AB18&gt;0,'Baseline Schedule'!K16,0)+AB18*'Baseline Schedule'!X16+'Baseline Schedule'!CA16+AB18*'Baseline Schedule'!CT16</f>
        <v>236361.83749999999</v>
      </c>
      <c r="AD18" s="14">
        <f t="shared" si="0"/>
        <v>6.3000000081956387E-3</v>
      </c>
    </row>
    <row r="19" spans="1:30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6"/>
      <c r="V19" s="3"/>
      <c r="W19" s="7"/>
      <c r="X19" s="7"/>
      <c r="AB19" s="35"/>
      <c r="AC19" s="43"/>
      <c r="AD19" s="5"/>
    </row>
    <row r="20" spans="1:30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12">
        <v>39174.333333333299</v>
      </c>
      <c r="M20" s="4" t="s">
        <v>108</v>
      </c>
      <c r="N20" s="13"/>
      <c r="O20" s="13"/>
      <c r="P20" s="17"/>
      <c r="Q20" s="14">
        <v>4.6999999904073775E-3</v>
      </c>
      <c r="R20" s="33"/>
      <c r="S20" s="14">
        <v>137501.3125</v>
      </c>
      <c r="T20" s="13"/>
      <c r="U20" s="21">
        <v>1</v>
      </c>
      <c r="V20" s="11"/>
      <c r="W20" s="13"/>
      <c r="X20" s="13"/>
      <c r="AB20" s="35">
        <f>IF(ISNUMBER(FIND("d",M20)),LEFT(M20,FIND("d",M20)-1),0)*COUNTIF(Agenda!$B$2:$B$25,"Yes")+IF(ISNUMBER(FIND(" ",M20)),LEFT(RIGHT(M20,LEN(M20)-FIND(" ",M20)),FIND("h",RIGHT(M20,LEN(M20)-FIND(" ",M20)))-1),IF(ISNUMBER(FIND("h",M20)),LEFT(M20,FIND("h",M20)-1),0))</f>
        <v>120</v>
      </c>
      <c r="AC20" s="43">
        <f>IF(AB20&gt;0,'Baseline Schedule'!K18,0)+AB20*'Baseline Schedule'!X18+'Baseline Schedule'!CA18+AB20*'Baseline Schedule'!CT18</f>
        <v>137501.30780000001</v>
      </c>
      <c r="AD20" s="14">
        <f t="shared" si="0"/>
        <v>4.6999999904073775E-3</v>
      </c>
    </row>
    <row r="21" spans="1:30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12">
        <v>39195.333333333299</v>
      </c>
      <c r="M21" s="4" t="s">
        <v>198</v>
      </c>
      <c r="N21" s="13"/>
      <c r="O21" s="13"/>
      <c r="P21" s="17"/>
      <c r="Q21" s="14">
        <v>1.4999999984866008E-3</v>
      </c>
      <c r="R21" s="33"/>
      <c r="S21" s="14">
        <v>123579.32030000001</v>
      </c>
      <c r="T21" s="13"/>
      <c r="U21" s="4" t="s">
        <v>328</v>
      </c>
      <c r="V21" s="11"/>
      <c r="W21" s="13"/>
      <c r="X21" s="13"/>
      <c r="AB21" s="35">
        <f>IF(ISNUMBER(FIND("d",M21)),LEFT(M21,FIND("d",M21)-1),0)*COUNTIF(Agenda!$B$2:$B$25,"Yes")+IF(ISNUMBER(FIND(" ",M21)),LEFT(RIGHT(M21,LEN(M21)-FIND(" ",M21)),FIND("h",RIGHT(M21,LEN(M21)-FIND(" ",M21)))-1),IF(ISNUMBER(FIND("h",M21)),LEFT(M21,FIND("h",M21)-1),0))</f>
        <v>40</v>
      </c>
      <c r="AC21" s="43">
        <f>IF(AB21&gt;0,'Baseline Schedule'!K19,0)+AB21*'Baseline Schedule'!X19+'Baseline Schedule'!CA19+AB21*'Baseline Schedule'!CT19</f>
        <v>123579.31880000001</v>
      </c>
      <c r="AD21" s="14">
        <f t="shared" si="0"/>
        <v>1.4999999984866008E-3</v>
      </c>
    </row>
    <row r="22" spans="1:30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12">
        <v>39202.333333333299</v>
      </c>
      <c r="M22" s="4" t="s">
        <v>108</v>
      </c>
      <c r="N22" s="13"/>
      <c r="O22" s="13"/>
      <c r="P22" s="17"/>
      <c r="Q22" s="14">
        <v>1.5999999886844307E-3</v>
      </c>
      <c r="R22" s="33"/>
      <c r="S22" s="14">
        <v>132874.10939999999</v>
      </c>
      <c r="T22" s="13"/>
      <c r="U22" s="4" t="s">
        <v>328</v>
      </c>
      <c r="V22" s="11"/>
      <c r="W22" s="13"/>
      <c r="X22" s="13"/>
      <c r="AB22" s="35">
        <f>IF(ISNUMBER(FIND("d",M22)),LEFT(M22,FIND("d",M22)-1),0)*COUNTIF(Agenda!$B$2:$B$25,"Yes")+IF(ISNUMBER(FIND(" ",M22)),LEFT(RIGHT(M22,LEN(M22)-FIND(" ",M22)),FIND("h",RIGHT(M22,LEN(M22)-FIND(" ",M22)))-1),IF(ISNUMBER(FIND("h",M22)),LEFT(M22,FIND("h",M22)-1),0))</f>
        <v>120</v>
      </c>
      <c r="AC22" s="43">
        <f>IF(AB22&gt;0,'Baseline Schedule'!K20,0)+AB22*'Baseline Schedule'!X20+'Baseline Schedule'!CA20+AB22*'Baseline Schedule'!CT20</f>
        <v>132874.1078</v>
      </c>
      <c r="AD22" s="14">
        <f t="shared" si="0"/>
        <v>1.5999999886844307E-3</v>
      </c>
    </row>
    <row r="23" spans="1:30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12">
        <v>39223.333333333299</v>
      </c>
      <c r="M23" s="4" t="s">
        <v>83</v>
      </c>
      <c r="N23" s="13"/>
      <c r="O23" s="13"/>
      <c r="P23" s="17"/>
      <c r="Q23" s="14">
        <v>3.1000000017229468E-3</v>
      </c>
      <c r="R23" s="33"/>
      <c r="S23" s="14">
        <v>129748.9219</v>
      </c>
      <c r="T23" s="13"/>
      <c r="U23" s="4" t="s">
        <v>328</v>
      </c>
      <c r="V23" s="11"/>
      <c r="W23" s="13"/>
      <c r="X23" s="13"/>
      <c r="AB23" s="35">
        <f>IF(ISNUMBER(FIND("d",M23)),LEFT(M23,FIND("d",M23)-1),0)*COUNTIF(Agenda!$B$2:$B$25,"Yes")+IF(ISNUMBER(FIND(" ",M23)),LEFT(RIGHT(M23,LEN(M23)-FIND(" ",M23)),FIND("h",RIGHT(M23,LEN(M23)-FIND(" ",M23)))-1),IF(ISNUMBER(FIND("h",M23)),LEFT(M23,FIND("h",M23)-1),0))</f>
        <v>80</v>
      </c>
      <c r="AC23" s="43">
        <f>IF(AB23&gt;0,'Baseline Schedule'!K21,0)+AB23*'Baseline Schedule'!X21+'Baseline Schedule'!CA21+AB23*'Baseline Schedule'!CT21</f>
        <v>129748.9188</v>
      </c>
      <c r="AD23" s="14">
        <f t="shared" si="0"/>
        <v>3.1000000017229468E-3</v>
      </c>
    </row>
    <row r="24" spans="1:30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  <c r="AB24" s="35"/>
      <c r="AC24" s="43"/>
      <c r="AD24" s="5"/>
    </row>
    <row r="25" spans="1:30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4"/>
      <c r="M25" s="4" t="s">
        <v>18</v>
      </c>
      <c r="N25" s="13"/>
      <c r="O25" s="13"/>
      <c r="P25" s="17"/>
      <c r="Q25" s="14">
        <v>0</v>
      </c>
      <c r="R25" s="33"/>
      <c r="S25" s="14">
        <v>0</v>
      </c>
      <c r="T25" s="13"/>
      <c r="U25" s="4" t="s">
        <v>327</v>
      </c>
      <c r="V25" s="11"/>
      <c r="W25" s="13"/>
      <c r="X25" s="13"/>
      <c r="AB25" s="35">
        <f>IF(ISNUMBER(FIND("d",M25)),LEFT(M25,FIND("d",M25)-1),0)*COUNTIF(Agenda!$B$2:$B$25,"Yes")+IF(ISNUMBER(FIND(" ",M25)),LEFT(RIGHT(M25,LEN(M25)-FIND(" ",M25)),FIND("h",RIGHT(M25,LEN(M25)-FIND(" ",M25)))-1),IF(ISNUMBER(FIND("h",M25)),LEFT(M25,FIND("h",M25)-1),0))</f>
        <v>0</v>
      </c>
      <c r="AC25" s="43">
        <f>IF(AB25&gt;0,'Baseline Schedule'!K23,0)+AB25*'Baseline Schedule'!X23+'Baseline Schedule'!CA23+AB25*'Baseline Schedule'!CT23</f>
        <v>0</v>
      </c>
      <c r="AD25" s="14">
        <f t="shared" si="0"/>
        <v>0</v>
      </c>
    </row>
    <row r="26" spans="1:30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4"/>
      <c r="M26" s="4" t="s">
        <v>18</v>
      </c>
      <c r="N26" s="13"/>
      <c r="O26" s="13"/>
      <c r="P26" s="17"/>
      <c r="Q26" s="14">
        <v>0</v>
      </c>
      <c r="R26" s="33"/>
      <c r="S26" s="14">
        <v>0</v>
      </c>
      <c r="T26" s="13"/>
      <c r="U26" s="4" t="s">
        <v>327</v>
      </c>
      <c r="V26" s="11"/>
      <c r="W26" s="13"/>
      <c r="X26" s="13"/>
      <c r="AB26" s="35">
        <f>IF(ISNUMBER(FIND("d",M26)),LEFT(M26,FIND("d",M26)-1),0)*COUNTIF(Agenda!$B$2:$B$25,"Yes")+IF(ISNUMBER(FIND(" ",M26)),LEFT(RIGHT(M26,LEN(M26)-FIND(" ",M26)),FIND("h",RIGHT(M26,LEN(M26)-FIND(" ",M26)))-1),IF(ISNUMBER(FIND("h",M26)),LEFT(M26,FIND("h",M26)-1),0))</f>
        <v>0</v>
      </c>
      <c r="AC26" s="43">
        <f>IF(AB26&gt;0,'Baseline Schedule'!K24,0)+AB26*'Baseline Schedule'!X24+'Baseline Schedule'!CA24+AB26*'Baseline Schedule'!CT24</f>
        <v>0</v>
      </c>
      <c r="AD26" s="14">
        <f t="shared" si="0"/>
        <v>0</v>
      </c>
    </row>
    <row r="27" spans="1:30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4"/>
      <c r="M27" s="4" t="s">
        <v>18</v>
      </c>
      <c r="N27" s="13"/>
      <c r="O27" s="13"/>
      <c r="P27" s="17"/>
      <c r="Q27" s="14">
        <v>0</v>
      </c>
      <c r="R27" s="33"/>
      <c r="S27" s="14">
        <v>0</v>
      </c>
      <c r="T27" s="13"/>
      <c r="U27" s="4" t="s">
        <v>327</v>
      </c>
      <c r="V27" s="11"/>
      <c r="W27" s="13"/>
      <c r="X27" s="13"/>
      <c r="AB27" s="35">
        <f>IF(ISNUMBER(FIND("d",M27)),LEFT(M27,FIND("d",M27)-1),0)*COUNTIF(Agenda!$B$2:$B$25,"Yes")+IF(ISNUMBER(FIND(" ",M27)),LEFT(RIGHT(M27,LEN(M27)-FIND(" ",M27)),FIND("h",RIGHT(M27,LEN(M27)-FIND(" ",M27)))-1),IF(ISNUMBER(FIND("h",M27)),LEFT(M27,FIND("h",M27)-1),0))</f>
        <v>0</v>
      </c>
      <c r="AC27" s="43">
        <f>IF(AB27&gt;0,'Baseline Schedule'!K25,0)+AB27*'Baseline Schedule'!X25+'Baseline Schedule'!CA25+AB27*'Baseline Schedule'!CT25</f>
        <v>0</v>
      </c>
      <c r="AD27" s="14">
        <f t="shared" si="0"/>
        <v>0</v>
      </c>
    </row>
    <row r="28" spans="1:30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  <c r="AB28" s="35"/>
      <c r="AC28" s="43"/>
      <c r="AD28" s="5"/>
    </row>
    <row r="29" spans="1:30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4">
        <v>0</v>
      </c>
      <c r="R29" s="33"/>
      <c r="S29" s="14">
        <v>0</v>
      </c>
      <c r="T29" s="13"/>
      <c r="U29" s="4" t="s">
        <v>327</v>
      </c>
      <c r="V29" s="11"/>
      <c r="W29" s="13"/>
      <c r="X29" s="13"/>
      <c r="AB29" s="35">
        <f>IF(ISNUMBER(FIND("d",M29)),LEFT(M29,FIND("d",M29)-1),0)*COUNTIF(Agenda!$B$2:$B$25,"Yes")+IF(ISNUMBER(FIND(" ",M29)),LEFT(RIGHT(M29,LEN(M29)-FIND(" ",M29)),FIND("h",RIGHT(M29,LEN(M29)-FIND(" ",M29)))-1),IF(ISNUMBER(FIND("h",M29)),LEFT(M29,FIND("h",M29)-1),0))</f>
        <v>0</v>
      </c>
      <c r="AC29" s="43">
        <f>IF(AB29&gt;0,'Baseline Schedule'!K27,0)+AB29*'Baseline Schedule'!X27+'Baseline Schedule'!CA27+AB29*'Baseline Schedule'!CT27</f>
        <v>0</v>
      </c>
      <c r="AD29" s="14">
        <f t="shared" si="0"/>
        <v>0</v>
      </c>
    </row>
    <row r="30" spans="1:30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4">
        <v>0</v>
      </c>
      <c r="R30" s="33"/>
      <c r="S30" s="14">
        <v>0</v>
      </c>
      <c r="T30" s="13"/>
      <c r="U30" s="4" t="s">
        <v>327</v>
      </c>
      <c r="V30" s="11"/>
      <c r="W30" s="13"/>
      <c r="X30" s="13"/>
      <c r="AB30" s="35">
        <f>IF(ISNUMBER(FIND("d",M30)),LEFT(M30,FIND("d",M30)-1),0)*COUNTIF(Agenda!$B$2:$B$25,"Yes")+IF(ISNUMBER(FIND(" ",M30)),LEFT(RIGHT(M30,LEN(M30)-FIND(" ",M30)),FIND("h",RIGHT(M30,LEN(M30)-FIND(" ",M30)))-1),IF(ISNUMBER(FIND("h",M30)),LEFT(M30,FIND("h",M30)-1),0))</f>
        <v>0</v>
      </c>
      <c r="AC30" s="43">
        <f>IF(AB30&gt;0,'Baseline Schedule'!K28,0)+AB30*'Baseline Schedule'!X28+'Baseline Schedule'!CA28+AB30*'Baseline Schedule'!CT28</f>
        <v>0</v>
      </c>
      <c r="AD30" s="14">
        <f t="shared" si="0"/>
        <v>0</v>
      </c>
    </row>
    <row r="31" spans="1:30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4">
        <v>0</v>
      </c>
      <c r="R31" s="33"/>
      <c r="S31" s="14">
        <v>0</v>
      </c>
      <c r="T31" s="13"/>
      <c r="U31" s="4" t="s">
        <v>327</v>
      </c>
      <c r="V31" s="11"/>
      <c r="W31" s="13"/>
      <c r="X31" s="13"/>
      <c r="AB31" s="35">
        <f>IF(ISNUMBER(FIND("d",M31)),LEFT(M31,FIND("d",M31)-1),0)*COUNTIF(Agenda!$B$2:$B$25,"Yes")+IF(ISNUMBER(FIND(" ",M31)),LEFT(RIGHT(M31,LEN(M31)-FIND(" ",M31)),FIND("h",RIGHT(M31,LEN(M31)-FIND(" ",M31)))-1),IF(ISNUMBER(FIND("h",M31)),LEFT(M31,FIND("h",M31)-1),0))</f>
        <v>0</v>
      </c>
      <c r="AC31" s="43">
        <f>IF(AB31&gt;0,'Baseline Schedule'!K29,0)+AB31*'Baseline Schedule'!X29+'Baseline Schedule'!CA29+AB31*'Baseline Schedule'!CT29</f>
        <v>0</v>
      </c>
      <c r="AD31" s="14">
        <f t="shared" si="0"/>
        <v>0</v>
      </c>
    </row>
    <row r="32" spans="1:30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4">
        <v>0</v>
      </c>
      <c r="R32" s="33"/>
      <c r="S32" s="14">
        <v>0</v>
      </c>
      <c r="T32" s="13"/>
      <c r="U32" s="4" t="s">
        <v>327</v>
      </c>
      <c r="V32" s="11"/>
      <c r="W32" s="13"/>
      <c r="X32" s="13"/>
      <c r="AB32" s="35">
        <f>IF(ISNUMBER(FIND("d",M32)),LEFT(M32,FIND("d",M32)-1),0)*COUNTIF(Agenda!$B$2:$B$25,"Yes")+IF(ISNUMBER(FIND(" ",M32)),LEFT(RIGHT(M32,LEN(M32)-FIND(" ",M32)),FIND("h",RIGHT(M32,LEN(M32)-FIND(" ",M32)))-1),IF(ISNUMBER(FIND("h",M32)),LEFT(M32,FIND("h",M32)-1),0))</f>
        <v>0</v>
      </c>
      <c r="AC32" s="43">
        <f>IF(AB32&gt;0,'Baseline Schedule'!K30,0)+AB32*'Baseline Schedule'!X30+'Baseline Schedule'!CA30+AB32*'Baseline Schedule'!CT30</f>
        <v>0</v>
      </c>
      <c r="AD32" s="14">
        <f t="shared" si="0"/>
        <v>0</v>
      </c>
    </row>
    <row r="33" spans="1:30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4">
        <v>0</v>
      </c>
      <c r="R33" s="33"/>
      <c r="S33" s="14">
        <v>0</v>
      </c>
      <c r="T33" s="13"/>
      <c r="U33" s="4" t="s">
        <v>327</v>
      </c>
      <c r="V33" s="11"/>
      <c r="W33" s="13"/>
      <c r="X33" s="13"/>
      <c r="AB33" s="35">
        <f>IF(ISNUMBER(FIND("d",M33)),LEFT(M33,FIND("d",M33)-1),0)*COUNTIF(Agenda!$B$2:$B$25,"Yes")+IF(ISNUMBER(FIND(" ",M33)),LEFT(RIGHT(M33,LEN(M33)-FIND(" ",M33)),FIND("h",RIGHT(M33,LEN(M33)-FIND(" ",M33)))-1),IF(ISNUMBER(FIND("h",M33)),LEFT(M33,FIND("h",M33)-1),0))</f>
        <v>0</v>
      </c>
      <c r="AC33" s="43">
        <f>IF(AB33&gt;0,'Baseline Schedule'!K31,0)+AB33*'Baseline Schedule'!X31+'Baseline Schedule'!CA31+AB33*'Baseline Schedule'!CT31</f>
        <v>0</v>
      </c>
      <c r="AD33" s="14">
        <f t="shared" si="0"/>
        <v>0</v>
      </c>
    </row>
    <row r="34" spans="1:30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4">
        <v>0</v>
      </c>
      <c r="R34" s="33"/>
      <c r="S34" s="14">
        <v>0</v>
      </c>
      <c r="T34" s="13"/>
      <c r="U34" s="4" t="s">
        <v>327</v>
      </c>
      <c r="V34" s="11"/>
      <c r="W34" s="13"/>
      <c r="X34" s="13"/>
      <c r="AB34" s="35">
        <f>IF(ISNUMBER(FIND("d",M34)),LEFT(M34,FIND("d",M34)-1),0)*COUNTIF(Agenda!$B$2:$B$25,"Yes")+IF(ISNUMBER(FIND(" ",M34)),LEFT(RIGHT(M34,LEN(M34)-FIND(" ",M34)),FIND("h",RIGHT(M34,LEN(M34)-FIND(" ",M34)))-1),IF(ISNUMBER(FIND("h",M34)),LEFT(M34,FIND("h",M34)-1),0))</f>
        <v>0</v>
      </c>
      <c r="AC34" s="43">
        <f>IF(AB34&gt;0,'Baseline Schedule'!K32,0)+AB34*'Baseline Schedule'!X32+'Baseline Schedule'!CA32+AB34*'Baseline Schedule'!CT32</f>
        <v>0</v>
      </c>
      <c r="AD34" s="14">
        <f t="shared" si="0"/>
        <v>0</v>
      </c>
    </row>
    <row r="35" spans="1:30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  <c r="AB35" s="35"/>
      <c r="AC35" s="43"/>
      <c r="AD35" s="5"/>
    </row>
    <row r="36" spans="1:30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4">
        <v>0</v>
      </c>
      <c r="R36" s="33"/>
      <c r="S36" s="14">
        <v>0</v>
      </c>
      <c r="T36" s="13"/>
      <c r="U36" s="4" t="s">
        <v>327</v>
      </c>
      <c r="V36" s="11"/>
      <c r="W36" s="13"/>
      <c r="X36" s="13"/>
      <c r="AB36" s="35">
        <f>IF(ISNUMBER(FIND("d",M36)),LEFT(M36,FIND("d",M36)-1),0)*COUNTIF(Agenda!$B$2:$B$25,"Yes")+IF(ISNUMBER(FIND(" ",M36)),LEFT(RIGHT(M36,LEN(M36)-FIND(" ",M36)),FIND("h",RIGHT(M36,LEN(M36)-FIND(" ",M36)))-1),IF(ISNUMBER(FIND("h",M36)),LEFT(M36,FIND("h",M36)-1),0))</f>
        <v>0</v>
      </c>
      <c r="AC36" s="43">
        <f>IF(AB36&gt;0,'Baseline Schedule'!K34,0)+AB36*'Baseline Schedule'!X34+'Baseline Schedule'!CA34+AB36*'Baseline Schedule'!CT34</f>
        <v>0</v>
      </c>
      <c r="AD36" s="14">
        <f t="shared" si="0"/>
        <v>0</v>
      </c>
    </row>
    <row r="37" spans="1:30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  <c r="AB37" s="35"/>
      <c r="AC37" s="43"/>
      <c r="AD37" s="5"/>
    </row>
    <row r="38" spans="1:30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4">
        <v>0</v>
      </c>
      <c r="R38" s="33"/>
      <c r="S38" s="14">
        <v>0</v>
      </c>
      <c r="T38" s="13"/>
      <c r="U38" s="4" t="s">
        <v>327</v>
      </c>
      <c r="V38" s="11"/>
      <c r="W38" s="13"/>
      <c r="X38" s="13"/>
      <c r="AB38" s="35">
        <f>IF(ISNUMBER(FIND("d",M38)),LEFT(M38,FIND("d",M38)-1),0)*COUNTIF(Agenda!$B$2:$B$25,"Yes")+IF(ISNUMBER(FIND(" ",M38)),LEFT(RIGHT(M38,LEN(M38)-FIND(" ",M38)),FIND("h",RIGHT(M38,LEN(M38)-FIND(" ",M38)))-1),IF(ISNUMBER(FIND("h",M38)),LEFT(M38,FIND("h",M38)-1),0))</f>
        <v>0</v>
      </c>
      <c r="AC38" s="43">
        <f>IF(AB38&gt;0,'Baseline Schedule'!K36,0)+AB38*'Baseline Schedule'!X36+'Baseline Schedule'!CA36+AB38*'Baseline Schedule'!CT36</f>
        <v>0</v>
      </c>
      <c r="AD38" s="14">
        <f t="shared" si="0"/>
        <v>0</v>
      </c>
    </row>
    <row r="39" spans="1:30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4">
        <v>0</v>
      </c>
      <c r="R39" s="33"/>
      <c r="S39" s="14">
        <v>0</v>
      </c>
      <c r="T39" s="13"/>
      <c r="U39" s="4" t="s">
        <v>327</v>
      </c>
      <c r="V39" s="11"/>
      <c r="W39" s="13"/>
      <c r="X39" s="13"/>
      <c r="AB39" s="35">
        <f>IF(ISNUMBER(FIND("d",M39)),LEFT(M39,FIND("d",M39)-1),0)*COUNTIF(Agenda!$B$2:$B$25,"Yes")+IF(ISNUMBER(FIND(" ",M39)),LEFT(RIGHT(M39,LEN(M39)-FIND(" ",M39)),FIND("h",RIGHT(M39,LEN(M39)-FIND(" ",M39)))-1),IF(ISNUMBER(FIND("h",M39)),LEFT(M39,FIND("h",M39)-1),0))</f>
        <v>0</v>
      </c>
      <c r="AC39" s="43">
        <f>IF(AB39&gt;0,'Baseline Schedule'!K37,0)+AB39*'Baseline Schedule'!X37+'Baseline Schedule'!CA37+AB39*'Baseline Schedule'!CT37</f>
        <v>0</v>
      </c>
      <c r="AD39" s="14">
        <f t="shared" si="0"/>
        <v>0</v>
      </c>
    </row>
    <row r="40" spans="1:30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4">
        <v>0</v>
      </c>
      <c r="R40" s="33"/>
      <c r="S40" s="14">
        <v>0</v>
      </c>
      <c r="T40" s="13"/>
      <c r="U40" s="4" t="s">
        <v>327</v>
      </c>
      <c r="V40" s="11"/>
      <c r="W40" s="13"/>
      <c r="X40" s="13"/>
      <c r="AB40" s="35">
        <f>IF(ISNUMBER(FIND("d",M40)),LEFT(M40,FIND("d",M40)-1),0)*COUNTIF(Agenda!$B$2:$B$25,"Yes")+IF(ISNUMBER(FIND(" ",M40)),LEFT(RIGHT(M40,LEN(M40)-FIND(" ",M40)),FIND("h",RIGHT(M40,LEN(M40)-FIND(" ",M40)))-1),IF(ISNUMBER(FIND("h",M40)),LEFT(M40,FIND("h",M40)-1),0))</f>
        <v>0</v>
      </c>
      <c r="AC40" s="43">
        <f>IF(AB40&gt;0,'Baseline Schedule'!K38,0)+AB40*'Baseline Schedule'!X38+'Baseline Schedule'!CA38+AB40*'Baseline Schedule'!CT38</f>
        <v>0</v>
      </c>
      <c r="AD40" s="14">
        <f t="shared" si="0"/>
        <v>0</v>
      </c>
    </row>
    <row r="41" spans="1:30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4">
        <v>0</v>
      </c>
      <c r="R41" s="33"/>
      <c r="S41" s="14">
        <v>0</v>
      </c>
      <c r="T41" s="13"/>
      <c r="U41" s="4" t="s">
        <v>327</v>
      </c>
      <c r="V41" s="11"/>
      <c r="W41" s="13"/>
      <c r="X41" s="13"/>
      <c r="AB41" s="35">
        <f>IF(ISNUMBER(FIND("d",M41)),LEFT(M41,FIND("d",M41)-1),0)*COUNTIF(Agenda!$B$2:$B$25,"Yes")+IF(ISNUMBER(FIND(" ",M41)),LEFT(RIGHT(M41,LEN(M41)-FIND(" ",M41)),FIND("h",RIGHT(M41,LEN(M41)-FIND(" ",M41)))-1),IF(ISNUMBER(FIND("h",M41)),LEFT(M41,FIND("h",M41)-1),0))</f>
        <v>0</v>
      </c>
      <c r="AC41" s="43">
        <f>IF(AB41&gt;0,'Baseline Schedule'!K39,0)+AB41*'Baseline Schedule'!X39+'Baseline Schedule'!CA39+AB41*'Baseline Schedule'!CT39</f>
        <v>0</v>
      </c>
      <c r="AD41" s="14">
        <f t="shared" si="0"/>
        <v>0</v>
      </c>
    </row>
    <row r="42" spans="1:30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4">
        <v>0</v>
      </c>
      <c r="R42" s="33"/>
      <c r="S42" s="14">
        <v>0</v>
      </c>
      <c r="T42" s="13"/>
      <c r="U42" s="4" t="s">
        <v>327</v>
      </c>
      <c r="V42" s="11"/>
      <c r="W42" s="13"/>
      <c r="X42" s="13"/>
      <c r="AB42" s="35">
        <f>IF(ISNUMBER(FIND("d",M42)),LEFT(M42,FIND("d",M42)-1),0)*COUNTIF(Agenda!$B$2:$B$25,"Yes")+IF(ISNUMBER(FIND(" ",M42)),LEFT(RIGHT(M42,LEN(M42)-FIND(" ",M42)),FIND("h",RIGHT(M42,LEN(M42)-FIND(" ",M42)))-1),IF(ISNUMBER(FIND("h",M42)),LEFT(M42,FIND("h",M42)-1),0))</f>
        <v>0</v>
      </c>
      <c r="AC42" s="43">
        <f>IF(AB42&gt;0,'Baseline Schedule'!K40,0)+AB42*'Baseline Schedule'!X40+'Baseline Schedule'!CA40+AB42*'Baseline Schedule'!CT40</f>
        <v>0</v>
      </c>
      <c r="AD42" s="14">
        <f t="shared" si="0"/>
        <v>0</v>
      </c>
    </row>
    <row r="43" spans="1:30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4">
        <v>0</v>
      </c>
      <c r="R43" s="33"/>
      <c r="S43" s="14">
        <v>0</v>
      </c>
      <c r="T43" s="13"/>
      <c r="U43" s="4" t="s">
        <v>327</v>
      </c>
      <c r="V43" s="11"/>
      <c r="W43" s="13"/>
      <c r="X43" s="13"/>
      <c r="AB43" s="35">
        <f>IF(ISNUMBER(FIND("d",M43)),LEFT(M43,FIND("d",M43)-1),0)*COUNTIF(Agenda!$B$2:$B$25,"Yes")+IF(ISNUMBER(FIND(" ",M43)),LEFT(RIGHT(M43,LEN(M43)-FIND(" ",M43)),FIND("h",RIGHT(M43,LEN(M43)-FIND(" ",M43)))-1),IF(ISNUMBER(FIND("h",M43)),LEFT(M43,FIND("h",M43)-1),0))</f>
        <v>0</v>
      </c>
      <c r="AC43" s="43">
        <f>IF(AB43&gt;0,'Baseline Schedule'!K41,0)+AB43*'Baseline Schedule'!X41+'Baseline Schedule'!CA41+AB43*'Baseline Schedule'!CT41</f>
        <v>0</v>
      </c>
      <c r="AD43" s="14">
        <f t="shared" si="0"/>
        <v>0</v>
      </c>
    </row>
    <row r="44" spans="1:30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4">
        <v>0</v>
      </c>
      <c r="R44" s="33"/>
      <c r="S44" s="14">
        <v>0</v>
      </c>
      <c r="T44" s="13"/>
      <c r="U44" s="4" t="s">
        <v>327</v>
      </c>
      <c r="V44" s="11"/>
      <c r="W44" s="13"/>
      <c r="X44" s="13"/>
      <c r="AB44" s="35">
        <f>IF(ISNUMBER(FIND("d",M44)),LEFT(M44,FIND("d",M44)-1),0)*COUNTIF(Agenda!$B$2:$B$25,"Yes")+IF(ISNUMBER(FIND(" ",M44)),LEFT(RIGHT(M44,LEN(M44)-FIND(" ",M44)),FIND("h",RIGHT(M44,LEN(M44)-FIND(" ",M44)))-1),IF(ISNUMBER(FIND("h",M44)),LEFT(M44,FIND("h",M44)-1),0))</f>
        <v>0</v>
      </c>
      <c r="AC44" s="43">
        <f>IF(AB44&gt;0,'Baseline Schedule'!K42,0)+AB44*'Baseline Schedule'!X42+'Baseline Schedule'!CA42+AB44*'Baseline Schedule'!CT42</f>
        <v>0</v>
      </c>
      <c r="AD44" s="14">
        <f t="shared" si="0"/>
        <v>0</v>
      </c>
    </row>
    <row r="45" spans="1:30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  <c r="AB45" s="35"/>
      <c r="AC45" s="43"/>
      <c r="AD45" s="5"/>
    </row>
    <row r="46" spans="1:30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4">
        <v>0</v>
      </c>
      <c r="R46" s="33"/>
      <c r="S46" s="14">
        <v>0</v>
      </c>
      <c r="T46" s="13"/>
      <c r="U46" s="4" t="s">
        <v>327</v>
      </c>
      <c r="V46" s="11"/>
      <c r="W46" s="13"/>
      <c r="X46" s="13"/>
      <c r="AB46" s="35">
        <f>IF(ISNUMBER(FIND("d",M46)),LEFT(M46,FIND("d",M46)-1),0)*COUNTIF(Agenda!$B$2:$B$25,"Yes")+IF(ISNUMBER(FIND(" ",M46)),LEFT(RIGHT(M46,LEN(M46)-FIND(" ",M46)),FIND("h",RIGHT(M46,LEN(M46)-FIND(" ",M46)))-1),IF(ISNUMBER(FIND("h",M46)),LEFT(M46,FIND("h",M46)-1),0))</f>
        <v>0</v>
      </c>
      <c r="AC46" s="43">
        <f>IF(AB46&gt;0,'Baseline Schedule'!K44,0)+AB46*'Baseline Schedule'!X44+'Baseline Schedule'!CA44+AB46*'Baseline Schedule'!CT44</f>
        <v>0</v>
      </c>
      <c r="AD46" s="14">
        <f t="shared" si="0"/>
        <v>0</v>
      </c>
    </row>
    <row r="47" spans="1:30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4">
        <v>0</v>
      </c>
      <c r="R47" s="33"/>
      <c r="S47" s="14">
        <v>0</v>
      </c>
      <c r="T47" s="13"/>
      <c r="U47" s="4" t="s">
        <v>327</v>
      </c>
      <c r="V47" s="11"/>
      <c r="W47" s="13"/>
      <c r="X47" s="13"/>
      <c r="AB47" s="35">
        <f>IF(ISNUMBER(FIND("d",M47)),LEFT(M47,FIND("d",M47)-1),0)*COUNTIF(Agenda!$B$2:$B$25,"Yes")+IF(ISNUMBER(FIND(" ",M47)),LEFT(RIGHT(M47,LEN(M47)-FIND(" ",M47)),FIND("h",RIGHT(M47,LEN(M47)-FIND(" ",M47)))-1),IF(ISNUMBER(FIND("h",M47)),LEFT(M47,FIND("h",M47)-1),0))</f>
        <v>0</v>
      </c>
      <c r="AC47" s="43">
        <f>IF(AB47&gt;0,'Baseline Schedule'!K45,0)+AB47*'Baseline Schedule'!X45+'Baseline Schedule'!CA45+AB47*'Baseline Schedule'!CT45</f>
        <v>0</v>
      </c>
      <c r="AD47" s="14">
        <f t="shared" si="0"/>
        <v>0</v>
      </c>
    </row>
    <row r="48" spans="1:30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4">
        <v>0</v>
      </c>
      <c r="R48" s="33"/>
      <c r="S48" s="14">
        <v>0</v>
      </c>
      <c r="T48" s="13"/>
      <c r="U48" s="4" t="s">
        <v>327</v>
      </c>
      <c r="V48" s="11"/>
      <c r="W48" s="13"/>
      <c r="X48" s="13"/>
      <c r="AB48" s="35">
        <f>IF(ISNUMBER(FIND("d",M48)),LEFT(M48,FIND("d",M48)-1),0)*COUNTIF(Agenda!$B$2:$B$25,"Yes")+IF(ISNUMBER(FIND(" ",M48)),LEFT(RIGHT(M48,LEN(M48)-FIND(" ",M48)),FIND("h",RIGHT(M48,LEN(M48)-FIND(" ",M48)))-1),IF(ISNUMBER(FIND("h",M48)),LEFT(M48,FIND("h",M48)-1),0))</f>
        <v>0</v>
      </c>
      <c r="AC48" s="43">
        <f>IF(AB48&gt;0,'Baseline Schedule'!K46,0)+AB48*'Baseline Schedule'!X46+'Baseline Schedule'!CA46+AB48*'Baseline Schedule'!CT46</f>
        <v>0</v>
      </c>
      <c r="AD48" s="14">
        <f t="shared" si="0"/>
        <v>0</v>
      </c>
    </row>
    <row r="49" spans="1:30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4">
        <v>0</v>
      </c>
      <c r="R49" s="33"/>
      <c r="S49" s="14">
        <v>0</v>
      </c>
      <c r="T49" s="13"/>
      <c r="U49" s="4" t="s">
        <v>327</v>
      </c>
      <c r="V49" s="11"/>
      <c r="W49" s="13"/>
      <c r="X49" s="13"/>
      <c r="AB49" s="35">
        <f>IF(ISNUMBER(FIND("d",M49)),LEFT(M49,FIND("d",M49)-1),0)*COUNTIF(Agenda!$B$2:$B$25,"Yes")+IF(ISNUMBER(FIND(" ",M49)),LEFT(RIGHT(M49,LEN(M49)-FIND(" ",M49)),FIND("h",RIGHT(M49,LEN(M49)-FIND(" ",M49)))-1),IF(ISNUMBER(FIND("h",M49)),LEFT(M49,FIND("h",M49)-1),0))</f>
        <v>0</v>
      </c>
      <c r="AC49" s="43">
        <f>IF(AB49&gt;0,'Baseline Schedule'!K47,0)+AB49*'Baseline Schedule'!X47+'Baseline Schedule'!CA47+AB49*'Baseline Schedule'!CT47</f>
        <v>0</v>
      </c>
      <c r="AD49" s="14">
        <f t="shared" si="0"/>
        <v>0</v>
      </c>
    </row>
    <row r="50" spans="1:30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4">
        <v>0</v>
      </c>
      <c r="R50" s="33"/>
      <c r="S50" s="14">
        <v>0</v>
      </c>
      <c r="T50" s="13"/>
      <c r="U50" s="4" t="s">
        <v>327</v>
      </c>
      <c r="V50" s="11"/>
      <c r="W50" s="13"/>
      <c r="X50" s="13"/>
      <c r="AB50" s="35">
        <f>IF(ISNUMBER(FIND("d",M50)),LEFT(M50,FIND("d",M50)-1),0)*COUNTIF(Agenda!$B$2:$B$25,"Yes")+IF(ISNUMBER(FIND(" ",M50)),LEFT(RIGHT(M50,LEN(M50)-FIND(" ",M50)),FIND("h",RIGHT(M50,LEN(M50)-FIND(" ",M50)))-1),IF(ISNUMBER(FIND("h",M50)),LEFT(M50,FIND("h",M50)-1),0))</f>
        <v>0</v>
      </c>
      <c r="AC50" s="43">
        <f>IF(AB50&gt;0,'Baseline Schedule'!K48,0)+AB50*'Baseline Schedule'!X48+'Baseline Schedule'!CA48+AB50*'Baseline Schedule'!CT48</f>
        <v>0</v>
      </c>
      <c r="AD50" s="14">
        <f t="shared" si="0"/>
        <v>0</v>
      </c>
    </row>
    <row r="51" spans="1:30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4">
        <v>0</v>
      </c>
      <c r="R51" s="33"/>
      <c r="S51" s="14">
        <v>0</v>
      </c>
      <c r="T51" s="13"/>
      <c r="U51" s="4" t="s">
        <v>327</v>
      </c>
      <c r="V51" s="11"/>
      <c r="W51" s="13"/>
      <c r="X51" s="13"/>
      <c r="AB51" s="35">
        <f>IF(ISNUMBER(FIND("d",M51)),LEFT(M51,FIND("d",M51)-1),0)*COUNTIF(Agenda!$B$2:$B$25,"Yes")+IF(ISNUMBER(FIND(" ",M51)),LEFT(RIGHT(M51,LEN(M51)-FIND(" ",M51)),FIND("h",RIGHT(M51,LEN(M51)-FIND(" ",M51)))-1),IF(ISNUMBER(FIND("h",M51)),LEFT(M51,FIND("h",M51)-1),0))</f>
        <v>0</v>
      </c>
      <c r="AC51" s="43">
        <f>IF(AB51&gt;0,'Baseline Schedule'!K49,0)+AB51*'Baseline Schedule'!X49+'Baseline Schedule'!CA49+AB51*'Baseline Schedule'!CT49</f>
        <v>0</v>
      </c>
      <c r="AD51" s="14">
        <f t="shared" si="0"/>
        <v>0</v>
      </c>
    </row>
    <row r="52" spans="1:30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4">
        <v>0</v>
      </c>
      <c r="R52" s="33"/>
      <c r="S52" s="14">
        <v>0</v>
      </c>
      <c r="T52" s="13"/>
      <c r="U52" s="4" t="s">
        <v>327</v>
      </c>
      <c r="V52" s="11"/>
      <c r="W52" s="13"/>
      <c r="X52" s="13"/>
      <c r="AB52" s="35">
        <f>IF(ISNUMBER(FIND("d",M52)),LEFT(M52,FIND("d",M52)-1),0)*COUNTIF(Agenda!$B$2:$B$25,"Yes")+IF(ISNUMBER(FIND(" ",M52)),LEFT(RIGHT(M52,LEN(M52)-FIND(" ",M52)),FIND("h",RIGHT(M52,LEN(M52)-FIND(" ",M52)))-1),IF(ISNUMBER(FIND("h",M52)),LEFT(M52,FIND("h",M52)-1),0))</f>
        <v>0</v>
      </c>
      <c r="AC52" s="43">
        <f>IF(AB52&gt;0,'Baseline Schedule'!K50,0)+AB52*'Baseline Schedule'!X50+'Baseline Schedule'!CA50+AB52*'Baseline Schedule'!CT50</f>
        <v>0</v>
      </c>
      <c r="AD52" s="14">
        <f t="shared" si="0"/>
        <v>0</v>
      </c>
    </row>
    <row r="53" spans="1:30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  <c r="AB53" s="35"/>
      <c r="AC53" s="43"/>
      <c r="AD53" s="5"/>
    </row>
    <row r="54" spans="1:30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4">
        <v>0</v>
      </c>
      <c r="R54" s="33"/>
      <c r="S54" s="14">
        <v>0</v>
      </c>
      <c r="T54" s="13"/>
      <c r="U54" s="4" t="s">
        <v>327</v>
      </c>
      <c r="V54" s="11"/>
      <c r="W54" s="13"/>
      <c r="X54" s="13"/>
      <c r="AB54" s="35">
        <f>IF(ISNUMBER(FIND("d",M54)),LEFT(M54,FIND("d",M54)-1),0)*COUNTIF(Agenda!$B$2:$B$25,"Yes")+IF(ISNUMBER(FIND(" ",M54)),LEFT(RIGHT(M54,LEN(M54)-FIND(" ",M54)),FIND("h",RIGHT(M54,LEN(M54)-FIND(" ",M54)))-1),IF(ISNUMBER(FIND("h",M54)),LEFT(M54,FIND("h",M54)-1),0))</f>
        <v>0</v>
      </c>
      <c r="AC54" s="43">
        <f>IF(AB54&gt;0,'Baseline Schedule'!K52,0)+AB54*'Baseline Schedule'!X52+'Baseline Schedule'!CA52+AB54*'Baseline Schedule'!CT52</f>
        <v>0</v>
      </c>
      <c r="AD54" s="14">
        <f t="shared" si="0"/>
        <v>0</v>
      </c>
    </row>
    <row r="55" spans="1:30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4">
        <v>0</v>
      </c>
      <c r="R55" s="33"/>
      <c r="S55" s="14">
        <v>0</v>
      </c>
      <c r="T55" s="13"/>
      <c r="U55" s="4" t="s">
        <v>327</v>
      </c>
      <c r="V55" s="11"/>
      <c r="W55" s="13"/>
      <c r="X55" s="13"/>
      <c r="AB55" s="35">
        <f>IF(ISNUMBER(FIND("d",M55)),LEFT(M55,FIND("d",M55)-1),0)*COUNTIF(Agenda!$B$2:$B$25,"Yes")+IF(ISNUMBER(FIND(" ",M55)),LEFT(RIGHT(M55,LEN(M55)-FIND(" ",M55)),FIND("h",RIGHT(M55,LEN(M55)-FIND(" ",M55)))-1),IF(ISNUMBER(FIND("h",M55)),LEFT(M55,FIND("h",M55)-1),0))</f>
        <v>0</v>
      </c>
      <c r="AC55" s="43">
        <f>IF(AB55&gt;0,'Baseline Schedule'!K53,0)+AB55*'Baseline Schedule'!X53+'Baseline Schedule'!CA53+AB55*'Baseline Schedule'!CT53</f>
        <v>0</v>
      </c>
      <c r="AD55" s="14">
        <f t="shared" si="0"/>
        <v>0</v>
      </c>
    </row>
    <row r="56" spans="1:30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4">
        <v>0</v>
      </c>
      <c r="R56" s="33"/>
      <c r="S56" s="14">
        <v>0</v>
      </c>
      <c r="T56" s="13"/>
      <c r="U56" s="4" t="s">
        <v>327</v>
      </c>
      <c r="V56" s="11"/>
      <c r="W56" s="13"/>
      <c r="X56" s="13"/>
      <c r="AB56" s="35">
        <f>IF(ISNUMBER(FIND("d",M56)),LEFT(M56,FIND("d",M56)-1),0)*COUNTIF(Agenda!$B$2:$B$25,"Yes")+IF(ISNUMBER(FIND(" ",M56)),LEFT(RIGHT(M56,LEN(M56)-FIND(" ",M56)),FIND("h",RIGHT(M56,LEN(M56)-FIND(" ",M56)))-1),IF(ISNUMBER(FIND("h",M56)),LEFT(M56,FIND("h",M56)-1),0))</f>
        <v>0</v>
      </c>
      <c r="AC56" s="43">
        <f>IF(AB56&gt;0,'Baseline Schedule'!K54,0)+AB56*'Baseline Schedule'!X54+'Baseline Schedule'!CA54+AB56*'Baseline Schedule'!CT54</f>
        <v>0</v>
      </c>
      <c r="AD56" s="14">
        <f t="shared" si="0"/>
        <v>0</v>
      </c>
    </row>
    <row r="57" spans="1:30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4">
        <v>0</v>
      </c>
      <c r="R57" s="33"/>
      <c r="S57" s="14">
        <v>0</v>
      </c>
      <c r="T57" s="13"/>
      <c r="U57" s="4" t="s">
        <v>327</v>
      </c>
      <c r="V57" s="11"/>
      <c r="W57" s="13"/>
      <c r="X57" s="13"/>
      <c r="AB57" s="35">
        <f>IF(ISNUMBER(FIND("d",M57)),LEFT(M57,FIND("d",M57)-1),0)*COUNTIF(Agenda!$B$2:$B$25,"Yes")+IF(ISNUMBER(FIND(" ",M57)),LEFT(RIGHT(M57,LEN(M57)-FIND(" ",M57)),FIND("h",RIGHT(M57,LEN(M57)-FIND(" ",M57)))-1),IF(ISNUMBER(FIND("h",M57)),LEFT(M57,FIND("h",M57)-1),0))</f>
        <v>0</v>
      </c>
      <c r="AC57" s="43">
        <f>IF(AB57&gt;0,'Baseline Schedule'!K55,0)+AB57*'Baseline Schedule'!X55+'Baseline Schedule'!CA55+AB57*'Baseline Schedule'!CT55</f>
        <v>0</v>
      </c>
      <c r="AD57" s="14">
        <f t="shared" si="0"/>
        <v>0</v>
      </c>
    </row>
    <row r="58" spans="1:30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4">
        <v>0</v>
      </c>
      <c r="R58" s="33"/>
      <c r="S58" s="14">
        <v>0</v>
      </c>
      <c r="T58" s="13"/>
      <c r="U58" s="4" t="s">
        <v>327</v>
      </c>
      <c r="V58" s="11"/>
      <c r="W58" s="13"/>
      <c r="X58" s="13"/>
      <c r="AB58" s="35">
        <f>IF(ISNUMBER(FIND("d",M58)),LEFT(M58,FIND("d",M58)-1),0)*COUNTIF(Agenda!$B$2:$B$25,"Yes")+IF(ISNUMBER(FIND(" ",M58)),LEFT(RIGHT(M58,LEN(M58)-FIND(" ",M58)),FIND("h",RIGHT(M58,LEN(M58)-FIND(" ",M58)))-1),IF(ISNUMBER(FIND("h",M58)),LEFT(M58,FIND("h",M58)-1),0))</f>
        <v>0</v>
      </c>
      <c r="AC58" s="43">
        <f>IF(AB58&gt;0,'Baseline Schedule'!K56,0)+AB58*'Baseline Schedule'!X56+'Baseline Schedule'!CA56+AB58*'Baseline Schedule'!CT56</f>
        <v>0</v>
      </c>
      <c r="AD58" s="14">
        <f t="shared" si="0"/>
        <v>0</v>
      </c>
    </row>
    <row r="59" spans="1:30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4">
        <v>0</v>
      </c>
      <c r="R59" s="33"/>
      <c r="S59" s="14">
        <v>0</v>
      </c>
      <c r="T59" s="13"/>
      <c r="U59" s="4" t="s">
        <v>327</v>
      </c>
      <c r="V59" s="11"/>
      <c r="W59" s="13"/>
      <c r="X59" s="13"/>
      <c r="AB59" s="35">
        <f>IF(ISNUMBER(FIND("d",M59)),LEFT(M59,FIND("d",M59)-1),0)*COUNTIF(Agenda!$B$2:$B$25,"Yes")+IF(ISNUMBER(FIND(" ",M59)),LEFT(RIGHT(M59,LEN(M59)-FIND(" ",M59)),FIND("h",RIGHT(M59,LEN(M59)-FIND(" ",M59)))-1),IF(ISNUMBER(FIND("h",M59)),LEFT(M59,FIND("h",M59)-1),0))</f>
        <v>0</v>
      </c>
      <c r="AC59" s="43">
        <f>IF(AB59&gt;0,'Baseline Schedule'!K57,0)+AB59*'Baseline Schedule'!X57+'Baseline Schedule'!CA57+AB59*'Baseline Schedule'!CT57</f>
        <v>0</v>
      </c>
      <c r="AD59" s="14">
        <f t="shared" si="0"/>
        <v>0</v>
      </c>
    </row>
    <row r="60" spans="1:30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4">
        <v>0</v>
      </c>
      <c r="R60" s="33"/>
      <c r="S60" s="14">
        <v>0</v>
      </c>
      <c r="T60" s="13"/>
      <c r="U60" s="4" t="s">
        <v>327</v>
      </c>
      <c r="V60" s="11"/>
      <c r="W60" s="13"/>
      <c r="X60" s="13"/>
      <c r="AB60" s="35">
        <f>IF(ISNUMBER(FIND("d",M60)),LEFT(M60,FIND("d",M60)-1),0)*COUNTIF(Agenda!$B$2:$B$25,"Yes")+IF(ISNUMBER(FIND(" ",M60)),LEFT(RIGHT(M60,LEN(M60)-FIND(" ",M60)),FIND("h",RIGHT(M60,LEN(M60)-FIND(" ",M60)))-1),IF(ISNUMBER(FIND("h",M60)),LEFT(M60,FIND("h",M60)-1),0))</f>
        <v>0</v>
      </c>
      <c r="AC60" s="43">
        <f>IF(AB60&gt;0,'Baseline Schedule'!K58,0)+AB60*'Baseline Schedule'!X58+'Baseline Schedule'!CA58+AB60*'Baseline Schedule'!CT58</f>
        <v>0</v>
      </c>
      <c r="AD60" s="14">
        <f t="shared" si="0"/>
        <v>0</v>
      </c>
    </row>
    <row r="61" spans="1:30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4">
        <v>0</v>
      </c>
      <c r="R61" s="33"/>
      <c r="S61" s="14">
        <v>0</v>
      </c>
      <c r="T61" s="13"/>
      <c r="U61" s="4" t="s">
        <v>327</v>
      </c>
      <c r="V61" s="11"/>
      <c r="W61" s="13"/>
      <c r="X61" s="13"/>
      <c r="AB61" s="35">
        <f>IF(ISNUMBER(FIND("d",M61)),LEFT(M61,FIND("d",M61)-1),0)*COUNTIF(Agenda!$B$2:$B$25,"Yes")+IF(ISNUMBER(FIND(" ",M61)),LEFT(RIGHT(M61,LEN(M61)-FIND(" ",M61)),FIND("h",RIGHT(M61,LEN(M61)-FIND(" ",M61)))-1),IF(ISNUMBER(FIND("h",M61)),LEFT(M61,FIND("h",M61)-1),0))</f>
        <v>0</v>
      </c>
      <c r="AC61" s="43">
        <f>IF(AB61&gt;0,'Baseline Schedule'!K59,0)+AB61*'Baseline Schedule'!X59+'Baseline Schedule'!CA59+AB61*'Baseline Schedule'!CT59</f>
        <v>0</v>
      </c>
      <c r="AD61" s="14">
        <f t="shared" si="0"/>
        <v>0</v>
      </c>
    </row>
    <row r="62" spans="1:30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4">
        <v>0</v>
      </c>
      <c r="R62" s="33"/>
      <c r="S62" s="14">
        <v>0</v>
      </c>
      <c r="T62" s="13"/>
      <c r="U62" s="4" t="s">
        <v>327</v>
      </c>
      <c r="V62" s="11"/>
      <c r="W62" s="13"/>
      <c r="X62" s="13"/>
      <c r="AB62" s="35">
        <f>IF(ISNUMBER(FIND("d",M62)),LEFT(M62,FIND("d",M62)-1),0)*COUNTIF(Agenda!$B$2:$B$25,"Yes")+IF(ISNUMBER(FIND(" ",M62)),LEFT(RIGHT(M62,LEN(M62)-FIND(" ",M62)),FIND("h",RIGHT(M62,LEN(M62)-FIND(" ",M62)))-1),IF(ISNUMBER(FIND("h",M62)),LEFT(M62,FIND("h",M62)-1),0))</f>
        <v>0</v>
      </c>
      <c r="AC62" s="43">
        <f>IF(AB62&gt;0,'Baseline Schedule'!K60,0)+AB62*'Baseline Schedule'!X60+'Baseline Schedule'!CA60+AB62*'Baseline Schedule'!CT60</f>
        <v>0</v>
      </c>
      <c r="AD62" s="14">
        <f t="shared" si="0"/>
        <v>0</v>
      </c>
    </row>
    <row r="63" spans="1:30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4">
        <v>0</v>
      </c>
      <c r="R63" s="33"/>
      <c r="S63" s="14">
        <v>0</v>
      </c>
      <c r="T63" s="13"/>
      <c r="U63" s="4" t="s">
        <v>327</v>
      </c>
      <c r="V63" s="11"/>
      <c r="W63" s="13"/>
      <c r="X63" s="13"/>
      <c r="AB63" s="35">
        <f>IF(ISNUMBER(FIND("d",M63)),LEFT(M63,FIND("d",M63)-1),0)*COUNTIF(Agenda!$B$2:$B$25,"Yes")+IF(ISNUMBER(FIND(" ",M63)),LEFT(RIGHT(M63,LEN(M63)-FIND(" ",M63)),FIND("h",RIGHT(M63,LEN(M63)-FIND(" ",M63)))-1),IF(ISNUMBER(FIND("h",M63)),LEFT(M63,FIND("h",M63)-1),0))</f>
        <v>0</v>
      </c>
      <c r="AC63" s="43">
        <f>IF(AB63&gt;0,'Baseline Schedule'!K61,0)+AB63*'Baseline Schedule'!X61+'Baseline Schedule'!CA61+AB63*'Baseline Schedule'!CT61</f>
        <v>0</v>
      </c>
      <c r="AD63" s="14">
        <f t="shared" si="0"/>
        <v>0</v>
      </c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zoomScale="125" zoomScaleNormal="125" zoomScalePageLayoutView="125" workbookViewId="0"/>
  </sheetViews>
  <sheetFormatPr baseColWidth="10" defaultColWidth="8.83203125" defaultRowHeight="15" x14ac:dyDescent="0"/>
  <cols>
    <col min="1" max="1" width="7.83203125" customWidth="1"/>
    <col min="2" max="2" width="18.83203125" customWidth="1"/>
    <col min="3" max="4" width="11.6640625" bestFit="1" customWidth="1"/>
    <col min="5" max="5" width="7.6640625" bestFit="1" customWidth="1"/>
    <col min="6" max="6" width="10.1640625" customWidth="1"/>
    <col min="8" max="8" width="10" bestFit="1" customWidth="1"/>
    <col min="9" max="9" width="8.33203125" customWidth="1"/>
    <col min="11" max="11" width="10" bestFit="1" customWidth="1"/>
    <col min="12" max="12" width="11" bestFit="1" customWidth="1"/>
    <col min="13" max="13" width="7.6640625" customWidth="1"/>
    <col min="16" max="16" width="8.5" bestFit="1" customWidth="1"/>
    <col min="17" max="17" width="12" customWidth="1"/>
    <col min="21" max="21" width="9.1640625" bestFit="1" customWidth="1"/>
    <col min="27" max="27" width="9.33203125" customWidth="1"/>
    <col min="28" max="28" width="10.5" customWidth="1"/>
  </cols>
  <sheetData>
    <row r="1" spans="1:30" ht="15" customHeight="1">
      <c r="B1" s="2" t="s">
        <v>311</v>
      </c>
      <c r="C1" s="57">
        <v>39262.708333333299</v>
      </c>
      <c r="E1" s="19" t="s">
        <v>312</v>
      </c>
      <c r="F1" s="60" t="s">
        <v>384</v>
      </c>
      <c r="G1" s="58"/>
    </row>
    <row r="3" spans="1:30" ht="15" customHeight="1">
      <c r="A3" s="51" t="s">
        <v>0</v>
      </c>
      <c r="B3" s="51"/>
      <c r="C3" s="51" t="s">
        <v>2</v>
      </c>
      <c r="D3" s="51"/>
      <c r="E3" s="51"/>
      <c r="F3" s="51" t="s">
        <v>3</v>
      </c>
      <c r="G3" s="51"/>
      <c r="H3" s="51" t="s">
        <v>4</v>
      </c>
      <c r="I3" s="51"/>
      <c r="J3" s="51"/>
      <c r="K3" s="51"/>
      <c r="L3" s="51" t="s">
        <v>314</v>
      </c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1:30" ht="22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  <c r="AB4" s="45" t="s">
        <v>370</v>
      </c>
      <c r="AC4" s="45" t="s">
        <v>371</v>
      </c>
      <c r="AD4" s="46" t="s">
        <v>372</v>
      </c>
    </row>
    <row r="5" spans="1:30" ht="22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34" t="s">
        <v>373</v>
      </c>
      <c r="R5" s="5"/>
      <c r="S5" s="5"/>
      <c r="T5" s="5"/>
      <c r="U5" s="5"/>
      <c r="V5" s="3"/>
      <c r="W5" s="7"/>
      <c r="X5" s="7"/>
    </row>
    <row r="6" spans="1:30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  <c r="AD6" s="5"/>
    </row>
    <row r="7" spans="1:30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4">
        <v>0</v>
      </c>
      <c r="R7" s="33"/>
      <c r="S7" s="14">
        <v>75</v>
      </c>
      <c r="T7" s="13"/>
      <c r="U7" s="4" t="s">
        <v>328</v>
      </c>
      <c r="V7" s="11"/>
      <c r="W7" s="13"/>
      <c r="X7" s="13"/>
      <c r="AB7" s="35">
        <f>IF(ISNUMBER(FIND("d",M7)),LEFT(M7,FIND("d",M7)-1),0)*COUNTIF(Agenda!$B$2:$B$25,"Yes")+IF(ISNUMBER(FIND(" ",M7)),LEFT(RIGHT(M7,LEN(M7)-FIND(" ",M7)),FIND("h",RIGHT(M7,LEN(M7)-FIND(" ",M7)))-1),IF(ISNUMBER(FIND("h",M7)),LEFT(M7,FIND("h",M7)-1),0))</f>
        <v>480</v>
      </c>
      <c r="AC7" s="43">
        <f>IF(AB7&gt;0,'Baseline Schedule'!K5,0)+AB7*'Baseline Schedule'!X5+'Baseline Schedule'!CA5+AB7*'Baseline Schedule'!CT5</f>
        <v>75</v>
      </c>
      <c r="AD7" s="14">
        <f>S7-AC7</f>
        <v>0</v>
      </c>
    </row>
    <row r="8" spans="1:30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4">
        <v>0</v>
      </c>
      <c r="R8" s="33"/>
      <c r="S8" s="14">
        <v>210000</v>
      </c>
      <c r="T8" s="13"/>
      <c r="U8" s="4" t="s">
        <v>328</v>
      </c>
      <c r="V8" s="11"/>
      <c r="W8" s="13"/>
      <c r="X8" s="13"/>
      <c r="AB8" s="35">
        <f>IF(ISNUMBER(FIND("d",M8)),LEFT(M8,FIND("d",M8)-1),0)*COUNTIF(Agenda!$B$2:$B$25,"Yes")+IF(ISNUMBER(FIND(" ",M8)),LEFT(RIGHT(M8,LEN(M8)-FIND(" ",M8)),FIND("h",RIGHT(M8,LEN(M8)-FIND(" ",M8)))-1),IF(ISNUMBER(FIND("h",M8)),LEFT(M8,FIND("h",M8)-1),0))</f>
        <v>240</v>
      </c>
      <c r="AC8" s="43">
        <f>IF(AB8&gt;0,'Baseline Schedule'!K6,0)+AB8*'Baseline Schedule'!X6+'Baseline Schedule'!CA6+AB8*'Baseline Schedule'!CT6</f>
        <v>210000</v>
      </c>
      <c r="AD8" s="14">
        <f t="shared" ref="AD8:AD63" si="0">S8-AC8</f>
        <v>0</v>
      </c>
    </row>
    <row r="9" spans="1:30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4">
        <v>0</v>
      </c>
      <c r="R9" s="33"/>
      <c r="S9" s="14">
        <v>3765.3101000000001</v>
      </c>
      <c r="T9" s="13"/>
      <c r="U9" s="4" t="s">
        <v>328</v>
      </c>
      <c r="V9" s="11"/>
      <c r="W9" s="13"/>
      <c r="X9" s="13"/>
      <c r="AB9" s="35">
        <f>IF(ISNUMBER(FIND("d",M9)),LEFT(M9,FIND("d",M9)-1),0)*COUNTIF(Agenda!$B$2:$B$25,"Yes")+IF(ISNUMBER(FIND(" ",M9)),LEFT(RIGHT(M9,LEN(M9)-FIND(" ",M9)),FIND("h",RIGHT(M9,LEN(M9)-FIND(" ",M9)))-1),IF(ISNUMBER(FIND("h",M9)),LEFT(M9,FIND("h",M9)-1),0))</f>
        <v>160</v>
      </c>
      <c r="AC9" s="43">
        <f>IF(AB9&gt;0,'Baseline Schedule'!K7,0)+AB9*'Baseline Schedule'!X7+'Baseline Schedule'!CA7+AB9*'Baseline Schedule'!CT7</f>
        <v>3765.3101000000001</v>
      </c>
      <c r="AD9" s="14">
        <f t="shared" si="0"/>
        <v>0</v>
      </c>
    </row>
    <row r="10" spans="1:30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4">
        <v>0</v>
      </c>
      <c r="R10" s="33"/>
      <c r="S10" s="14">
        <v>1876.54</v>
      </c>
      <c r="T10" s="13"/>
      <c r="U10" s="4" t="s">
        <v>328</v>
      </c>
      <c r="V10" s="11"/>
      <c r="W10" s="13"/>
      <c r="X10" s="13"/>
      <c r="AB10" s="35">
        <f>IF(ISNUMBER(FIND("d",M10)),LEFT(M10,FIND("d",M10)-1),0)*COUNTIF(Agenda!$B$2:$B$25,"Yes")+IF(ISNUMBER(FIND(" ",M10)),LEFT(RIGHT(M10,LEN(M10)-FIND(" ",M10)),FIND("h",RIGHT(M10,LEN(M10)-FIND(" ",M10)))-1),IF(ISNUMBER(FIND("h",M10)),LEFT(M10,FIND("h",M10)-1),0))</f>
        <v>480</v>
      </c>
      <c r="AC10" s="43">
        <f>IF(AB10&gt;0,'Baseline Schedule'!K8,0)+AB10*'Baseline Schedule'!X8+'Baseline Schedule'!CA8+AB10*'Baseline Schedule'!CT8</f>
        <v>1876.54</v>
      </c>
      <c r="AD10" s="14">
        <f t="shared" si="0"/>
        <v>0</v>
      </c>
    </row>
    <row r="11" spans="1:30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4">
        <v>0</v>
      </c>
      <c r="R11" s="33"/>
      <c r="S11" s="14">
        <v>0.01</v>
      </c>
      <c r="T11" s="13"/>
      <c r="U11" s="4" t="s">
        <v>328</v>
      </c>
      <c r="V11" s="11"/>
      <c r="W11" s="13"/>
      <c r="X11" s="13"/>
      <c r="AB11" s="35">
        <f>IF(ISNUMBER(FIND("d",M11)),LEFT(M11,FIND("d",M11)-1),0)*COUNTIF(Agenda!$B$2:$B$25,"Yes")+IF(ISNUMBER(FIND(" ",M11)),LEFT(RIGHT(M11,LEN(M11)-FIND(" ",M11)),FIND("h",RIGHT(M11,LEN(M11)-FIND(" ",M11)))-1),IF(ISNUMBER(FIND("h",M11)),LEFT(M11,FIND("h",M11)-1),0))</f>
        <v>480</v>
      </c>
      <c r="AC11" s="43">
        <f>IF(AB11&gt;0,'Baseline Schedule'!K9,0)+AB11*'Baseline Schedule'!X9+'Baseline Schedule'!CA9+AB11*'Baseline Schedule'!CT9</f>
        <v>0.01</v>
      </c>
      <c r="AD11" s="14">
        <f t="shared" si="0"/>
        <v>0</v>
      </c>
    </row>
    <row r="12" spans="1:30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377</v>
      </c>
      <c r="N12" s="13"/>
      <c r="O12" s="13"/>
      <c r="P12" s="17"/>
      <c r="Q12" s="14">
        <v>-9.0000001364387572E-4</v>
      </c>
      <c r="R12" s="33"/>
      <c r="S12" s="14">
        <v>67701.789099999995</v>
      </c>
      <c r="T12" s="13"/>
      <c r="U12" s="4" t="s">
        <v>328</v>
      </c>
      <c r="V12" s="11"/>
      <c r="W12" s="13"/>
      <c r="X12" s="13"/>
      <c r="AB12" s="35">
        <f>IF(ISNUMBER(FIND("d",M12)),LEFT(M12,FIND("d",M12)-1),0)*COUNTIF(Agenda!$B$2:$B$25,"Yes")+IF(ISNUMBER(FIND(" ",M12)),LEFT(RIGHT(M12,LEN(M12)-FIND(" ",M12)),FIND("h",RIGHT(M12,LEN(M12)-FIND(" ",M12)))-1),IF(ISNUMBER(FIND("h",M12)),LEFT(M12,FIND("h",M12)-1),0))</f>
        <v>432</v>
      </c>
      <c r="AC12" s="43">
        <f>IF(AB12&gt;0,'Baseline Schedule'!K10,0)+AB12*'Baseline Schedule'!X10+'Baseline Schedule'!CA10+AB12*'Baseline Schedule'!CT10</f>
        <v>67701.790000000008</v>
      </c>
      <c r="AD12" s="14">
        <f t="shared" si="0"/>
        <v>-9.0000001364387572E-4</v>
      </c>
    </row>
    <row r="13" spans="1:30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  <c r="AB13" s="35"/>
      <c r="AC13" s="43"/>
      <c r="AD13" s="5"/>
    </row>
    <row r="14" spans="1:30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39121.333333333299</v>
      </c>
      <c r="M14" s="4" t="s">
        <v>83</v>
      </c>
      <c r="N14" s="13"/>
      <c r="O14" s="13"/>
      <c r="P14" s="17"/>
      <c r="Q14" s="14">
        <v>8.0000000161817297E-4</v>
      </c>
      <c r="R14" s="33"/>
      <c r="S14" s="14">
        <v>29084.800800000001</v>
      </c>
      <c r="T14" s="13"/>
      <c r="U14" s="4" t="s">
        <v>328</v>
      </c>
      <c r="V14" s="11"/>
      <c r="W14" s="13"/>
      <c r="X14" s="13"/>
      <c r="AB14" s="35">
        <f>IF(ISNUMBER(FIND("d",M14)),LEFT(M14,FIND("d",M14)-1),0)*COUNTIF(Agenda!$B$2:$B$25,"Yes")+IF(ISNUMBER(FIND(" ",M14)),LEFT(RIGHT(M14,LEN(M14)-FIND(" ",M14)),FIND("h",RIGHT(M14,LEN(M14)-FIND(" ",M14)))-1),IF(ISNUMBER(FIND("h",M14)),LEFT(M14,FIND("h",M14)-1),0))</f>
        <v>80</v>
      </c>
      <c r="AC14" s="43">
        <f>IF(AB14&gt;0,'Baseline Schedule'!K12,0)+AB14*'Baseline Schedule'!X12+'Baseline Schedule'!CA12+AB14*'Baseline Schedule'!CT12</f>
        <v>29084.799999999999</v>
      </c>
      <c r="AD14" s="14">
        <f t="shared" si="0"/>
        <v>8.0000000161817297E-4</v>
      </c>
    </row>
    <row r="15" spans="1:30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39121.333333333299</v>
      </c>
      <c r="M15" s="4" t="s">
        <v>379</v>
      </c>
      <c r="N15" s="13"/>
      <c r="O15" s="13"/>
      <c r="P15" s="17"/>
      <c r="Q15" s="14">
        <v>2.9999999969732016E-4</v>
      </c>
      <c r="R15" s="33"/>
      <c r="S15" s="14">
        <v>5701.7602999999999</v>
      </c>
      <c r="T15" s="13"/>
      <c r="U15" s="4" t="s">
        <v>328</v>
      </c>
      <c r="V15" s="11"/>
      <c r="W15" s="13"/>
      <c r="X15" s="13"/>
      <c r="AB15" s="35">
        <f>IF(ISNUMBER(FIND("d",M15)),LEFT(M15,FIND("d",M15)-1),0)*COUNTIF(Agenda!$B$2:$B$25,"Yes")+IF(ISNUMBER(FIND(" ",M15)),LEFT(RIGHT(M15,LEN(M15)-FIND(" ",M15)),FIND("h",RIGHT(M15,LEN(M15)-FIND(" ",M15)))-1),IF(ISNUMBER(FIND("h",M15)),LEFT(M15,FIND("h",M15)-1),0))</f>
        <v>96</v>
      </c>
      <c r="AC15" s="43">
        <f>IF(AB15&gt;0,'Baseline Schedule'!K13,0)+AB15*'Baseline Schedule'!X13+'Baseline Schedule'!CA13+AB15*'Baseline Schedule'!CT13</f>
        <v>5701.76</v>
      </c>
      <c r="AD15" s="14">
        <f t="shared" si="0"/>
        <v>2.9999999969732016E-4</v>
      </c>
    </row>
    <row r="16" spans="1:30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383</v>
      </c>
      <c r="N16" s="13"/>
      <c r="O16" s="13"/>
      <c r="P16" s="17"/>
      <c r="Q16" s="14">
        <v>-3.9999998989515007E-4</v>
      </c>
      <c r="R16" s="33"/>
      <c r="S16" s="14">
        <v>118883.4062</v>
      </c>
      <c r="T16" s="13"/>
      <c r="U16" s="4" t="s">
        <v>328</v>
      </c>
      <c r="V16" s="11"/>
      <c r="W16" s="13"/>
      <c r="X16" s="13"/>
      <c r="AB16" s="35">
        <f>IF(ISNUMBER(FIND("d",M16)),LEFT(M16,FIND("d",M16)-1),0)*COUNTIF(Agenda!$B$2:$B$25,"Yes")+IF(ISNUMBER(FIND(" ",M16)),LEFT(RIGHT(M16,LEN(M16)-FIND(" ",M16)),FIND("h",RIGHT(M16,LEN(M16)-FIND(" ",M16)))-1),IF(ISNUMBER(FIND("h",M16)),LEFT(M16,FIND("h",M16)-1),0))</f>
        <v>176</v>
      </c>
      <c r="AC16" s="43">
        <f>IF(AB16&gt;0,'Baseline Schedule'!K14,0)+AB16*'Baseline Schedule'!X14+'Baseline Schedule'!CA14+AB16*'Baseline Schedule'!CT14</f>
        <v>118883.40659999999</v>
      </c>
      <c r="AD16" s="14">
        <f t="shared" si="0"/>
        <v>-3.9999998989515007E-4</v>
      </c>
    </row>
    <row r="17" spans="1:30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379</v>
      </c>
      <c r="N17" s="13"/>
      <c r="O17" s="13"/>
      <c r="P17" s="17"/>
      <c r="Q17" s="14">
        <v>-2.0000000040454324E-4</v>
      </c>
      <c r="R17" s="33"/>
      <c r="S17" s="14">
        <v>12330.0098</v>
      </c>
      <c r="T17" s="13"/>
      <c r="U17" s="4" t="s">
        <v>328</v>
      </c>
      <c r="V17" s="11"/>
      <c r="W17" s="13"/>
      <c r="X17" s="13"/>
      <c r="AB17" s="35">
        <f>IF(ISNUMBER(FIND("d",M17)),LEFT(M17,FIND("d",M17)-1),0)*COUNTIF(Agenda!$B$2:$B$25,"Yes")+IF(ISNUMBER(FIND(" ",M17)),LEFT(RIGHT(M17,LEN(M17)-FIND(" ",M17)),FIND("h",RIGHT(M17,LEN(M17)-FIND(" ",M17)))-1),IF(ISNUMBER(FIND("h",M17)),LEFT(M17,FIND("h",M17)-1),0))</f>
        <v>96</v>
      </c>
      <c r="AC17" s="43">
        <f>IF(AB17&gt;0,'Baseline Schedule'!K15,0)+AB17*'Baseline Schedule'!X15+'Baseline Schedule'!CA15+AB17*'Baseline Schedule'!CT15</f>
        <v>12330.01</v>
      </c>
      <c r="AD17" s="14">
        <f t="shared" si="0"/>
        <v>-2.0000000040454324E-4</v>
      </c>
    </row>
    <row r="18" spans="1:30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4">
        <v>6.3000000081956387E-3</v>
      </c>
      <c r="R18" s="33"/>
      <c r="S18" s="14">
        <v>236361.8438</v>
      </c>
      <c r="T18" s="13"/>
      <c r="U18" s="4" t="s">
        <v>328</v>
      </c>
      <c r="V18" s="11"/>
      <c r="W18" s="13"/>
      <c r="X18" s="13"/>
      <c r="AB18" s="35">
        <f>IF(ISNUMBER(FIND("d",M18)),LEFT(M18,FIND("d",M18)-1),0)*COUNTIF(Agenda!$B$2:$B$25,"Yes")+IF(ISNUMBER(FIND(" ",M18)),LEFT(RIGHT(M18,LEN(M18)-FIND(" ",M18)),FIND("h",RIGHT(M18,LEN(M18)-FIND(" ",M18)))-1),IF(ISNUMBER(FIND("h",M18)),LEFT(M18,FIND("h",M18)-1),0))</f>
        <v>8</v>
      </c>
      <c r="AC18" s="43">
        <f>IF(AB18&gt;0,'Baseline Schedule'!K16,0)+AB18*'Baseline Schedule'!X16+'Baseline Schedule'!CA16+AB18*'Baseline Schedule'!CT16</f>
        <v>236361.83749999999</v>
      </c>
      <c r="AD18" s="14">
        <f t="shared" si="0"/>
        <v>6.3000000081956387E-3</v>
      </c>
    </row>
    <row r="19" spans="1:30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  <c r="AB19" s="35"/>
      <c r="AC19" s="43"/>
      <c r="AD19" s="5"/>
    </row>
    <row r="20" spans="1:30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12">
        <v>39174.333333333299</v>
      </c>
      <c r="M20" s="4" t="s">
        <v>108</v>
      </c>
      <c r="N20" s="13"/>
      <c r="O20" s="13"/>
      <c r="P20" s="17"/>
      <c r="Q20" s="14">
        <v>4.6999999904073775E-3</v>
      </c>
      <c r="R20" s="33"/>
      <c r="S20" s="14">
        <v>137501.3125</v>
      </c>
      <c r="T20" s="13"/>
      <c r="U20" s="4" t="s">
        <v>328</v>
      </c>
      <c r="V20" s="11"/>
      <c r="W20" s="13"/>
      <c r="X20" s="13"/>
      <c r="AB20" s="35">
        <f>IF(ISNUMBER(FIND("d",M20)),LEFT(M20,FIND("d",M20)-1),0)*COUNTIF(Agenda!$B$2:$B$25,"Yes")+IF(ISNUMBER(FIND(" ",M20)),LEFT(RIGHT(M20,LEN(M20)-FIND(" ",M20)),FIND("h",RIGHT(M20,LEN(M20)-FIND(" ",M20)))-1),IF(ISNUMBER(FIND("h",M20)),LEFT(M20,FIND("h",M20)-1),0))</f>
        <v>120</v>
      </c>
      <c r="AC20" s="43">
        <f>IF(AB20&gt;0,'Baseline Schedule'!K18,0)+AB20*'Baseline Schedule'!X18+'Baseline Schedule'!CA18+AB20*'Baseline Schedule'!CT18</f>
        <v>137501.30780000001</v>
      </c>
      <c r="AD20" s="14">
        <f t="shared" si="0"/>
        <v>4.6999999904073775E-3</v>
      </c>
    </row>
    <row r="21" spans="1:30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12">
        <v>39195.333333333299</v>
      </c>
      <c r="M21" s="4" t="s">
        <v>198</v>
      </c>
      <c r="N21" s="13"/>
      <c r="O21" s="13"/>
      <c r="P21" s="17"/>
      <c r="Q21" s="14">
        <v>1.4999999984866008E-3</v>
      </c>
      <c r="R21" s="33"/>
      <c r="S21" s="14">
        <v>123579.32030000001</v>
      </c>
      <c r="T21" s="13"/>
      <c r="U21" s="4" t="s">
        <v>328</v>
      </c>
      <c r="V21" s="11"/>
      <c r="W21" s="13"/>
      <c r="X21" s="13"/>
      <c r="AB21" s="35">
        <f>IF(ISNUMBER(FIND("d",M21)),LEFT(M21,FIND("d",M21)-1),0)*COUNTIF(Agenda!$B$2:$B$25,"Yes")+IF(ISNUMBER(FIND(" ",M21)),LEFT(RIGHT(M21,LEN(M21)-FIND(" ",M21)),FIND("h",RIGHT(M21,LEN(M21)-FIND(" ",M21)))-1),IF(ISNUMBER(FIND("h",M21)),LEFT(M21,FIND("h",M21)-1),0))</f>
        <v>40</v>
      </c>
      <c r="AC21" s="43">
        <f>IF(AB21&gt;0,'Baseline Schedule'!K19,0)+AB21*'Baseline Schedule'!X19+'Baseline Schedule'!CA19+AB21*'Baseline Schedule'!CT19</f>
        <v>123579.31880000001</v>
      </c>
      <c r="AD21" s="14">
        <f t="shared" si="0"/>
        <v>1.4999999984866008E-3</v>
      </c>
    </row>
    <row r="22" spans="1:30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12">
        <v>39202.333333333299</v>
      </c>
      <c r="M22" s="4" t="s">
        <v>108</v>
      </c>
      <c r="N22" s="13"/>
      <c r="O22" s="13"/>
      <c r="P22" s="17"/>
      <c r="Q22" s="14">
        <v>1.5999999886844307E-3</v>
      </c>
      <c r="R22" s="33"/>
      <c r="S22" s="14">
        <v>132874.10939999999</v>
      </c>
      <c r="T22" s="13"/>
      <c r="U22" s="4" t="s">
        <v>328</v>
      </c>
      <c r="V22" s="11"/>
      <c r="W22" s="13"/>
      <c r="X22" s="13"/>
      <c r="AB22" s="35">
        <f>IF(ISNUMBER(FIND("d",M22)),LEFT(M22,FIND("d",M22)-1),0)*COUNTIF(Agenda!$B$2:$B$25,"Yes")+IF(ISNUMBER(FIND(" ",M22)),LEFT(RIGHT(M22,LEN(M22)-FIND(" ",M22)),FIND("h",RIGHT(M22,LEN(M22)-FIND(" ",M22)))-1),IF(ISNUMBER(FIND("h",M22)),LEFT(M22,FIND("h",M22)-1),0))</f>
        <v>120</v>
      </c>
      <c r="AC22" s="43">
        <f>IF(AB22&gt;0,'Baseline Schedule'!K20,0)+AB22*'Baseline Schedule'!X20+'Baseline Schedule'!CA20+AB22*'Baseline Schedule'!CT20</f>
        <v>132874.1078</v>
      </c>
      <c r="AD22" s="14">
        <f t="shared" si="0"/>
        <v>1.5999999886844307E-3</v>
      </c>
    </row>
    <row r="23" spans="1:30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12">
        <v>39223.333333333299</v>
      </c>
      <c r="M23" s="4" t="s">
        <v>83</v>
      </c>
      <c r="N23" s="13"/>
      <c r="O23" s="13"/>
      <c r="P23" s="17"/>
      <c r="Q23" s="14">
        <v>3.1000000017229468E-3</v>
      </c>
      <c r="R23" s="33"/>
      <c r="S23" s="14">
        <v>129748.9219</v>
      </c>
      <c r="T23" s="13"/>
      <c r="U23" s="4" t="s">
        <v>328</v>
      </c>
      <c r="V23" s="11"/>
      <c r="W23" s="13"/>
      <c r="X23" s="13"/>
      <c r="AB23" s="35">
        <f>IF(ISNUMBER(FIND("d",M23)),LEFT(M23,FIND("d",M23)-1),0)*COUNTIF(Agenda!$B$2:$B$25,"Yes")+IF(ISNUMBER(FIND(" ",M23)),LEFT(RIGHT(M23,LEN(M23)-FIND(" ",M23)),FIND("h",RIGHT(M23,LEN(M23)-FIND(" ",M23)))-1),IF(ISNUMBER(FIND("h",M23)),LEFT(M23,FIND("h",M23)-1),0))</f>
        <v>80</v>
      </c>
      <c r="AC23" s="43">
        <f>IF(AB23&gt;0,'Baseline Schedule'!K21,0)+AB23*'Baseline Schedule'!X21+'Baseline Schedule'!CA21+AB23*'Baseline Schedule'!CT21</f>
        <v>129748.9188</v>
      </c>
      <c r="AD23" s="14">
        <f t="shared" si="0"/>
        <v>3.1000000017229468E-3</v>
      </c>
    </row>
    <row r="24" spans="1:30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6"/>
      <c r="V24" s="3"/>
      <c r="W24" s="7"/>
      <c r="X24" s="7"/>
      <c r="AB24" s="35"/>
      <c r="AC24" s="43"/>
      <c r="AD24" s="5"/>
    </row>
    <row r="25" spans="1:30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12">
        <v>39237.333333333299</v>
      </c>
      <c r="M25" s="4" t="s">
        <v>35</v>
      </c>
      <c r="N25" s="13"/>
      <c r="O25" s="13"/>
      <c r="P25" s="17"/>
      <c r="Q25" s="14">
        <v>-1.2500000011641532E-2</v>
      </c>
      <c r="R25" s="33"/>
      <c r="S25" s="14">
        <v>351653.1875</v>
      </c>
      <c r="T25" s="13"/>
      <c r="U25" s="21">
        <v>1</v>
      </c>
      <c r="V25" s="11"/>
      <c r="W25" s="13"/>
      <c r="X25" s="13"/>
      <c r="AB25" s="35">
        <f>IF(ISNUMBER(FIND("d",M25)),LEFT(M25,FIND("d",M25)-1),0)*COUNTIF(Agenda!$B$2:$B$25,"Yes")+IF(ISNUMBER(FIND(" ",M25)),LEFT(RIGHT(M25,LEN(M25)-FIND(" ",M25)),FIND("h",RIGHT(M25,LEN(M25)-FIND(" ",M25)))-1),IF(ISNUMBER(FIND("h",M25)),LEFT(M25,FIND("h",M25)-1),0))</f>
        <v>160</v>
      </c>
      <c r="AC25" s="43">
        <f>IF(AB25&gt;0,'Baseline Schedule'!K23,0)+AB25*'Baseline Schedule'!X23+'Baseline Schedule'!CA23+AB25*'Baseline Schedule'!CT23</f>
        <v>351653.2</v>
      </c>
      <c r="AD25" s="14">
        <f t="shared" si="0"/>
        <v>-1.2500000011641532E-2</v>
      </c>
    </row>
    <row r="26" spans="1:30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12"/>
      <c r="M26" s="4" t="s">
        <v>18</v>
      </c>
      <c r="N26" s="13"/>
      <c r="O26" s="13"/>
      <c r="P26" s="17"/>
      <c r="Q26" s="14">
        <v>0</v>
      </c>
      <c r="R26" s="33"/>
      <c r="S26" s="14">
        <v>0</v>
      </c>
      <c r="T26" s="13"/>
      <c r="U26" s="21">
        <v>0</v>
      </c>
      <c r="V26" s="11"/>
      <c r="W26" s="13"/>
      <c r="X26" s="13"/>
      <c r="AB26" s="35">
        <f>IF(ISNUMBER(FIND("d",M26)),LEFT(M26,FIND("d",M26)-1),0)*COUNTIF(Agenda!$B$2:$B$25,"Yes")+IF(ISNUMBER(FIND(" ",M26)),LEFT(RIGHT(M26,LEN(M26)-FIND(" ",M26)),FIND("h",RIGHT(M26,LEN(M26)-FIND(" ",M26)))-1),IF(ISNUMBER(FIND("h",M26)),LEFT(M26,FIND("h",M26)-1),0))</f>
        <v>0</v>
      </c>
      <c r="AC26" s="43">
        <f>IF(AB26&gt;0,'Baseline Schedule'!K24,0)+AB26*'Baseline Schedule'!X24+'Baseline Schedule'!CA24+AB26*'Baseline Schedule'!CT24</f>
        <v>0</v>
      </c>
      <c r="AD26" s="14">
        <f t="shared" si="0"/>
        <v>0</v>
      </c>
    </row>
    <row r="27" spans="1:30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12">
        <v>39237.333333333299</v>
      </c>
      <c r="M27" s="4" t="s">
        <v>83</v>
      </c>
      <c r="N27" s="13"/>
      <c r="O27" s="13"/>
      <c r="P27" s="17"/>
      <c r="Q27" s="14">
        <v>0</v>
      </c>
      <c r="R27" s="33"/>
      <c r="S27" s="14">
        <v>85523.570300000007</v>
      </c>
      <c r="T27" s="13"/>
      <c r="U27" s="4" t="s">
        <v>328</v>
      </c>
      <c r="V27" s="11"/>
      <c r="W27" s="13"/>
      <c r="X27" s="13"/>
      <c r="AB27" s="35">
        <f>IF(ISNUMBER(FIND("d",M27)),LEFT(M27,FIND("d",M27)-1),0)*COUNTIF(Agenda!$B$2:$B$25,"Yes")+IF(ISNUMBER(FIND(" ",M27)),LEFT(RIGHT(M27,LEN(M27)-FIND(" ",M27)),FIND("h",RIGHT(M27,LEN(M27)-FIND(" ",M27)))-1),IF(ISNUMBER(FIND("h",M27)),LEFT(M27,FIND("h",M27)-1),0))</f>
        <v>80</v>
      </c>
      <c r="AC27" s="43">
        <f>IF(AB27&gt;0,'Baseline Schedule'!K25,0)+AB27*'Baseline Schedule'!X25+'Baseline Schedule'!CA25+AB27*'Baseline Schedule'!CT25</f>
        <v>85523.570300000007</v>
      </c>
      <c r="AD27" s="14">
        <f t="shared" si="0"/>
        <v>0</v>
      </c>
    </row>
    <row r="28" spans="1:30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  <c r="AB28" s="35"/>
      <c r="AC28" s="43"/>
      <c r="AD28" s="5"/>
    </row>
    <row r="29" spans="1:30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4">
        <v>0</v>
      </c>
      <c r="R29" s="33"/>
      <c r="S29" s="14">
        <v>0</v>
      </c>
      <c r="T29" s="13"/>
      <c r="U29" s="4" t="s">
        <v>327</v>
      </c>
      <c r="V29" s="11"/>
      <c r="W29" s="13"/>
      <c r="X29" s="13"/>
      <c r="AB29" s="35">
        <f>IF(ISNUMBER(FIND("d",M29)),LEFT(M29,FIND("d",M29)-1),0)*COUNTIF(Agenda!$B$2:$B$25,"Yes")+IF(ISNUMBER(FIND(" ",M29)),LEFT(RIGHT(M29,LEN(M29)-FIND(" ",M29)),FIND("h",RIGHT(M29,LEN(M29)-FIND(" ",M29)))-1),IF(ISNUMBER(FIND("h",M29)),LEFT(M29,FIND("h",M29)-1),0))</f>
        <v>0</v>
      </c>
      <c r="AC29" s="43">
        <f>IF(AB29&gt;0,'Baseline Schedule'!K27,0)+AB29*'Baseline Schedule'!X27+'Baseline Schedule'!CA27+AB29*'Baseline Schedule'!CT27</f>
        <v>0</v>
      </c>
      <c r="AD29" s="14">
        <f t="shared" si="0"/>
        <v>0</v>
      </c>
    </row>
    <row r="30" spans="1:30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4">
        <v>0</v>
      </c>
      <c r="R30" s="33"/>
      <c r="S30" s="14">
        <v>0</v>
      </c>
      <c r="T30" s="13"/>
      <c r="U30" s="4" t="s">
        <v>327</v>
      </c>
      <c r="V30" s="11"/>
      <c r="W30" s="13"/>
      <c r="X30" s="13"/>
      <c r="AB30" s="35">
        <f>IF(ISNUMBER(FIND("d",M30)),LEFT(M30,FIND("d",M30)-1),0)*COUNTIF(Agenda!$B$2:$B$25,"Yes")+IF(ISNUMBER(FIND(" ",M30)),LEFT(RIGHT(M30,LEN(M30)-FIND(" ",M30)),FIND("h",RIGHT(M30,LEN(M30)-FIND(" ",M30)))-1),IF(ISNUMBER(FIND("h",M30)),LEFT(M30,FIND("h",M30)-1),0))</f>
        <v>0</v>
      </c>
      <c r="AC30" s="43">
        <f>IF(AB30&gt;0,'Baseline Schedule'!K28,0)+AB30*'Baseline Schedule'!X28+'Baseline Schedule'!CA28+AB30*'Baseline Schedule'!CT28</f>
        <v>0</v>
      </c>
      <c r="AD30" s="14">
        <f t="shared" si="0"/>
        <v>0</v>
      </c>
    </row>
    <row r="31" spans="1:30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4">
        <v>0</v>
      </c>
      <c r="R31" s="33"/>
      <c r="S31" s="14">
        <v>0</v>
      </c>
      <c r="T31" s="13"/>
      <c r="U31" s="4" t="s">
        <v>327</v>
      </c>
      <c r="V31" s="11"/>
      <c r="W31" s="13"/>
      <c r="X31" s="13"/>
      <c r="AB31" s="35">
        <f>IF(ISNUMBER(FIND("d",M31)),LEFT(M31,FIND("d",M31)-1),0)*COUNTIF(Agenda!$B$2:$B$25,"Yes")+IF(ISNUMBER(FIND(" ",M31)),LEFT(RIGHT(M31,LEN(M31)-FIND(" ",M31)),FIND("h",RIGHT(M31,LEN(M31)-FIND(" ",M31)))-1),IF(ISNUMBER(FIND("h",M31)),LEFT(M31,FIND("h",M31)-1),0))</f>
        <v>0</v>
      </c>
      <c r="AC31" s="43">
        <f>IF(AB31&gt;0,'Baseline Schedule'!K29,0)+AB31*'Baseline Schedule'!X29+'Baseline Schedule'!CA29+AB31*'Baseline Schedule'!CT29</f>
        <v>0</v>
      </c>
      <c r="AD31" s="14">
        <f t="shared" si="0"/>
        <v>0</v>
      </c>
    </row>
    <row r="32" spans="1:30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4">
        <v>0</v>
      </c>
      <c r="R32" s="33"/>
      <c r="S32" s="14">
        <v>0</v>
      </c>
      <c r="T32" s="13"/>
      <c r="U32" s="4" t="s">
        <v>327</v>
      </c>
      <c r="V32" s="11"/>
      <c r="W32" s="13"/>
      <c r="X32" s="13"/>
      <c r="AB32" s="35">
        <f>IF(ISNUMBER(FIND("d",M32)),LEFT(M32,FIND("d",M32)-1),0)*COUNTIF(Agenda!$B$2:$B$25,"Yes")+IF(ISNUMBER(FIND(" ",M32)),LEFT(RIGHT(M32,LEN(M32)-FIND(" ",M32)),FIND("h",RIGHT(M32,LEN(M32)-FIND(" ",M32)))-1),IF(ISNUMBER(FIND("h",M32)),LEFT(M32,FIND("h",M32)-1),0))</f>
        <v>0</v>
      </c>
      <c r="AC32" s="43">
        <f>IF(AB32&gt;0,'Baseline Schedule'!K30,0)+AB32*'Baseline Schedule'!X30+'Baseline Schedule'!CA30+AB32*'Baseline Schedule'!CT30</f>
        <v>0</v>
      </c>
      <c r="AD32" s="14">
        <f t="shared" si="0"/>
        <v>0</v>
      </c>
    </row>
    <row r="33" spans="1:30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4">
        <v>0</v>
      </c>
      <c r="R33" s="33"/>
      <c r="S33" s="14">
        <v>0</v>
      </c>
      <c r="T33" s="13"/>
      <c r="U33" s="4" t="s">
        <v>327</v>
      </c>
      <c r="V33" s="11"/>
      <c r="W33" s="13"/>
      <c r="X33" s="13"/>
      <c r="AB33" s="35">
        <f>IF(ISNUMBER(FIND("d",M33)),LEFT(M33,FIND("d",M33)-1),0)*COUNTIF(Agenda!$B$2:$B$25,"Yes")+IF(ISNUMBER(FIND(" ",M33)),LEFT(RIGHT(M33,LEN(M33)-FIND(" ",M33)),FIND("h",RIGHT(M33,LEN(M33)-FIND(" ",M33)))-1),IF(ISNUMBER(FIND("h",M33)),LEFT(M33,FIND("h",M33)-1),0))</f>
        <v>0</v>
      </c>
      <c r="AC33" s="43">
        <f>IF(AB33&gt;0,'Baseline Schedule'!K31,0)+AB33*'Baseline Schedule'!X31+'Baseline Schedule'!CA31+AB33*'Baseline Schedule'!CT31</f>
        <v>0</v>
      </c>
      <c r="AD33" s="14">
        <f t="shared" si="0"/>
        <v>0</v>
      </c>
    </row>
    <row r="34" spans="1:30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4">
        <v>0</v>
      </c>
      <c r="R34" s="33"/>
      <c r="S34" s="14">
        <v>0</v>
      </c>
      <c r="T34" s="13"/>
      <c r="U34" s="4" t="s">
        <v>327</v>
      </c>
      <c r="V34" s="11"/>
      <c r="W34" s="13"/>
      <c r="X34" s="13"/>
      <c r="AB34" s="35">
        <f>IF(ISNUMBER(FIND("d",M34)),LEFT(M34,FIND("d",M34)-1),0)*COUNTIF(Agenda!$B$2:$B$25,"Yes")+IF(ISNUMBER(FIND(" ",M34)),LEFT(RIGHT(M34,LEN(M34)-FIND(" ",M34)),FIND("h",RIGHT(M34,LEN(M34)-FIND(" ",M34)))-1),IF(ISNUMBER(FIND("h",M34)),LEFT(M34,FIND("h",M34)-1),0))</f>
        <v>0</v>
      </c>
      <c r="AC34" s="43">
        <f>IF(AB34&gt;0,'Baseline Schedule'!K32,0)+AB34*'Baseline Schedule'!X32+'Baseline Schedule'!CA32+AB34*'Baseline Schedule'!CT32</f>
        <v>0</v>
      </c>
      <c r="AD34" s="14">
        <f t="shared" si="0"/>
        <v>0</v>
      </c>
    </row>
    <row r="35" spans="1:30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  <c r="AB35" s="35"/>
      <c r="AC35" s="43"/>
      <c r="AD35" s="5"/>
    </row>
    <row r="36" spans="1:30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4">
        <v>0</v>
      </c>
      <c r="R36" s="33"/>
      <c r="S36" s="14">
        <v>0</v>
      </c>
      <c r="T36" s="13"/>
      <c r="U36" s="4" t="s">
        <v>327</v>
      </c>
      <c r="V36" s="11"/>
      <c r="W36" s="13"/>
      <c r="X36" s="13"/>
      <c r="AB36" s="35">
        <f>IF(ISNUMBER(FIND("d",M36)),LEFT(M36,FIND("d",M36)-1),0)*COUNTIF(Agenda!$B$2:$B$25,"Yes")+IF(ISNUMBER(FIND(" ",M36)),LEFT(RIGHT(M36,LEN(M36)-FIND(" ",M36)),FIND("h",RIGHT(M36,LEN(M36)-FIND(" ",M36)))-1),IF(ISNUMBER(FIND("h",M36)),LEFT(M36,FIND("h",M36)-1),0))</f>
        <v>0</v>
      </c>
      <c r="AC36" s="43">
        <f>IF(AB36&gt;0,'Baseline Schedule'!K34,0)+AB36*'Baseline Schedule'!X34+'Baseline Schedule'!CA34+AB36*'Baseline Schedule'!CT34</f>
        <v>0</v>
      </c>
      <c r="AD36" s="14">
        <f t="shared" si="0"/>
        <v>0</v>
      </c>
    </row>
    <row r="37" spans="1:30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  <c r="AB37" s="35"/>
      <c r="AC37" s="43"/>
      <c r="AD37" s="5"/>
    </row>
    <row r="38" spans="1:30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4">
        <v>0</v>
      </c>
      <c r="R38" s="33"/>
      <c r="S38" s="14">
        <v>0</v>
      </c>
      <c r="T38" s="13"/>
      <c r="U38" s="4" t="s">
        <v>327</v>
      </c>
      <c r="V38" s="11"/>
      <c r="W38" s="13"/>
      <c r="X38" s="13"/>
      <c r="AB38" s="35">
        <f>IF(ISNUMBER(FIND("d",M38)),LEFT(M38,FIND("d",M38)-1),0)*COUNTIF(Agenda!$B$2:$B$25,"Yes")+IF(ISNUMBER(FIND(" ",M38)),LEFT(RIGHT(M38,LEN(M38)-FIND(" ",M38)),FIND("h",RIGHT(M38,LEN(M38)-FIND(" ",M38)))-1),IF(ISNUMBER(FIND("h",M38)),LEFT(M38,FIND("h",M38)-1),0))</f>
        <v>0</v>
      </c>
      <c r="AC38" s="43">
        <f>IF(AB38&gt;0,'Baseline Schedule'!K36,0)+AB38*'Baseline Schedule'!X36+'Baseline Schedule'!CA36+AB38*'Baseline Schedule'!CT36</f>
        <v>0</v>
      </c>
      <c r="AD38" s="14">
        <f t="shared" si="0"/>
        <v>0</v>
      </c>
    </row>
    <row r="39" spans="1:30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4">
        <v>0</v>
      </c>
      <c r="R39" s="33"/>
      <c r="S39" s="14">
        <v>0</v>
      </c>
      <c r="T39" s="13"/>
      <c r="U39" s="4" t="s">
        <v>327</v>
      </c>
      <c r="V39" s="11"/>
      <c r="W39" s="13"/>
      <c r="X39" s="13"/>
      <c r="AB39" s="35">
        <f>IF(ISNUMBER(FIND("d",M39)),LEFT(M39,FIND("d",M39)-1),0)*COUNTIF(Agenda!$B$2:$B$25,"Yes")+IF(ISNUMBER(FIND(" ",M39)),LEFT(RIGHT(M39,LEN(M39)-FIND(" ",M39)),FIND("h",RIGHT(M39,LEN(M39)-FIND(" ",M39)))-1),IF(ISNUMBER(FIND("h",M39)),LEFT(M39,FIND("h",M39)-1),0))</f>
        <v>0</v>
      </c>
      <c r="AC39" s="43">
        <f>IF(AB39&gt;0,'Baseline Schedule'!K37,0)+AB39*'Baseline Schedule'!X37+'Baseline Schedule'!CA37+AB39*'Baseline Schedule'!CT37</f>
        <v>0</v>
      </c>
      <c r="AD39" s="14">
        <f t="shared" si="0"/>
        <v>0</v>
      </c>
    </row>
    <row r="40" spans="1:30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4">
        <v>0</v>
      </c>
      <c r="R40" s="33"/>
      <c r="S40" s="14">
        <v>0</v>
      </c>
      <c r="T40" s="13"/>
      <c r="U40" s="4" t="s">
        <v>327</v>
      </c>
      <c r="V40" s="11"/>
      <c r="W40" s="13"/>
      <c r="X40" s="13"/>
      <c r="AB40" s="35">
        <f>IF(ISNUMBER(FIND("d",M40)),LEFT(M40,FIND("d",M40)-1),0)*COUNTIF(Agenda!$B$2:$B$25,"Yes")+IF(ISNUMBER(FIND(" ",M40)),LEFT(RIGHT(M40,LEN(M40)-FIND(" ",M40)),FIND("h",RIGHT(M40,LEN(M40)-FIND(" ",M40)))-1),IF(ISNUMBER(FIND("h",M40)),LEFT(M40,FIND("h",M40)-1),0))</f>
        <v>0</v>
      </c>
      <c r="AC40" s="43">
        <f>IF(AB40&gt;0,'Baseline Schedule'!K38,0)+AB40*'Baseline Schedule'!X38+'Baseline Schedule'!CA38+AB40*'Baseline Schedule'!CT38</f>
        <v>0</v>
      </c>
      <c r="AD40" s="14">
        <f t="shared" si="0"/>
        <v>0</v>
      </c>
    </row>
    <row r="41" spans="1:30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4">
        <v>0</v>
      </c>
      <c r="R41" s="33"/>
      <c r="S41" s="14">
        <v>0</v>
      </c>
      <c r="T41" s="13"/>
      <c r="U41" s="4" t="s">
        <v>327</v>
      </c>
      <c r="V41" s="11"/>
      <c r="W41" s="13"/>
      <c r="X41" s="13"/>
      <c r="AB41" s="35">
        <f>IF(ISNUMBER(FIND("d",M41)),LEFT(M41,FIND("d",M41)-1),0)*COUNTIF(Agenda!$B$2:$B$25,"Yes")+IF(ISNUMBER(FIND(" ",M41)),LEFT(RIGHT(M41,LEN(M41)-FIND(" ",M41)),FIND("h",RIGHT(M41,LEN(M41)-FIND(" ",M41)))-1),IF(ISNUMBER(FIND("h",M41)),LEFT(M41,FIND("h",M41)-1),0))</f>
        <v>0</v>
      </c>
      <c r="AC41" s="43">
        <f>IF(AB41&gt;0,'Baseline Schedule'!K39,0)+AB41*'Baseline Schedule'!X39+'Baseline Schedule'!CA39+AB41*'Baseline Schedule'!CT39</f>
        <v>0</v>
      </c>
      <c r="AD41" s="14">
        <f t="shared" si="0"/>
        <v>0</v>
      </c>
    </row>
    <row r="42" spans="1:30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4">
        <v>0</v>
      </c>
      <c r="R42" s="33"/>
      <c r="S42" s="14">
        <v>0</v>
      </c>
      <c r="T42" s="13"/>
      <c r="U42" s="4" t="s">
        <v>327</v>
      </c>
      <c r="V42" s="11"/>
      <c r="W42" s="13"/>
      <c r="X42" s="13"/>
      <c r="AB42" s="35">
        <f>IF(ISNUMBER(FIND("d",M42)),LEFT(M42,FIND("d",M42)-1),0)*COUNTIF(Agenda!$B$2:$B$25,"Yes")+IF(ISNUMBER(FIND(" ",M42)),LEFT(RIGHT(M42,LEN(M42)-FIND(" ",M42)),FIND("h",RIGHT(M42,LEN(M42)-FIND(" ",M42)))-1),IF(ISNUMBER(FIND("h",M42)),LEFT(M42,FIND("h",M42)-1),0))</f>
        <v>0</v>
      </c>
      <c r="AC42" s="43">
        <f>IF(AB42&gt;0,'Baseline Schedule'!K40,0)+AB42*'Baseline Schedule'!X40+'Baseline Schedule'!CA40+AB42*'Baseline Schedule'!CT40</f>
        <v>0</v>
      </c>
      <c r="AD42" s="14">
        <f t="shared" si="0"/>
        <v>0</v>
      </c>
    </row>
    <row r="43" spans="1:30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4">
        <v>0</v>
      </c>
      <c r="R43" s="33"/>
      <c r="S43" s="14">
        <v>0</v>
      </c>
      <c r="T43" s="13"/>
      <c r="U43" s="4" t="s">
        <v>327</v>
      </c>
      <c r="V43" s="11"/>
      <c r="W43" s="13"/>
      <c r="X43" s="13"/>
      <c r="AB43" s="35">
        <f>IF(ISNUMBER(FIND("d",M43)),LEFT(M43,FIND("d",M43)-1),0)*COUNTIF(Agenda!$B$2:$B$25,"Yes")+IF(ISNUMBER(FIND(" ",M43)),LEFT(RIGHT(M43,LEN(M43)-FIND(" ",M43)),FIND("h",RIGHT(M43,LEN(M43)-FIND(" ",M43)))-1),IF(ISNUMBER(FIND("h",M43)),LEFT(M43,FIND("h",M43)-1),0))</f>
        <v>0</v>
      </c>
      <c r="AC43" s="43">
        <f>IF(AB43&gt;0,'Baseline Schedule'!K41,0)+AB43*'Baseline Schedule'!X41+'Baseline Schedule'!CA41+AB43*'Baseline Schedule'!CT41</f>
        <v>0</v>
      </c>
      <c r="AD43" s="14">
        <f t="shared" si="0"/>
        <v>0</v>
      </c>
    </row>
    <row r="44" spans="1:30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4">
        <v>0</v>
      </c>
      <c r="R44" s="33"/>
      <c r="S44" s="14">
        <v>0</v>
      </c>
      <c r="T44" s="13"/>
      <c r="U44" s="4" t="s">
        <v>327</v>
      </c>
      <c r="V44" s="11"/>
      <c r="W44" s="13"/>
      <c r="X44" s="13"/>
      <c r="AB44" s="35">
        <f>IF(ISNUMBER(FIND("d",M44)),LEFT(M44,FIND("d",M44)-1),0)*COUNTIF(Agenda!$B$2:$B$25,"Yes")+IF(ISNUMBER(FIND(" ",M44)),LEFT(RIGHT(M44,LEN(M44)-FIND(" ",M44)),FIND("h",RIGHT(M44,LEN(M44)-FIND(" ",M44)))-1),IF(ISNUMBER(FIND("h",M44)),LEFT(M44,FIND("h",M44)-1),0))</f>
        <v>0</v>
      </c>
      <c r="AC44" s="43">
        <f>IF(AB44&gt;0,'Baseline Schedule'!K42,0)+AB44*'Baseline Schedule'!X42+'Baseline Schedule'!CA42+AB44*'Baseline Schedule'!CT42</f>
        <v>0</v>
      </c>
      <c r="AD44" s="14">
        <f t="shared" si="0"/>
        <v>0</v>
      </c>
    </row>
    <row r="45" spans="1:30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  <c r="AB45" s="35"/>
      <c r="AC45" s="43"/>
      <c r="AD45" s="5"/>
    </row>
    <row r="46" spans="1:30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4">
        <v>0</v>
      </c>
      <c r="R46" s="33"/>
      <c r="S46" s="14">
        <v>0</v>
      </c>
      <c r="T46" s="13"/>
      <c r="U46" s="4" t="s">
        <v>327</v>
      </c>
      <c r="V46" s="11"/>
      <c r="W46" s="13"/>
      <c r="X46" s="13"/>
      <c r="AB46" s="35">
        <f>IF(ISNUMBER(FIND("d",M46)),LEFT(M46,FIND("d",M46)-1),0)*COUNTIF(Agenda!$B$2:$B$25,"Yes")+IF(ISNUMBER(FIND(" ",M46)),LEFT(RIGHT(M46,LEN(M46)-FIND(" ",M46)),FIND("h",RIGHT(M46,LEN(M46)-FIND(" ",M46)))-1),IF(ISNUMBER(FIND("h",M46)),LEFT(M46,FIND("h",M46)-1),0))</f>
        <v>0</v>
      </c>
      <c r="AC46" s="43">
        <f>IF(AB46&gt;0,'Baseline Schedule'!K44,0)+AB46*'Baseline Schedule'!X44+'Baseline Schedule'!CA44+AB46*'Baseline Schedule'!CT44</f>
        <v>0</v>
      </c>
      <c r="AD46" s="14">
        <f t="shared" si="0"/>
        <v>0</v>
      </c>
    </row>
    <row r="47" spans="1:30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4">
        <v>0</v>
      </c>
      <c r="R47" s="33"/>
      <c r="S47" s="14">
        <v>0</v>
      </c>
      <c r="T47" s="13"/>
      <c r="U47" s="4" t="s">
        <v>327</v>
      </c>
      <c r="V47" s="11"/>
      <c r="W47" s="13"/>
      <c r="X47" s="13"/>
      <c r="AB47" s="35">
        <f>IF(ISNUMBER(FIND("d",M47)),LEFT(M47,FIND("d",M47)-1),0)*COUNTIF(Agenda!$B$2:$B$25,"Yes")+IF(ISNUMBER(FIND(" ",M47)),LEFT(RIGHT(M47,LEN(M47)-FIND(" ",M47)),FIND("h",RIGHT(M47,LEN(M47)-FIND(" ",M47)))-1),IF(ISNUMBER(FIND("h",M47)),LEFT(M47,FIND("h",M47)-1),0))</f>
        <v>0</v>
      </c>
      <c r="AC47" s="43">
        <f>IF(AB47&gt;0,'Baseline Schedule'!K45,0)+AB47*'Baseline Schedule'!X45+'Baseline Schedule'!CA45+AB47*'Baseline Schedule'!CT45</f>
        <v>0</v>
      </c>
      <c r="AD47" s="14">
        <f t="shared" si="0"/>
        <v>0</v>
      </c>
    </row>
    <row r="48" spans="1:30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4">
        <v>0</v>
      </c>
      <c r="R48" s="33"/>
      <c r="S48" s="14">
        <v>0</v>
      </c>
      <c r="T48" s="13"/>
      <c r="U48" s="4" t="s">
        <v>327</v>
      </c>
      <c r="V48" s="11"/>
      <c r="W48" s="13"/>
      <c r="X48" s="13"/>
      <c r="AB48" s="35">
        <f>IF(ISNUMBER(FIND("d",M48)),LEFT(M48,FIND("d",M48)-1),0)*COUNTIF(Agenda!$B$2:$B$25,"Yes")+IF(ISNUMBER(FIND(" ",M48)),LEFT(RIGHT(M48,LEN(M48)-FIND(" ",M48)),FIND("h",RIGHT(M48,LEN(M48)-FIND(" ",M48)))-1),IF(ISNUMBER(FIND("h",M48)),LEFT(M48,FIND("h",M48)-1),0))</f>
        <v>0</v>
      </c>
      <c r="AC48" s="43">
        <f>IF(AB48&gt;0,'Baseline Schedule'!K46,0)+AB48*'Baseline Schedule'!X46+'Baseline Schedule'!CA46+AB48*'Baseline Schedule'!CT46</f>
        <v>0</v>
      </c>
      <c r="AD48" s="14">
        <f t="shared" si="0"/>
        <v>0</v>
      </c>
    </row>
    <row r="49" spans="1:30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4">
        <v>0</v>
      </c>
      <c r="R49" s="33"/>
      <c r="S49" s="14">
        <v>0</v>
      </c>
      <c r="T49" s="13"/>
      <c r="U49" s="4" t="s">
        <v>327</v>
      </c>
      <c r="V49" s="11"/>
      <c r="W49" s="13"/>
      <c r="X49" s="13"/>
      <c r="AB49" s="35">
        <f>IF(ISNUMBER(FIND("d",M49)),LEFT(M49,FIND("d",M49)-1),0)*COUNTIF(Agenda!$B$2:$B$25,"Yes")+IF(ISNUMBER(FIND(" ",M49)),LEFT(RIGHT(M49,LEN(M49)-FIND(" ",M49)),FIND("h",RIGHT(M49,LEN(M49)-FIND(" ",M49)))-1),IF(ISNUMBER(FIND("h",M49)),LEFT(M49,FIND("h",M49)-1),0))</f>
        <v>0</v>
      </c>
      <c r="AC49" s="43">
        <f>IF(AB49&gt;0,'Baseline Schedule'!K47,0)+AB49*'Baseline Schedule'!X47+'Baseline Schedule'!CA47+AB49*'Baseline Schedule'!CT47</f>
        <v>0</v>
      </c>
      <c r="AD49" s="14">
        <f t="shared" si="0"/>
        <v>0</v>
      </c>
    </row>
    <row r="50" spans="1:30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4">
        <v>0</v>
      </c>
      <c r="R50" s="33"/>
      <c r="S50" s="14">
        <v>0</v>
      </c>
      <c r="T50" s="13"/>
      <c r="U50" s="4" t="s">
        <v>327</v>
      </c>
      <c r="V50" s="11"/>
      <c r="W50" s="13"/>
      <c r="X50" s="13"/>
      <c r="AB50" s="35">
        <f>IF(ISNUMBER(FIND("d",M50)),LEFT(M50,FIND("d",M50)-1),0)*COUNTIF(Agenda!$B$2:$B$25,"Yes")+IF(ISNUMBER(FIND(" ",M50)),LEFT(RIGHT(M50,LEN(M50)-FIND(" ",M50)),FIND("h",RIGHT(M50,LEN(M50)-FIND(" ",M50)))-1),IF(ISNUMBER(FIND("h",M50)),LEFT(M50,FIND("h",M50)-1),0))</f>
        <v>0</v>
      </c>
      <c r="AC50" s="43">
        <f>IF(AB50&gt;0,'Baseline Schedule'!K48,0)+AB50*'Baseline Schedule'!X48+'Baseline Schedule'!CA48+AB50*'Baseline Schedule'!CT48</f>
        <v>0</v>
      </c>
      <c r="AD50" s="14">
        <f t="shared" si="0"/>
        <v>0</v>
      </c>
    </row>
    <row r="51" spans="1:30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4">
        <v>0</v>
      </c>
      <c r="R51" s="33"/>
      <c r="S51" s="14">
        <v>0</v>
      </c>
      <c r="T51" s="13"/>
      <c r="U51" s="4" t="s">
        <v>327</v>
      </c>
      <c r="V51" s="11"/>
      <c r="W51" s="13"/>
      <c r="X51" s="13"/>
      <c r="AB51" s="35">
        <f>IF(ISNUMBER(FIND("d",M51)),LEFT(M51,FIND("d",M51)-1),0)*COUNTIF(Agenda!$B$2:$B$25,"Yes")+IF(ISNUMBER(FIND(" ",M51)),LEFT(RIGHT(M51,LEN(M51)-FIND(" ",M51)),FIND("h",RIGHT(M51,LEN(M51)-FIND(" ",M51)))-1),IF(ISNUMBER(FIND("h",M51)),LEFT(M51,FIND("h",M51)-1),0))</f>
        <v>0</v>
      </c>
      <c r="AC51" s="43">
        <f>IF(AB51&gt;0,'Baseline Schedule'!K49,0)+AB51*'Baseline Schedule'!X49+'Baseline Schedule'!CA49+AB51*'Baseline Schedule'!CT49</f>
        <v>0</v>
      </c>
      <c r="AD51" s="14">
        <f t="shared" si="0"/>
        <v>0</v>
      </c>
    </row>
    <row r="52" spans="1:30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4">
        <v>0</v>
      </c>
      <c r="R52" s="33"/>
      <c r="S52" s="14">
        <v>0</v>
      </c>
      <c r="T52" s="13"/>
      <c r="U52" s="4" t="s">
        <v>327</v>
      </c>
      <c r="V52" s="11"/>
      <c r="W52" s="13"/>
      <c r="X52" s="13"/>
      <c r="AB52" s="35">
        <f>IF(ISNUMBER(FIND("d",M52)),LEFT(M52,FIND("d",M52)-1),0)*COUNTIF(Agenda!$B$2:$B$25,"Yes")+IF(ISNUMBER(FIND(" ",M52)),LEFT(RIGHT(M52,LEN(M52)-FIND(" ",M52)),FIND("h",RIGHT(M52,LEN(M52)-FIND(" ",M52)))-1),IF(ISNUMBER(FIND("h",M52)),LEFT(M52,FIND("h",M52)-1),0))</f>
        <v>0</v>
      </c>
      <c r="AC52" s="43">
        <f>IF(AB52&gt;0,'Baseline Schedule'!K50,0)+AB52*'Baseline Schedule'!X50+'Baseline Schedule'!CA50+AB52*'Baseline Schedule'!CT50</f>
        <v>0</v>
      </c>
      <c r="AD52" s="14">
        <f t="shared" si="0"/>
        <v>0</v>
      </c>
    </row>
    <row r="53" spans="1:30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  <c r="AB53" s="35"/>
      <c r="AC53" s="43"/>
      <c r="AD53" s="5"/>
    </row>
    <row r="54" spans="1:30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4">
        <v>0</v>
      </c>
      <c r="R54" s="33"/>
      <c r="S54" s="14">
        <v>0</v>
      </c>
      <c r="T54" s="13"/>
      <c r="U54" s="4" t="s">
        <v>327</v>
      </c>
      <c r="V54" s="11"/>
      <c r="W54" s="13"/>
      <c r="X54" s="13"/>
      <c r="AB54" s="35">
        <f>IF(ISNUMBER(FIND("d",M54)),LEFT(M54,FIND("d",M54)-1),0)*COUNTIF(Agenda!$B$2:$B$25,"Yes")+IF(ISNUMBER(FIND(" ",M54)),LEFT(RIGHT(M54,LEN(M54)-FIND(" ",M54)),FIND("h",RIGHT(M54,LEN(M54)-FIND(" ",M54)))-1),IF(ISNUMBER(FIND("h",M54)),LEFT(M54,FIND("h",M54)-1),0))</f>
        <v>0</v>
      </c>
      <c r="AC54" s="43">
        <f>IF(AB54&gt;0,'Baseline Schedule'!K52,0)+AB54*'Baseline Schedule'!X52+'Baseline Schedule'!CA52+AB54*'Baseline Schedule'!CT52</f>
        <v>0</v>
      </c>
      <c r="AD54" s="14">
        <f t="shared" si="0"/>
        <v>0</v>
      </c>
    </row>
    <row r="55" spans="1:30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4">
        <v>0</v>
      </c>
      <c r="R55" s="33"/>
      <c r="S55" s="14">
        <v>0</v>
      </c>
      <c r="T55" s="13"/>
      <c r="U55" s="4" t="s">
        <v>327</v>
      </c>
      <c r="V55" s="11"/>
      <c r="W55" s="13"/>
      <c r="X55" s="13"/>
      <c r="AB55" s="35">
        <f>IF(ISNUMBER(FIND("d",M55)),LEFT(M55,FIND("d",M55)-1),0)*COUNTIF(Agenda!$B$2:$B$25,"Yes")+IF(ISNUMBER(FIND(" ",M55)),LEFT(RIGHT(M55,LEN(M55)-FIND(" ",M55)),FIND("h",RIGHT(M55,LEN(M55)-FIND(" ",M55)))-1),IF(ISNUMBER(FIND("h",M55)),LEFT(M55,FIND("h",M55)-1),0))</f>
        <v>0</v>
      </c>
      <c r="AC55" s="43">
        <f>IF(AB55&gt;0,'Baseline Schedule'!K53,0)+AB55*'Baseline Schedule'!X53+'Baseline Schedule'!CA53+AB55*'Baseline Schedule'!CT53</f>
        <v>0</v>
      </c>
      <c r="AD55" s="14">
        <f t="shared" si="0"/>
        <v>0</v>
      </c>
    </row>
    <row r="56" spans="1:30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4">
        <v>0</v>
      </c>
      <c r="R56" s="33"/>
      <c r="S56" s="14">
        <v>0</v>
      </c>
      <c r="T56" s="13"/>
      <c r="U56" s="4" t="s">
        <v>327</v>
      </c>
      <c r="V56" s="11"/>
      <c r="W56" s="13"/>
      <c r="X56" s="13"/>
      <c r="AB56" s="35">
        <f>IF(ISNUMBER(FIND("d",M56)),LEFT(M56,FIND("d",M56)-1),0)*COUNTIF(Agenda!$B$2:$B$25,"Yes")+IF(ISNUMBER(FIND(" ",M56)),LEFT(RIGHT(M56,LEN(M56)-FIND(" ",M56)),FIND("h",RIGHT(M56,LEN(M56)-FIND(" ",M56)))-1),IF(ISNUMBER(FIND("h",M56)),LEFT(M56,FIND("h",M56)-1),0))</f>
        <v>0</v>
      </c>
      <c r="AC56" s="43">
        <f>IF(AB56&gt;0,'Baseline Schedule'!K54,0)+AB56*'Baseline Schedule'!X54+'Baseline Schedule'!CA54+AB56*'Baseline Schedule'!CT54</f>
        <v>0</v>
      </c>
      <c r="AD56" s="14">
        <f t="shared" si="0"/>
        <v>0</v>
      </c>
    </row>
    <row r="57" spans="1:30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4">
        <v>0</v>
      </c>
      <c r="R57" s="33"/>
      <c r="S57" s="14">
        <v>0</v>
      </c>
      <c r="T57" s="13"/>
      <c r="U57" s="4" t="s">
        <v>327</v>
      </c>
      <c r="V57" s="11"/>
      <c r="W57" s="13"/>
      <c r="X57" s="13"/>
      <c r="AB57" s="35">
        <f>IF(ISNUMBER(FIND("d",M57)),LEFT(M57,FIND("d",M57)-1),0)*COUNTIF(Agenda!$B$2:$B$25,"Yes")+IF(ISNUMBER(FIND(" ",M57)),LEFT(RIGHT(M57,LEN(M57)-FIND(" ",M57)),FIND("h",RIGHT(M57,LEN(M57)-FIND(" ",M57)))-1),IF(ISNUMBER(FIND("h",M57)),LEFT(M57,FIND("h",M57)-1),0))</f>
        <v>0</v>
      </c>
      <c r="AC57" s="43">
        <f>IF(AB57&gt;0,'Baseline Schedule'!K55,0)+AB57*'Baseline Schedule'!X55+'Baseline Schedule'!CA55+AB57*'Baseline Schedule'!CT55</f>
        <v>0</v>
      </c>
      <c r="AD57" s="14">
        <f t="shared" si="0"/>
        <v>0</v>
      </c>
    </row>
    <row r="58" spans="1:30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4">
        <v>0</v>
      </c>
      <c r="R58" s="33"/>
      <c r="S58" s="14">
        <v>0</v>
      </c>
      <c r="T58" s="13"/>
      <c r="U58" s="4" t="s">
        <v>327</v>
      </c>
      <c r="V58" s="11"/>
      <c r="W58" s="13"/>
      <c r="X58" s="13"/>
      <c r="AB58" s="35">
        <f>IF(ISNUMBER(FIND("d",M58)),LEFT(M58,FIND("d",M58)-1),0)*COUNTIF(Agenda!$B$2:$B$25,"Yes")+IF(ISNUMBER(FIND(" ",M58)),LEFT(RIGHT(M58,LEN(M58)-FIND(" ",M58)),FIND("h",RIGHT(M58,LEN(M58)-FIND(" ",M58)))-1),IF(ISNUMBER(FIND("h",M58)),LEFT(M58,FIND("h",M58)-1),0))</f>
        <v>0</v>
      </c>
      <c r="AC58" s="43">
        <f>IF(AB58&gt;0,'Baseline Schedule'!K56,0)+AB58*'Baseline Schedule'!X56+'Baseline Schedule'!CA56+AB58*'Baseline Schedule'!CT56</f>
        <v>0</v>
      </c>
      <c r="AD58" s="14">
        <f t="shared" si="0"/>
        <v>0</v>
      </c>
    </row>
    <row r="59" spans="1:30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4">
        <v>0</v>
      </c>
      <c r="R59" s="33"/>
      <c r="S59" s="14">
        <v>0</v>
      </c>
      <c r="T59" s="13"/>
      <c r="U59" s="4" t="s">
        <v>327</v>
      </c>
      <c r="V59" s="11"/>
      <c r="W59" s="13"/>
      <c r="X59" s="13"/>
      <c r="AB59" s="35">
        <f>IF(ISNUMBER(FIND("d",M59)),LEFT(M59,FIND("d",M59)-1),0)*COUNTIF(Agenda!$B$2:$B$25,"Yes")+IF(ISNUMBER(FIND(" ",M59)),LEFT(RIGHT(M59,LEN(M59)-FIND(" ",M59)),FIND("h",RIGHT(M59,LEN(M59)-FIND(" ",M59)))-1),IF(ISNUMBER(FIND("h",M59)),LEFT(M59,FIND("h",M59)-1),0))</f>
        <v>0</v>
      </c>
      <c r="AC59" s="43">
        <f>IF(AB59&gt;0,'Baseline Schedule'!K57,0)+AB59*'Baseline Schedule'!X57+'Baseline Schedule'!CA57+AB59*'Baseline Schedule'!CT57</f>
        <v>0</v>
      </c>
      <c r="AD59" s="14">
        <f t="shared" si="0"/>
        <v>0</v>
      </c>
    </row>
    <row r="60" spans="1:30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4">
        <v>0</v>
      </c>
      <c r="R60" s="33"/>
      <c r="S60" s="14">
        <v>0</v>
      </c>
      <c r="T60" s="13"/>
      <c r="U60" s="4" t="s">
        <v>327</v>
      </c>
      <c r="V60" s="11"/>
      <c r="W60" s="13"/>
      <c r="X60" s="13"/>
      <c r="AB60" s="35">
        <f>IF(ISNUMBER(FIND("d",M60)),LEFT(M60,FIND("d",M60)-1),0)*COUNTIF(Agenda!$B$2:$B$25,"Yes")+IF(ISNUMBER(FIND(" ",M60)),LEFT(RIGHT(M60,LEN(M60)-FIND(" ",M60)),FIND("h",RIGHT(M60,LEN(M60)-FIND(" ",M60)))-1),IF(ISNUMBER(FIND("h",M60)),LEFT(M60,FIND("h",M60)-1),0))</f>
        <v>0</v>
      </c>
      <c r="AC60" s="43">
        <f>IF(AB60&gt;0,'Baseline Schedule'!K58,0)+AB60*'Baseline Schedule'!X58+'Baseline Schedule'!CA58+AB60*'Baseline Schedule'!CT58</f>
        <v>0</v>
      </c>
      <c r="AD60" s="14">
        <f t="shared" si="0"/>
        <v>0</v>
      </c>
    </row>
    <row r="61" spans="1:30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4">
        <v>0</v>
      </c>
      <c r="R61" s="33"/>
      <c r="S61" s="14">
        <v>0</v>
      </c>
      <c r="T61" s="13"/>
      <c r="U61" s="4" t="s">
        <v>327</v>
      </c>
      <c r="V61" s="11"/>
      <c r="W61" s="13"/>
      <c r="X61" s="13"/>
      <c r="AB61" s="35">
        <f>IF(ISNUMBER(FIND("d",M61)),LEFT(M61,FIND("d",M61)-1),0)*COUNTIF(Agenda!$B$2:$B$25,"Yes")+IF(ISNUMBER(FIND(" ",M61)),LEFT(RIGHT(M61,LEN(M61)-FIND(" ",M61)),FIND("h",RIGHT(M61,LEN(M61)-FIND(" ",M61)))-1),IF(ISNUMBER(FIND("h",M61)),LEFT(M61,FIND("h",M61)-1),0))</f>
        <v>0</v>
      </c>
      <c r="AC61" s="43">
        <f>IF(AB61&gt;0,'Baseline Schedule'!K59,0)+AB61*'Baseline Schedule'!X59+'Baseline Schedule'!CA59+AB61*'Baseline Schedule'!CT59</f>
        <v>0</v>
      </c>
      <c r="AD61" s="14">
        <f t="shared" si="0"/>
        <v>0</v>
      </c>
    </row>
    <row r="62" spans="1:30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4">
        <v>0</v>
      </c>
      <c r="R62" s="33"/>
      <c r="S62" s="14">
        <v>0</v>
      </c>
      <c r="T62" s="13"/>
      <c r="U62" s="4" t="s">
        <v>327</v>
      </c>
      <c r="V62" s="11"/>
      <c r="W62" s="13"/>
      <c r="X62" s="13"/>
      <c r="AB62" s="35">
        <f>IF(ISNUMBER(FIND("d",M62)),LEFT(M62,FIND("d",M62)-1),0)*COUNTIF(Agenda!$B$2:$B$25,"Yes")+IF(ISNUMBER(FIND(" ",M62)),LEFT(RIGHT(M62,LEN(M62)-FIND(" ",M62)),FIND("h",RIGHT(M62,LEN(M62)-FIND(" ",M62)))-1),IF(ISNUMBER(FIND("h",M62)),LEFT(M62,FIND("h",M62)-1),0))</f>
        <v>0</v>
      </c>
      <c r="AC62" s="43">
        <f>IF(AB62&gt;0,'Baseline Schedule'!K60,0)+AB62*'Baseline Schedule'!X60+'Baseline Schedule'!CA60+AB62*'Baseline Schedule'!CT60</f>
        <v>0</v>
      </c>
      <c r="AD62" s="14">
        <f t="shared" si="0"/>
        <v>0</v>
      </c>
    </row>
    <row r="63" spans="1:30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4">
        <v>0</v>
      </c>
      <c r="R63" s="33"/>
      <c r="S63" s="14">
        <v>0</v>
      </c>
      <c r="T63" s="13"/>
      <c r="U63" s="4" t="s">
        <v>327</v>
      </c>
      <c r="V63" s="11"/>
      <c r="W63" s="13"/>
      <c r="X63" s="13"/>
      <c r="AB63" s="35">
        <f>IF(ISNUMBER(FIND("d",M63)),LEFT(M63,FIND("d",M63)-1),0)*COUNTIF(Agenda!$B$2:$B$25,"Yes")+IF(ISNUMBER(FIND(" ",M63)),LEFT(RIGHT(M63,LEN(M63)-FIND(" ",M63)),FIND("h",RIGHT(M63,LEN(M63)-FIND(" ",M63)))-1),IF(ISNUMBER(FIND("h",M63)),LEFT(M63,FIND("h",M63)-1),0))</f>
        <v>0</v>
      </c>
      <c r="AC63" s="43">
        <f>IF(AB63&gt;0,'Baseline Schedule'!K61,0)+AB63*'Baseline Schedule'!X61+'Baseline Schedule'!CA61+AB63*'Baseline Schedule'!CT61</f>
        <v>0</v>
      </c>
      <c r="AD63" s="14">
        <f t="shared" si="0"/>
        <v>0</v>
      </c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zoomScale="125" zoomScaleNormal="125" zoomScalePageLayoutView="125" workbookViewId="0"/>
  </sheetViews>
  <sheetFormatPr baseColWidth="10" defaultColWidth="8.83203125" defaultRowHeight="15" x14ac:dyDescent="0"/>
  <cols>
    <col min="1" max="1" width="7.83203125" customWidth="1"/>
    <col min="2" max="2" width="18.83203125" customWidth="1"/>
    <col min="3" max="4" width="11.6640625" bestFit="1" customWidth="1"/>
    <col min="5" max="5" width="7.6640625" bestFit="1" customWidth="1"/>
    <col min="6" max="6" width="10.1640625" customWidth="1"/>
    <col min="8" max="8" width="10" bestFit="1" customWidth="1"/>
    <col min="9" max="9" width="8.33203125" customWidth="1"/>
    <col min="11" max="11" width="10" bestFit="1" customWidth="1"/>
    <col min="12" max="12" width="11" bestFit="1" customWidth="1"/>
    <col min="13" max="13" width="7.6640625" customWidth="1"/>
    <col min="16" max="16" width="8.5" bestFit="1" customWidth="1"/>
    <col min="17" max="17" width="12" customWidth="1"/>
    <col min="21" max="21" width="9.1640625" bestFit="1" customWidth="1"/>
    <col min="27" max="27" width="9.33203125" customWidth="1"/>
    <col min="28" max="28" width="10.5" customWidth="1"/>
  </cols>
  <sheetData>
    <row r="1" spans="1:30" ht="15" customHeight="1">
      <c r="B1" s="2" t="s">
        <v>311</v>
      </c>
      <c r="C1" s="57">
        <v>39379.708333333299</v>
      </c>
      <c r="E1" s="19" t="s">
        <v>312</v>
      </c>
      <c r="F1" s="60" t="s">
        <v>385</v>
      </c>
      <c r="G1" s="58"/>
    </row>
    <row r="3" spans="1:30" ht="15" customHeight="1">
      <c r="A3" s="51" t="s">
        <v>0</v>
      </c>
      <c r="B3" s="51"/>
      <c r="C3" s="51" t="s">
        <v>2</v>
      </c>
      <c r="D3" s="51"/>
      <c r="E3" s="51"/>
      <c r="F3" s="51" t="s">
        <v>3</v>
      </c>
      <c r="G3" s="51"/>
      <c r="H3" s="51" t="s">
        <v>4</v>
      </c>
      <c r="I3" s="51"/>
      <c r="J3" s="51"/>
      <c r="K3" s="51"/>
      <c r="L3" s="51" t="s">
        <v>314</v>
      </c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1:30" ht="22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  <c r="AB4" s="45" t="s">
        <v>370</v>
      </c>
      <c r="AC4" s="45" t="s">
        <v>371</v>
      </c>
      <c r="AD4" s="46" t="s">
        <v>372</v>
      </c>
    </row>
    <row r="5" spans="1:30" ht="22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34" t="s">
        <v>373</v>
      </c>
      <c r="R5" s="5"/>
      <c r="S5" s="5"/>
      <c r="T5" s="5"/>
      <c r="U5" s="5"/>
      <c r="V5" s="3"/>
      <c r="W5" s="7"/>
      <c r="X5" s="7"/>
    </row>
    <row r="6" spans="1:30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  <c r="AD6" s="5"/>
    </row>
    <row r="7" spans="1:30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4">
        <v>0</v>
      </c>
      <c r="R7" s="33"/>
      <c r="S7" s="14">
        <v>75</v>
      </c>
      <c r="T7" s="13"/>
      <c r="U7" s="4" t="s">
        <v>328</v>
      </c>
      <c r="V7" s="11"/>
      <c r="W7" s="13"/>
      <c r="X7" s="13"/>
      <c r="AB7" s="35">
        <f>IF(ISNUMBER(FIND("d",M7)),LEFT(M7,FIND("d",M7)-1),0)*COUNTIF(Agenda!$B$2:$B$25,"Yes")+IF(ISNUMBER(FIND(" ",M7)),LEFT(RIGHT(M7,LEN(M7)-FIND(" ",M7)),FIND("h",RIGHT(M7,LEN(M7)-FIND(" ",M7)))-1),IF(ISNUMBER(FIND("h",M7)),LEFT(M7,FIND("h",M7)-1),0))</f>
        <v>480</v>
      </c>
      <c r="AC7" s="43">
        <f>IF(AB7&gt;0,'Baseline Schedule'!K5,0)+AB7*'Baseline Schedule'!X5+'Baseline Schedule'!CA5+AB7*'Baseline Schedule'!CT5</f>
        <v>75</v>
      </c>
      <c r="AD7" s="14">
        <f>S7-AC7</f>
        <v>0</v>
      </c>
    </row>
    <row r="8" spans="1:30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4">
        <v>0</v>
      </c>
      <c r="R8" s="33"/>
      <c r="S8" s="14">
        <v>210000</v>
      </c>
      <c r="T8" s="13"/>
      <c r="U8" s="4" t="s">
        <v>328</v>
      </c>
      <c r="V8" s="11"/>
      <c r="W8" s="13"/>
      <c r="X8" s="13"/>
      <c r="AB8" s="35">
        <f>IF(ISNUMBER(FIND("d",M8)),LEFT(M8,FIND("d",M8)-1),0)*COUNTIF(Agenda!$B$2:$B$25,"Yes")+IF(ISNUMBER(FIND(" ",M8)),LEFT(RIGHT(M8,LEN(M8)-FIND(" ",M8)),FIND("h",RIGHT(M8,LEN(M8)-FIND(" ",M8)))-1),IF(ISNUMBER(FIND("h",M8)),LEFT(M8,FIND("h",M8)-1),0))</f>
        <v>240</v>
      </c>
      <c r="AC8" s="43">
        <f>IF(AB8&gt;0,'Baseline Schedule'!K6,0)+AB8*'Baseline Schedule'!X6+'Baseline Schedule'!CA6+AB8*'Baseline Schedule'!CT6</f>
        <v>210000</v>
      </c>
      <c r="AD8" s="14">
        <f t="shared" ref="AD8:AD63" si="0">S8-AC8</f>
        <v>0</v>
      </c>
    </row>
    <row r="9" spans="1:30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4">
        <v>0</v>
      </c>
      <c r="R9" s="33"/>
      <c r="S9" s="14">
        <v>3765.3101000000001</v>
      </c>
      <c r="T9" s="13"/>
      <c r="U9" s="4" t="s">
        <v>328</v>
      </c>
      <c r="V9" s="11"/>
      <c r="W9" s="13"/>
      <c r="X9" s="13"/>
      <c r="AB9" s="35">
        <f>IF(ISNUMBER(FIND("d",M9)),LEFT(M9,FIND("d",M9)-1),0)*COUNTIF(Agenda!$B$2:$B$25,"Yes")+IF(ISNUMBER(FIND(" ",M9)),LEFT(RIGHT(M9,LEN(M9)-FIND(" ",M9)),FIND("h",RIGHT(M9,LEN(M9)-FIND(" ",M9)))-1),IF(ISNUMBER(FIND("h",M9)),LEFT(M9,FIND("h",M9)-1),0))</f>
        <v>160</v>
      </c>
      <c r="AC9" s="43">
        <f>IF(AB9&gt;0,'Baseline Schedule'!K7,0)+AB9*'Baseline Schedule'!X7+'Baseline Schedule'!CA7+AB9*'Baseline Schedule'!CT7</f>
        <v>3765.3101000000001</v>
      </c>
      <c r="AD9" s="14">
        <f t="shared" si="0"/>
        <v>0</v>
      </c>
    </row>
    <row r="10" spans="1:30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4">
        <v>0</v>
      </c>
      <c r="R10" s="33"/>
      <c r="S10" s="14">
        <v>1876.54</v>
      </c>
      <c r="T10" s="13"/>
      <c r="U10" s="4" t="s">
        <v>328</v>
      </c>
      <c r="V10" s="11"/>
      <c r="W10" s="13"/>
      <c r="X10" s="13"/>
      <c r="AB10" s="35">
        <f>IF(ISNUMBER(FIND("d",M10)),LEFT(M10,FIND("d",M10)-1),0)*COUNTIF(Agenda!$B$2:$B$25,"Yes")+IF(ISNUMBER(FIND(" ",M10)),LEFT(RIGHT(M10,LEN(M10)-FIND(" ",M10)),FIND("h",RIGHT(M10,LEN(M10)-FIND(" ",M10)))-1),IF(ISNUMBER(FIND("h",M10)),LEFT(M10,FIND("h",M10)-1),0))</f>
        <v>480</v>
      </c>
      <c r="AC10" s="43">
        <f>IF(AB10&gt;0,'Baseline Schedule'!K8,0)+AB10*'Baseline Schedule'!X8+'Baseline Schedule'!CA8+AB10*'Baseline Schedule'!CT8</f>
        <v>1876.54</v>
      </c>
      <c r="AD10" s="14">
        <f t="shared" si="0"/>
        <v>0</v>
      </c>
    </row>
    <row r="11" spans="1:30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4">
        <v>0</v>
      </c>
      <c r="R11" s="33"/>
      <c r="S11" s="14">
        <v>0.01</v>
      </c>
      <c r="T11" s="13"/>
      <c r="U11" s="4" t="s">
        <v>328</v>
      </c>
      <c r="V11" s="11"/>
      <c r="W11" s="13"/>
      <c r="X11" s="13"/>
      <c r="AB11" s="35">
        <f>IF(ISNUMBER(FIND("d",M11)),LEFT(M11,FIND("d",M11)-1),0)*COUNTIF(Agenda!$B$2:$B$25,"Yes")+IF(ISNUMBER(FIND(" ",M11)),LEFT(RIGHT(M11,LEN(M11)-FIND(" ",M11)),FIND("h",RIGHT(M11,LEN(M11)-FIND(" ",M11)))-1),IF(ISNUMBER(FIND("h",M11)),LEFT(M11,FIND("h",M11)-1),0))</f>
        <v>480</v>
      </c>
      <c r="AC11" s="43">
        <f>IF(AB11&gt;0,'Baseline Schedule'!K9,0)+AB11*'Baseline Schedule'!X9+'Baseline Schedule'!CA9+AB11*'Baseline Schedule'!CT9</f>
        <v>0.01</v>
      </c>
      <c r="AD11" s="14">
        <f t="shared" si="0"/>
        <v>0</v>
      </c>
    </row>
    <row r="12" spans="1:30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377</v>
      </c>
      <c r="N12" s="13"/>
      <c r="O12" s="13"/>
      <c r="P12" s="17"/>
      <c r="Q12" s="14">
        <v>-9.0000001364387572E-4</v>
      </c>
      <c r="R12" s="33"/>
      <c r="S12" s="14">
        <v>67701.789099999995</v>
      </c>
      <c r="T12" s="13"/>
      <c r="U12" s="4" t="s">
        <v>328</v>
      </c>
      <c r="V12" s="11"/>
      <c r="W12" s="13"/>
      <c r="X12" s="13"/>
      <c r="AB12" s="35">
        <f>IF(ISNUMBER(FIND("d",M12)),LEFT(M12,FIND("d",M12)-1),0)*COUNTIF(Agenda!$B$2:$B$25,"Yes")+IF(ISNUMBER(FIND(" ",M12)),LEFT(RIGHT(M12,LEN(M12)-FIND(" ",M12)),FIND("h",RIGHT(M12,LEN(M12)-FIND(" ",M12)))-1),IF(ISNUMBER(FIND("h",M12)),LEFT(M12,FIND("h",M12)-1),0))</f>
        <v>432</v>
      </c>
      <c r="AC12" s="43">
        <f>IF(AB12&gt;0,'Baseline Schedule'!K10,0)+AB12*'Baseline Schedule'!X10+'Baseline Schedule'!CA10+AB12*'Baseline Schedule'!CT10</f>
        <v>67701.790000000008</v>
      </c>
      <c r="AD12" s="14">
        <f t="shared" si="0"/>
        <v>-9.0000001364387572E-4</v>
      </c>
    </row>
    <row r="13" spans="1:30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  <c r="AB13" s="35"/>
      <c r="AC13" s="43"/>
      <c r="AD13" s="5"/>
    </row>
    <row r="14" spans="1:30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39121.333333333299</v>
      </c>
      <c r="M14" s="4" t="s">
        <v>83</v>
      </c>
      <c r="N14" s="13"/>
      <c r="O14" s="13"/>
      <c r="P14" s="17"/>
      <c r="Q14" s="14">
        <v>8.0000000161817297E-4</v>
      </c>
      <c r="R14" s="33"/>
      <c r="S14" s="14">
        <v>29084.800800000001</v>
      </c>
      <c r="T14" s="13"/>
      <c r="U14" s="4" t="s">
        <v>328</v>
      </c>
      <c r="V14" s="11"/>
      <c r="W14" s="13"/>
      <c r="X14" s="13"/>
      <c r="AB14" s="35">
        <f>IF(ISNUMBER(FIND("d",M14)),LEFT(M14,FIND("d",M14)-1),0)*COUNTIF(Agenda!$B$2:$B$25,"Yes")+IF(ISNUMBER(FIND(" ",M14)),LEFT(RIGHT(M14,LEN(M14)-FIND(" ",M14)),FIND("h",RIGHT(M14,LEN(M14)-FIND(" ",M14)))-1),IF(ISNUMBER(FIND("h",M14)),LEFT(M14,FIND("h",M14)-1),0))</f>
        <v>80</v>
      </c>
      <c r="AC14" s="43">
        <f>IF(AB14&gt;0,'Baseline Schedule'!K12,0)+AB14*'Baseline Schedule'!X12+'Baseline Schedule'!CA12+AB14*'Baseline Schedule'!CT12</f>
        <v>29084.799999999999</v>
      </c>
      <c r="AD14" s="14">
        <f t="shared" si="0"/>
        <v>8.0000000161817297E-4</v>
      </c>
    </row>
    <row r="15" spans="1:30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39121.333333333299</v>
      </c>
      <c r="M15" s="4" t="s">
        <v>379</v>
      </c>
      <c r="N15" s="13"/>
      <c r="O15" s="13"/>
      <c r="P15" s="17"/>
      <c r="Q15" s="14">
        <v>2.9999999969732016E-4</v>
      </c>
      <c r="R15" s="33"/>
      <c r="S15" s="14">
        <v>5701.7602999999999</v>
      </c>
      <c r="T15" s="13"/>
      <c r="U15" s="4" t="s">
        <v>328</v>
      </c>
      <c r="V15" s="11"/>
      <c r="W15" s="13"/>
      <c r="X15" s="13"/>
      <c r="AB15" s="35">
        <f>IF(ISNUMBER(FIND("d",M15)),LEFT(M15,FIND("d",M15)-1),0)*COUNTIF(Agenda!$B$2:$B$25,"Yes")+IF(ISNUMBER(FIND(" ",M15)),LEFT(RIGHT(M15,LEN(M15)-FIND(" ",M15)),FIND("h",RIGHT(M15,LEN(M15)-FIND(" ",M15)))-1),IF(ISNUMBER(FIND("h",M15)),LEFT(M15,FIND("h",M15)-1),0))</f>
        <v>96</v>
      </c>
      <c r="AC15" s="43">
        <f>IF(AB15&gt;0,'Baseline Schedule'!K13,0)+AB15*'Baseline Schedule'!X13+'Baseline Schedule'!CA13+AB15*'Baseline Schedule'!CT13</f>
        <v>5701.76</v>
      </c>
      <c r="AD15" s="14">
        <f t="shared" si="0"/>
        <v>2.9999999969732016E-4</v>
      </c>
    </row>
    <row r="16" spans="1:30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383</v>
      </c>
      <c r="N16" s="13"/>
      <c r="O16" s="13"/>
      <c r="P16" s="17"/>
      <c r="Q16" s="14">
        <v>-3.9999998989515007E-4</v>
      </c>
      <c r="R16" s="33"/>
      <c r="S16" s="14">
        <v>118883.4062</v>
      </c>
      <c r="T16" s="13"/>
      <c r="U16" s="4" t="s">
        <v>328</v>
      </c>
      <c r="V16" s="11"/>
      <c r="W16" s="13"/>
      <c r="X16" s="13"/>
      <c r="AB16" s="35">
        <f>IF(ISNUMBER(FIND("d",M16)),LEFT(M16,FIND("d",M16)-1),0)*COUNTIF(Agenda!$B$2:$B$25,"Yes")+IF(ISNUMBER(FIND(" ",M16)),LEFT(RIGHT(M16,LEN(M16)-FIND(" ",M16)),FIND("h",RIGHT(M16,LEN(M16)-FIND(" ",M16)))-1),IF(ISNUMBER(FIND("h",M16)),LEFT(M16,FIND("h",M16)-1),0))</f>
        <v>176</v>
      </c>
      <c r="AC16" s="43">
        <f>IF(AB16&gt;0,'Baseline Schedule'!K14,0)+AB16*'Baseline Schedule'!X14+'Baseline Schedule'!CA14+AB16*'Baseline Schedule'!CT14</f>
        <v>118883.40659999999</v>
      </c>
      <c r="AD16" s="14">
        <f t="shared" si="0"/>
        <v>-3.9999998989515007E-4</v>
      </c>
    </row>
    <row r="17" spans="1:30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379</v>
      </c>
      <c r="N17" s="13"/>
      <c r="O17" s="13"/>
      <c r="P17" s="17"/>
      <c r="Q17" s="14">
        <v>-2.0000000040454324E-4</v>
      </c>
      <c r="R17" s="33"/>
      <c r="S17" s="14">
        <v>12330.0098</v>
      </c>
      <c r="T17" s="13"/>
      <c r="U17" s="4" t="s">
        <v>328</v>
      </c>
      <c r="V17" s="11"/>
      <c r="W17" s="13"/>
      <c r="X17" s="13"/>
      <c r="AB17" s="35">
        <f>IF(ISNUMBER(FIND("d",M17)),LEFT(M17,FIND("d",M17)-1),0)*COUNTIF(Agenda!$B$2:$B$25,"Yes")+IF(ISNUMBER(FIND(" ",M17)),LEFT(RIGHT(M17,LEN(M17)-FIND(" ",M17)),FIND("h",RIGHT(M17,LEN(M17)-FIND(" ",M17)))-1),IF(ISNUMBER(FIND("h",M17)),LEFT(M17,FIND("h",M17)-1),0))</f>
        <v>96</v>
      </c>
      <c r="AC17" s="43">
        <f>IF(AB17&gt;0,'Baseline Schedule'!K15,0)+AB17*'Baseline Schedule'!X15+'Baseline Schedule'!CA15+AB17*'Baseline Schedule'!CT15</f>
        <v>12330.01</v>
      </c>
      <c r="AD17" s="14">
        <f t="shared" si="0"/>
        <v>-2.0000000040454324E-4</v>
      </c>
    </row>
    <row r="18" spans="1:30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4">
        <v>6.3000000081956387E-3</v>
      </c>
      <c r="R18" s="33"/>
      <c r="S18" s="14">
        <v>236361.8438</v>
      </c>
      <c r="T18" s="13"/>
      <c r="U18" s="4" t="s">
        <v>328</v>
      </c>
      <c r="V18" s="11"/>
      <c r="W18" s="13"/>
      <c r="X18" s="13"/>
      <c r="AB18" s="35">
        <f>IF(ISNUMBER(FIND("d",M18)),LEFT(M18,FIND("d",M18)-1),0)*COUNTIF(Agenda!$B$2:$B$25,"Yes")+IF(ISNUMBER(FIND(" ",M18)),LEFT(RIGHT(M18,LEN(M18)-FIND(" ",M18)),FIND("h",RIGHT(M18,LEN(M18)-FIND(" ",M18)))-1),IF(ISNUMBER(FIND("h",M18)),LEFT(M18,FIND("h",M18)-1),0))</f>
        <v>8</v>
      </c>
      <c r="AC18" s="43">
        <f>IF(AB18&gt;0,'Baseline Schedule'!K16,0)+AB18*'Baseline Schedule'!X16+'Baseline Schedule'!CA16+AB18*'Baseline Schedule'!CT16</f>
        <v>236361.83749999999</v>
      </c>
      <c r="AD18" s="14">
        <f t="shared" si="0"/>
        <v>6.3000000081956387E-3</v>
      </c>
    </row>
    <row r="19" spans="1:30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  <c r="AB19" s="35"/>
      <c r="AC19" s="43"/>
      <c r="AD19" s="5"/>
    </row>
    <row r="20" spans="1:30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12">
        <v>39174.333333333299</v>
      </c>
      <c r="M20" s="4" t="s">
        <v>108</v>
      </c>
      <c r="N20" s="13"/>
      <c r="O20" s="13"/>
      <c r="P20" s="17"/>
      <c r="Q20" s="14">
        <v>4.6999999904073775E-3</v>
      </c>
      <c r="R20" s="33"/>
      <c r="S20" s="14">
        <v>137501.3125</v>
      </c>
      <c r="T20" s="13"/>
      <c r="U20" s="4" t="s">
        <v>328</v>
      </c>
      <c r="V20" s="11"/>
      <c r="W20" s="13"/>
      <c r="X20" s="13"/>
      <c r="AB20" s="35">
        <f>IF(ISNUMBER(FIND("d",M20)),LEFT(M20,FIND("d",M20)-1),0)*COUNTIF(Agenda!$B$2:$B$25,"Yes")+IF(ISNUMBER(FIND(" ",M20)),LEFT(RIGHT(M20,LEN(M20)-FIND(" ",M20)),FIND("h",RIGHT(M20,LEN(M20)-FIND(" ",M20)))-1),IF(ISNUMBER(FIND("h",M20)),LEFT(M20,FIND("h",M20)-1),0))</f>
        <v>120</v>
      </c>
      <c r="AC20" s="43">
        <f>IF(AB20&gt;0,'Baseline Schedule'!K18,0)+AB20*'Baseline Schedule'!X18+'Baseline Schedule'!CA18+AB20*'Baseline Schedule'!CT18</f>
        <v>137501.30780000001</v>
      </c>
      <c r="AD20" s="14">
        <f t="shared" si="0"/>
        <v>4.6999999904073775E-3</v>
      </c>
    </row>
    <row r="21" spans="1:30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12">
        <v>39195.333333333299</v>
      </c>
      <c r="M21" s="4" t="s">
        <v>198</v>
      </c>
      <c r="N21" s="13"/>
      <c r="O21" s="13"/>
      <c r="P21" s="17"/>
      <c r="Q21" s="14">
        <v>1.4999999984866008E-3</v>
      </c>
      <c r="R21" s="33"/>
      <c r="S21" s="14">
        <v>123579.32030000001</v>
      </c>
      <c r="T21" s="13"/>
      <c r="U21" s="4" t="s">
        <v>328</v>
      </c>
      <c r="V21" s="11"/>
      <c r="W21" s="13"/>
      <c r="X21" s="13"/>
      <c r="AB21" s="35">
        <f>IF(ISNUMBER(FIND("d",M21)),LEFT(M21,FIND("d",M21)-1),0)*COUNTIF(Agenda!$B$2:$B$25,"Yes")+IF(ISNUMBER(FIND(" ",M21)),LEFT(RIGHT(M21,LEN(M21)-FIND(" ",M21)),FIND("h",RIGHT(M21,LEN(M21)-FIND(" ",M21)))-1),IF(ISNUMBER(FIND("h",M21)),LEFT(M21,FIND("h",M21)-1),0))</f>
        <v>40</v>
      </c>
      <c r="AC21" s="43">
        <f>IF(AB21&gt;0,'Baseline Schedule'!K19,0)+AB21*'Baseline Schedule'!X19+'Baseline Schedule'!CA19+AB21*'Baseline Schedule'!CT19</f>
        <v>123579.31880000001</v>
      </c>
      <c r="AD21" s="14">
        <f t="shared" si="0"/>
        <v>1.4999999984866008E-3</v>
      </c>
    </row>
    <row r="22" spans="1:30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12">
        <v>39202.333333333299</v>
      </c>
      <c r="M22" s="4" t="s">
        <v>108</v>
      </c>
      <c r="N22" s="13"/>
      <c r="O22" s="13"/>
      <c r="P22" s="17"/>
      <c r="Q22" s="14">
        <v>1.5999999886844307E-3</v>
      </c>
      <c r="R22" s="33"/>
      <c r="S22" s="14">
        <v>132874.10939999999</v>
      </c>
      <c r="T22" s="13"/>
      <c r="U22" s="4" t="s">
        <v>328</v>
      </c>
      <c r="V22" s="11"/>
      <c r="W22" s="13"/>
      <c r="X22" s="13"/>
      <c r="AB22" s="35">
        <f>IF(ISNUMBER(FIND("d",M22)),LEFT(M22,FIND("d",M22)-1),0)*COUNTIF(Agenda!$B$2:$B$25,"Yes")+IF(ISNUMBER(FIND(" ",M22)),LEFT(RIGHT(M22,LEN(M22)-FIND(" ",M22)),FIND("h",RIGHT(M22,LEN(M22)-FIND(" ",M22)))-1),IF(ISNUMBER(FIND("h",M22)),LEFT(M22,FIND("h",M22)-1),0))</f>
        <v>120</v>
      </c>
      <c r="AC22" s="43">
        <f>IF(AB22&gt;0,'Baseline Schedule'!K20,0)+AB22*'Baseline Schedule'!X20+'Baseline Schedule'!CA20+AB22*'Baseline Schedule'!CT20</f>
        <v>132874.1078</v>
      </c>
      <c r="AD22" s="14">
        <f t="shared" si="0"/>
        <v>1.5999999886844307E-3</v>
      </c>
    </row>
    <row r="23" spans="1:30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12">
        <v>39223.333333333299</v>
      </c>
      <c r="M23" s="4" t="s">
        <v>83</v>
      </c>
      <c r="N23" s="13"/>
      <c r="O23" s="13"/>
      <c r="P23" s="17"/>
      <c r="Q23" s="14">
        <v>3.1000000017229468E-3</v>
      </c>
      <c r="R23" s="33"/>
      <c r="S23" s="14">
        <v>129748.9219</v>
      </c>
      <c r="T23" s="13"/>
      <c r="U23" s="4" t="s">
        <v>328</v>
      </c>
      <c r="V23" s="11"/>
      <c r="W23" s="13"/>
      <c r="X23" s="13"/>
      <c r="AB23" s="35">
        <f>IF(ISNUMBER(FIND("d",M23)),LEFT(M23,FIND("d",M23)-1),0)*COUNTIF(Agenda!$B$2:$B$25,"Yes")+IF(ISNUMBER(FIND(" ",M23)),LEFT(RIGHT(M23,LEN(M23)-FIND(" ",M23)),FIND("h",RIGHT(M23,LEN(M23)-FIND(" ",M23)))-1),IF(ISNUMBER(FIND("h",M23)),LEFT(M23,FIND("h",M23)-1),0))</f>
        <v>80</v>
      </c>
      <c r="AC23" s="43">
        <f>IF(AB23&gt;0,'Baseline Schedule'!K21,0)+AB23*'Baseline Schedule'!X21+'Baseline Schedule'!CA21+AB23*'Baseline Schedule'!CT21</f>
        <v>129748.9188</v>
      </c>
      <c r="AD23" s="14">
        <f t="shared" si="0"/>
        <v>3.1000000017229468E-3</v>
      </c>
    </row>
    <row r="24" spans="1:30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  <c r="AB24" s="35"/>
      <c r="AC24" s="43"/>
      <c r="AD24" s="5"/>
    </row>
    <row r="25" spans="1:30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12">
        <v>39237.333333333299</v>
      </c>
      <c r="M25" s="4" t="s">
        <v>35</v>
      </c>
      <c r="N25" s="13"/>
      <c r="O25" s="13"/>
      <c r="P25" s="17"/>
      <c r="Q25" s="14">
        <v>-1.2500000011641532E-2</v>
      </c>
      <c r="R25" s="33"/>
      <c r="S25" s="14">
        <v>351653.1875</v>
      </c>
      <c r="T25" s="13"/>
      <c r="U25" s="4" t="s">
        <v>328</v>
      </c>
      <c r="V25" s="11"/>
      <c r="W25" s="13"/>
      <c r="X25" s="13"/>
      <c r="AB25" s="35">
        <f>IF(ISNUMBER(FIND("d",M25)),LEFT(M25,FIND("d",M25)-1),0)*COUNTIF(Agenda!$B$2:$B$25,"Yes")+IF(ISNUMBER(FIND(" ",M25)),LEFT(RIGHT(M25,LEN(M25)-FIND(" ",M25)),FIND("h",RIGHT(M25,LEN(M25)-FIND(" ",M25)))-1),IF(ISNUMBER(FIND("h",M25)),LEFT(M25,FIND("h",M25)-1),0))</f>
        <v>160</v>
      </c>
      <c r="AC25" s="43">
        <f>IF(AB25&gt;0,'Baseline Schedule'!K23,0)+AB25*'Baseline Schedule'!X23+'Baseline Schedule'!CA23+AB25*'Baseline Schedule'!CT23</f>
        <v>351653.2</v>
      </c>
      <c r="AD25" s="14">
        <f t="shared" si="0"/>
        <v>-1.2500000011641532E-2</v>
      </c>
    </row>
    <row r="26" spans="1:30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12">
        <v>39265.333333333299</v>
      </c>
      <c r="M26" s="4" t="s">
        <v>386</v>
      </c>
      <c r="N26" s="13"/>
      <c r="O26" s="13"/>
      <c r="P26" s="17"/>
      <c r="Q26" s="14">
        <v>-3.8000000058673322E-3</v>
      </c>
      <c r="R26" s="33"/>
      <c r="S26" s="14">
        <v>226446.59</v>
      </c>
      <c r="T26" s="13"/>
      <c r="U26" s="4" t="s">
        <v>387</v>
      </c>
      <c r="V26" s="11"/>
      <c r="W26" s="13"/>
      <c r="X26" s="13"/>
      <c r="AB26" s="35">
        <f>IF(ISNUMBER(FIND("d",M26)),LEFT(M26,FIND("d",M26)-1),0)*COUNTIF(Agenda!$B$2:$B$25,"Yes")+IF(ISNUMBER(FIND(" ",M26)),LEFT(RIGHT(M26,LEN(M26)-FIND(" ",M26)),FIND("h",RIGHT(M26,LEN(M26)-FIND(" ",M26)))-1),IF(ISNUMBER(FIND("h",M26)),LEFT(M26,FIND("h",M26)-1),0))</f>
        <v>664</v>
      </c>
      <c r="AC26" s="43">
        <f>IF(AB26&gt;0,'Baseline Schedule'!K24,0)+AB26*'Baseline Schedule'!X24+'Baseline Schedule'!CA24+AB26*'Baseline Schedule'!CT24</f>
        <v>226446.5938</v>
      </c>
      <c r="AD26" s="14">
        <f t="shared" si="0"/>
        <v>-3.8000000058673322E-3</v>
      </c>
    </row>
    <row r="27" spans="1:30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12">
        <v>39237.333333333299</v>
      </c>
      <c r="M27" s="4" t="s">
        <v>83</v>
      </c>
      <c r="N27" s="13"/>
      <c r="O27" s="13"/>
      <c r="P27" s="17"/>
      <c r="Q27" s="14">
        <v>0</v>
      </c>
      <c r="R27" s="33"/>
      <c r="S27" s="14">
        <v>85523.570300000007</v>
      </c>
      <c r="T27" s="13"/>
      <c r="U27" s="4" t="s">
        <v>328</v>
      </c>
      <c r="V27" s="11"/>
      <c r="W27" s="13"/>
      <c r="X27" s="13"/>
      <c r="AB27" s="35">
        <f>IF(ISNUMBER(FIND("d",M27)),LEFT(M27,FIND("d",M27)-1),0)*COUNTIF(Agenda!$B$2:$B$25,"Yes")+IF(ISNUMBER(FIND(" ",M27)),LEFT(RIGHT(M27,LEN(M27)-FIND(" ",M27)),FIND("h",RIGHT(M27,LEN(M27)-FIND(" ",M27)))-1),IF(ISNUMBER(FIND("h",M27)),LEFT(M27,FIND("h",M27)-1),0))</f>
        <v>80</v>
      </c>
      <c r="AC27" s="43">
        <f>IF(AB27&gt;0,'Baseline Schedule'!K25,0)+AB27*'Baseline Schedule'!X25+'Baseline Schedule'!CA25+AB27*'Baseline Schedule'!CT25</f>
        <v>85523.570300000007</v>
      </c>
      <c r="AD27" s="14">
        <f t="shared" si="0"/>
        <v>0</v>
      </c>
    </row>
    <row r="28" spans="1:30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  <c r="AB28" s="35"/>
      <c r="AC28" s="43"/>
      <c r="AD28" s="5"/>
    </row>
    <row r="29" spans="1:30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12">
        <v>39288.333333333299</v>
      </c>
      <c r="M29" s="4" t="s">
        <v>198</v>
      </c>
      <c r="N29" s="13"/>
      <c r="O29" s="13"/>
      <c r="P29" s="17"/>
      <c r="Q29" s="14">
        <v>0</v>
      </c>
      <c r="R29" s="33"/>
      <c r="S29" s="14">
        <v>142112</v>
      </c>
      <c r="T29" s="13"/>
      <c r="U29" s="4" t="s">
        <v>328</v>
      </c>
      <c r="V29" s="11"/>
      <c r="W29" s="13"/>
      <c r="X29" s="13"/>
      <c r="AB29" s="35">
        <f>IF(ISNUMBER(FIND("d",M29)),LEFT(M29,FIND("d",M29)-1),0)*COUNTIF(Agenda!$B$2:$B$25,"Yes")+IF(ISNUMBER(FIND(" ",M29)),LEFT(RIGHT(M29,LEN(M29)-FIND(" ",M29)),FIND("h",RIGHT(M29,LEN(M29)-FIND(" ",M29)))-1),IF(ISNUMBER(FIND("h",M29)),LEFT(M29,FIND("h",M29)-1),0))</f>
        <v>40</v>
      </c>
      <c r="AC29" s="43">
        <f>IF(AB29&gt;0,'Baseline Schedule'!K27,0)+AB29*'Baseline Schedule'!X27+'Baseline Schedule'!CA27+AB29*'Baseline Schedule'!CT27</f>
        <v>142112</v>
      </c>
      <c r="AD29" s="14">
        <f t="shared" si="0"/>
        <v>0</v>
      </c>
    </row>
    <row r="30" spans="1:30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12">
        <v>39323.333333333299</v>
      </c>
      <c r="M30" s="4" t="s">
        <v>83</v>
      </c>
      <c r="N30" s="13"/>
      <c r="O30" s="13"/>
      <c r="P30" s="17"/>
      <c r="Q30" s="14">
        <v>0</v>
      </c>
      <c r="R30" s="33"/>
      <c r="S30" s="14">
        <v>7673</v>
      </c>
      <c r="T30" s="13"/>
      <c r="U30" s="4" t="s">
        <v>328</v>
      </c>
      <c r="V30" s="11"/>
      <c r="W30" s="13"/>
      <c r="X30" s="13"/>
      <c r="AB30" s="35">
        <f>IF(ISNUMBER(FIND("d",M30)),LEFT(M30,FIND("d",M30)-1),0)*COUNTIF(Agenda!$B$2:$B$25,"Yes")+IF(ISNUMBER(FIND(" ",M30)),LEFT(RIGHT(M30,LEN(M30)-FIND(" ",M30)),FIND("h",RIGHT(M30,LEN(M30)-FIND(" ",M30)))-1),IF(ISNUMBER(FIND("h",M30)),LEFT(M30,FIND("h",M30)-1),0))</f>
        <v>80</v>
      </c>
      <c r="AC30" s="43">
        <f>IF(AB30&gt;0,'Baseline Schedule'!K28,0)+AB30*'Baseline Schedule'!X28+'Baseline Schedule'!CA28+AB30*'Baseline Schedule'!CT28</f>
        <v>7673</v>
      </c>
      <c r="AD30" s="14">
        <f t="shared" si="0"/>
        <v>0</v>
      </c>
    </row>
    <row r="31" spans="1:30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12">
        <v>39323.333333333299</v>
      </c>
      <c r="M31" s="4" t="s">
        <v>83</v>
      </c>
      <c r="N31" s="13"/>
      <c r="O31" s="13"/>
      <c r="P31" s="17"/>
      <c r="Q31" s="14">
        <v>0</v>
      </c>
      <c r="R31" s="33"/>
      <c r="S31" s="14">
        <v>37704.960899999998</v>
      </c>
      <c r="T31" s="13"/>
      <c r="U31" s="4" t="s">
        <v>328</v>
      </c>
      <c r="V31" s="11"/>
      <c r="W31" s="13"/>
      <c r="X31" s="13"/>
      <c r="AB31" s="35">
        <f>IF(ISNUMBER(FIND("d",M31)),LEFT(M31,FIND("d",M31)-1),0)*COUNTIF(Agenda!$B$2:$B$25,"Yes")+IF(ISNUMBER(FIND(" ",M31)),LEFT(RIGHT(M31,LEN(M31)-FIND(" ",M31)),FIND("h",RIGHT(M31,LEN(M31)-FIND(" ",M31)))-1),IF(ISNUMBER(FIND("h",M31)),LEFT(M31,FIND("h",M31)-1),0))</f>
        <v>80</v>
      </c>
      <c r="AC31" s="43">
        <f>IF(AB31&gt;0,'Baseline Schedule'!K29,0)+AB31*'Baseline Schedule'!X29+'Baseline Schedule'!CA29+AB31*'Baseline Schedule'!CT29</f>
        <v>37704.960899999998</v>
      </c>
      <c r="AD31" s="14">
        <f t="shared" si="0"/>
        <v>0</v>
      </c>
    </row>
    <row r="32" spans="1:30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12">
        <v>39323.333333333299</v>
      </c>
      <c r="M32" s="4" t="s">
        <v>35</v>
      </c>
      <c r="N32" s="13"/>
      <c r="O32" s="13"/>
      <c r="P32" s="17"/>
      <c r="Q32" s="14">
        <v>0</v>
      </c>
      <c r="R32" s="33"/>
      <c r="S32" s="14">
        <v>18563</v>
      </c>
      <c r="T32" s="13"/>
      <c r="U32" s="4" t="s">
        <v>328</v>
      </c>
      <c r="V32" s="11"/>
      <c r="W32" s="13"/>
      <c r="X32" s="13"/>
      <c r="AB32" s="35">
        <f>IF(ISNUMBER(FIND("d",M32)),LEFT(M32,FIND("d",M32)-1),0)*COUNTIF(Agenda!$B$2:$B$25,"Yes")+IF(ISNUMBER(FIND(" ",M32)),LEFT(RIGHT(M32,LEN(M32)-FIND(" ",M32)),FIND("h",RIGHT(M32,LEN(M32)-FIND(" ",M32)))-1),IF(ISNUMBER(FIND("h",M32)),LEFT(M32,FIND("h",M32)-1),0))</f>
        <v>160</v>
      </c>
      <c r="AC32" s="43">
        <f>IF(AB32&gt;0,'Baseline Schedule'!K30,0)+AB32*'Baseline Schedule'!X30+'Baseline Schedule'!CA30+AB32*'Baseline Schedule'!CT30</f>
        <v>18563</v>
      </c>
      <c r="AD32" s="14">
        <f t="shared" si="0"/>
        <v>0</v>
      </c>
    </row>
    <row r="33" spans="1:30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12">
        <v>39296.333333333299</v>
      </c>
      <c r="M33" s="4" t="s">
        <v>108</v>
      </c>
      <c r="N33" s="13"/>
      <c r="O33" s="13"/>
      <c r="P33" s="17"/>
      <c r="Q33" s="14">
        <v>0</v>
      </c>
      <c r="R33" s="33"/>
      <c r="S33" s="14">
        <v>3840</v>
      </c>
      <c r="T33" s="13"/>
      <c r="U33" s="4" t="s">
        <v>328</v>
      </c>
      <c r="V33" s="11"/>
      <c r="W33" s="13"/>
      <c r="X33" s="13"/>
      <c r="AB33" s="35">
        <f>IF(ISNUMBER(FIND("d",M33)),LEFT(M33,FIND("d",M33)-1),0)*COUNTIF(Agenda!$B$2:$B$25,"Yes")+IF(ISNUMBER(FIND(" ",M33)),LEFT(RIGHT(M33,LEN(M33)-FIND(" ",M33)),FIND("h",RIGHT(M33,LEN(M33)-FIND(" ",M33)))-1),IF(ISNUMBER(FIND("h",M33)),LEFT(M33,FIND("h",M33)-1),0))</f>
        <v>120</v>
      </c>
      <c r="AC33" s="43">
        <f>IF(AB33&gt;0,'Baseline Schedule'!K31,0)+AB33*'Baseline Schedule'!X31+'Baseline Schedule'!CA31+AB33*'Baseline Schedule'!CT31</f>
        <v>3840</v>
      </c>
      <c r="AD33" s="14">
        <f t="shared" si="0"/>
        <v>0</v>
      </c>
    </row>
    <row r="34" spans="1:30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12">
        <v>39351.333333333299</v>
      </c>
      <c r="M34" s="4" t="s">
        <v>35</v>
      </c>
      <c r="N34" s="13"/>
      <c r="O34" s="13"/>
      <c r="P34" s="17"/>
      <c r="Q34" s="14">
        <v>1.5999999886844307E-3</v>
      </c>
      <c r="R34" s="33"/>
      <c r="S34" s="14">
        <v>81649.601599999995</v>
      </c>
      <c r="T34" s="13"/>
      <c r="U34" s="4" t="s">
        <v>328</v>
      </c>
      <c r="V34" s="11"/>
      <c r="W34" s="13"/>
      <c r="X34" s="13"/>
      <c r="AB34" s="35">
        <f>IF(ISNUMBER(FIND("d",M34)),LEFT(M34,FIND("d",M34)-1),0)*COUNTIF(Agenda!$B$2:$B$25,"Yes")+IF(ISNUMBER(FIND(" ",M34)),LEFT(RIGHT(M34,LEN(M34)-FIND(" ",M34)),FIND("h",RIGHT(M34,LEN(M34)-FIND(" ",M34)))-1),IF(ISNUMBER(FIND("h",M34)),LEFT(M34,FIND("h",M34)-1),0))</f>
        <v>160</v>
      </c>
      <c r="AC34" s="43">
        <f>IF(AB34&gt;0,'Baseline Schedule'!K32,0)+AB34*'Baseline Schedule'!X32+'Baseline Schedule'!CA32+AB34*'Baseline Schedule'!CT32</f>
        <v>81649.600000000006</v>
      </c>
      <c r="AD34" s="14">
        <f t="shared" si="0"/>
        <v>1.5999999886844307E-3</v>
      </c>
    </row>
    <row r="35" spans="1:30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  <c r="AB35" s="35"/>
      <c r="AC35" s="43"/>
      <c r="AD35" s="5"/>
    </row>
    <row r="36" spans="1:30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12">
        <v>39302.333333333299</v>
      </c>
      <c r="M36" s="4" t="s">
        <v>83</v>
      </c>
      <c r="N36" s="13"/>
      <c r="O36" s="13"/>
      <c r="P36" s="17"/>
      <c r="Q36" s="14">
        <v>0</v>
      </c>
      <c r="R36" s="33"/>
      <c r="S36" s="14">
        <v>0.01</v>
      </c>
      <c r="T36" s="13"/>
      <c r="U36" s="4" t="s">
        <v>328</v>
      </c>
      <c r="V36" s="11"/>
      <c r="W36" s="13"/>
      <c r="X36" s="13"/>
      <c r="AB36" s="35">
        <f>IF(ISNUMBER(FIND("d",M36)),LEFT(M36,FIND("d",M36)-1),0)*COUNTIF(Agenda!$B$2:$B$25,"Yes")+IF(ISNUMBER(FIND(" ",M36)),LEFT(RIGHT(M36,LEN(M36)-FIND(" ",M36)),FIND("h",RIGHT(M36,LEN(M36)-FIND(" ",M36)))-1),IF(ISNUMBER(FIND("h",M36)),LEFT(M36,FIND("h",M36)-1),0))</f>
        <v>80</v>
      </c>
      <c r="AC36" s="43">
        <f>IF(AB36&gt;0,'Baseline Schedule'!K34,0)+AB36*'Baseline Schedule'!X34+'Baseline Schedule'!CA34+AB36*'Baseline Schedule'!CT34</f>
        <v>0.01</v>
      </c>
      <c r="AD36" s="14">
        <f t="shared" si="0"/>
        <v>0</v>
      </c>
    </row>
    <row r="37" spans="1:30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  <c r="AB37" s="35"/>
      <c r="AC37" s="43"/>
      <c r="AD37" s="5"/>
    </row>
    <row r="38" spans="1:30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12">
        <v>39323.333333333299</v>
      </c>
      <c r="M38" s="4" t="s">
        <v>83</v>
      </c>
      <c r="N38" s="13"/>
      <c r="O38" s="13"/>
      <c r="P38" s="17"/>
      <c r="Q38" s="14">
        <v>0</v>
      </c>
      <c r="R38" s="33"/>
      <c r="S38" s="14">
        <v>7673</v>
      </c>
      <c r="T38" s="13"/>
      <c r="U38" s="4" t="s">
        <v>328</v>
      </c>
      <c r="V38" s="11"/>
      <c r="W38" s="13"/>
      <c r="X38" s="13"/>
      <c r="AB38" s="35">
        <f>IF(ISNUMBER(FIND("d",M38)),LEFT(M38,FIND("d",M38)-1),0)*COUNTIF(Agenda!$B$2:$B$25,"Yes")+IF(ISNUMBER(FIND(" ",M38)),LEFT(RIGHT(M38,LEN(M38)-FIND(" ",M38)),FIND("h",RIGHT(M38,LEN(M38)-FIND(" ",M38)))-1),IF(ISNUMBER(FIND("h",M38)),LEFT(M38,FIND("h",M38)-1),0))</f>
        <v>80</v>
      </c>
      <c r="AC38" s="43">
        <f>IF(AB38&gt;0,'Baseline Schedule'!K36,0)+AB38*'Baseline Schedule'!X36+'Baseline Schedule'!CA36+AB38*'Baseline Schedule'!CT36</f>
        <v>7673</v>
      </c>
      <c r="AD38" s="14">
        <f t="shared" si="0"/>
        <v>0</v>
      </c>
    </row>
    <row r="39" spans="1:30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12">
        <v>39323.333333333299</v>
      </c>
      <c r="M39" s="4" t="s">
        <v>83</v>
      </c>
      <c r="N39" s="13"/>
      <c r="O39" s="13"/>
      <c r="P39" s="17"/>
      <c r="Q39" s="14">
        <v>0</v>
      </c>
      <c r="R39" s="33"/>
      <c r="S39" s="14">
        <v>37704.960899999998</v>
      </c>
      <c r="T39" s="13"/>
      <c r="U39" s="4" t="s">
        <v>328</v>
      </c>
      <c r="V39" s="11"/>
      <c r="W39" s="13"/>
      <c r="X39" s="13"/>
      <c r="AB39" s="35">
        <f>IF(ISNUMBER(FIND("d",M39)),LEFT(M39,FIND("d",M39)-1),0)*COUNTIF(Agenda!$B$2:$B$25,"Yes")+IF(ISNUMBER(FIND(" ",M39)),LEFT(RIGHT(M39,LEN(M39)-FIND(" ",M39)),FIND("h",RIGHT(M39,LEN(M39)-FIND(" ",M39)))-1),IF(ISNUMBER(FIND("h",M39)),LEFT(M39,FIND("h",M39)-1),0))</f>
        <v>80</v>
      </c>
      <c r="AC39" s="43">
        <f>IF(AB39&gt;0,'Baseline Schedule'!K37,0)+AB39*'Baseline Schedule'!X37+'Baseline Schedule'!CA37+AB39*'Baseline Schedule'!CT37</f>
        <v>37704.960899999998</v>
      </c>
      <c r="AD39" s="14">
        <f t="shared" si="0"/>
        <v>0</v>
      </c>
    </row>
    <row r="40" spans="1:30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12">
        <v>39323.333333333299</v>
      </c>
      <c r="M40" s="4" t="s">
        <v>108</v>
      </c>
      <c r="N40" s="13"/>
      <c r="O40" s="13"/>
      <c r="P40" s="17"/>
      <c r="Q40" s="14">
        <v>0</v>
      </c>
      <c r="R40" s="33"/>
      <c r="S40" s="14">
        <v>106140</v>
      </c>
      <c r="T40" s="13"/>
      <c r="U40" s="4" t="s">
        <v>328</v>
      </c>
      <c r="V40" s="11"/>
      <c r="W40" s="13"/>
      <c r="X40" s="13"/>
      <c r="AB40" s="35">
        <f>IF(ISNUMBER(FIND("d",M40)),LEFT(M40,FIND("d",M40)-1),0)*COUNTIF(Agenda!$B$2:$B$25,"Yes")+IF(ISNUMBER(FIND(" ",M40)),LEFT(RIGHT(M40,LEN(M40)-FIND(" ",M40)),FIND("h",RIGHT(M40,LEN(M40)-FIND(" ",M40)))-1),IF(ISNUMBER(FIND("h",M40)),LEFT(M40,FIND("h",M40)-1),0))</f>
        <v>120</v>
      </c>
      <c r="AC40" s="43">
        <f>IF(AB40&gt;0,'Baseline Schedule'!K38,0)+AB40*'Baseline Schedule'!X38+'Baseline Schedule'!CA38+AB40*'Baseline Schedule'!CT38</f>
        <v>106140</v>
      </c>
      <c r="AD40" s="14">
        <f t="shared" si="0"/>
        <v>0</v>
      </c>
    </row>
    <row r="41" spans="1:30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12">
        <v>39323.333333333299</v>
      </c>
      <c r="M41" s="4" t="s">
        <v>35</v>
      </c>
      <c r="N41" s="13"/>
      <c r="O41" s="13"/>
      <c r="P41" s="17"/>
      <c r="Q41" s="14">
        <v>0</v>
      </c>
      <c r="R41" s="33"/>
      <c r="S41" s="14">
        <v>25475</v>
      </c>
      <c r="T41" s="13"/>
      <c r="U41" s="4" t="s">
        <v>328</v>
      </c>
      <c r="V41" s="11"/>
      <c r="W41" s="13"/>
      <c r="X41" s="13"/>
      <c r="AB41" s="35">
        <f>IF(ISNUMBER(FIND("d",M41)),LEFT(M41,FIND("d",M41)-1),0)*COUNTIF(Agenda!$B$2:$B$25,"Yes")+IF(ISNUMBER(FIND(" ",M41)),LEFT(RIGHT(M41,LEN(M41)-FIND(" ",M41)),FIND("h",RIGHT(M41,LEN(M41)-FIND(" ",M41)))-1),IF(ISNUMBER(FIND("h",M41)),LEFT(M41,FIND("h",M41)-1),0))</f>
        <v>160</v>
      </c>
      <c r="AC41" s="43">
        <f>IF(AB41&gt;0,'Baseline Schedule'!K39,0)+AB41*'Baseline Schedule'!X39+'Baseline Schedule'!CA39+AB41*'Baseline Schedule'!CT39</f>
        <v>25475</v>
      </c>
      <c r="AD41" s="14">
        <f t="shared" si="0"/>
        <v>0</v>
      </c>
    </row>
    <row r="42" spans="1:30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12">
        <v>39323.333333333299</v>
      </c>
      <c r="M42" s="4" t="s">
        <v>76</v>
      </c>
      <c r="N42" s="13"/>
      <c r="O42" s="13"/>
      <c r="P42" s="17"/>
      <c r="Q42" s="14">
        <v>0</v>
      </c>
      <c r="R42" s="33"/>
      <c r="S42" s="14">
        <v>6400</v>
      </c>
      <c r="T42" s="13"/>
      <c r="U42" s="4" t="s">
        <v>328</v>
      </c>
      <c r="V42" s="11"/>
      <c r="W42" s="13"/>
      <c r="X42" s="13"/>
      <c r="AB42" s="35">
        <f>IF(ISNUMBER(FIND("d",M42)),LEFT(M42,FIND("d",M42)-1),0)*COUNTIF(Agenda!$B$2:$B$25,"Yes")+IF(ISNUMBER(FIND(" ",M42)),LEFT(RIGHT(M42,LEN(M42)-FIND(" ",M42)),FIND("h",RIGHT(M42,LEN(M42)-FIND(" ",M42)))-1),IF(ISNUMBER(FIND("h",M42)),LEFT(M42,FIND("h",M42)-1),0))</f>
        <v>200</v>
      </c>
      <c r="AC42" s="43">
        <f>IF(AB42&gt;0,'Baseline Schedule'!K40,0)+AB42*'Baseline Schedule'!X40+'Baseline Schedule'!CA40+AB42*'Baseline Schedule'!CT40</f>
        <v>6400</v>
      </c>
      <c r="AD42" s="14">
        <f t="shared" si="0"/>
        <v>0</v>
      </c>
    </row>
    <row r="43" spans="1:30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12">
        <v>39344.333333333299</v>
      </c>
      <c r="M43" s="4" t="s">
        <v>198</v>
      </c>
      <c r="N43" s="13"/>
      <c r="O43" s="13"/>
      <c r="P43" s="17"/>
      <c r="Q43" s="14">
        <v>0</v>
      </c>
      <c r="R43" s="33"/>
      <c r="S43" s="14">
        <v>0.01</v>
      </c>
      <c r="T43" s="13"/>
      <c r="U43" s="4" t="s">
        <v>328</v>
      </c>
      <c r="V43" s="11"/>
      <c r="W43" s="13"/>
      <c r="X43" s="13"/>
      <c r="AB43" s="35">
        <f>IF(ISNUMBER(FIND("d",M43)),LEFT(M43,FIND("d",M43)-1),0)*COUNTIF(Agenda!$B$2:$B$25,"Yes")+IF(ISNUMBER(FIND(" ",M43)),LEFT(RIGHT(M43,LEN(M43)-FIND(" ",M43)),FIND("h",RIGHT(M43,LEN(M43)-FIND(" ",M43)))-1),IF(ISNUMBER(FIND("h",M43)),LEFT(M43,FIND("h",M43)-1),0))</f>
        <v>40</v>
      </c>
      <c r="AC43" s="43">
        <f>IF(AB43&gt;0,'Baseline Schedule'!K41,0)+AB43*'Baseline Schedule'!X41+'Baseline Schedule'!CA41+AB43*'Baseline Schedule'!CT41</f>
        <v>0.01</v>
      </c>
      <c r="AD43" s="14">
        <f t="shared" si="0"/>
        <v>0</v>
      </c>
    </row>
    <row r="44" spans="1:30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12">
        <v>39358.333333333299</v>
      </c>
      <c r="M44" s="4" t="s">
        <v>108</v>
      </c>
      <c r="N44" s="13"/>
      <c r="O44" s="13"/>
      <c r="P44" s="17"/>
      <c r="Q44" s="14">
        <v>0</v>
      </c>
      <c r="R44" s="33"/>
      <c r="S44" s="14">
        <v>77487.199999999997</v>
      </c>
      <c r="T44" s="13"/>
      <c r="U44" s="4" t="s">
        <v>388</v>
      </c>
      <c r="V44" s="11"/>
      <c r="W44" s="13"/>
      <c r="X44" s="13"/>
      <c r="AB44" s="35">
        <f>IF(ISNUMBER(FIND("d",M44)),LEFT(M44,FIND("d",M44)-1),0)*COUNTIF(Agenda!$B$2:$B$25,"Yes")+IF(ISNUMBER(FIND(" ",M44)),LEFT(RIGHT(M44,LEN(M44)-FIND(" ",M44)),FIND("h",RIGHT(M44,LEN(M44)-FIND(" ",M44)))-1),IF(ISNUMBER(FIND("h",M44)),LEFT(M44,FIND("h",M44)-1),0))</f>
        <v>120</v>
      </c>
      <c r="AC44" s="43">
        <f>IF(AB44&gt;0,'Baseline Schedule'!K42,0)+AB44*'Baseline Schedule'!X42+'Baseline Schedule'!CA42+AB44*'Baseline Schedule'!CT42</f>
        <v>77487.199999999997</v>
      </c>
      <c r="AD44" s="14">
        <f t="shared" si="0"/>
        <v>0</v>
      </c>
    </row>
    <row r="45" spans="1:30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  <c r="AB45" s="35"/>
      <c r="AC45" s="43"/>
      <c r="AD45" s="5"/>
    </row>
    <row r="46" spans="1:30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12">
        <v>39323.333333333299</v>
      </c>
      <c r="M46" s="4" t="s">
        <v>83</v>
      </c>
      <c r="N46" s="13"/>
      <c r="O46" s="13"/>
      <c r="P46" s="17"/>
      <c r="Q46" s="14">
        <v>0</v>
      </c>
      <c r="R46" s="33"/>
      <c r="S46" s="14">
        <v>7673</v>
      </c>
      <c r="T46" s="13"/>
      <c r="U46" s="4" t="s">
        <v>328</v>
      </c>
      <c r="V46" s="11"/>
      <c r="W46" s="13"/>
      <c r="X46" s="13"/>
      <c r="AB46" s="35">
        <f>IF(ISNUMBER(FIND("d",M46)),LEFT(M46,FIND("d",M46)-1),0)*COUNTIF(Agenda!$B$2:$B$25,"Yes")+IF(ISNUMBER(FIND(" ",M46)),LEFT(RIGHT(M46,LEN(M46)-FIND(" ",M46)),FIND("h",RIGHT(M46,LEN(M46)-FIND(" ",M46)))-1),IF(ISNUMBER(FIND("h",M46)),LEFT(M46,FIND("h",M46)-1),0))</f>
        <v>80</v>
      </c>
      <c r="AC46" s="43">
        <f>IF(AB46&gt;0,'Baseline Schedule'!K44,0)+AB46*'Baseline Schedule'!X44+'Baseline Schedule'!CA44+AB46*'Baseline Schedule'!CT44</f>
        <v>7673</v>
      </c>
      <c r="AD46" s="14">
        <f t="shared" si="0"/>
        <v>0</v>
      </c>
    </row>
    <row r="47" spans="1:30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12">
        <v>39323.333333333299</v>
      </c>
      <c r="M47" s="4" t="s">
        <v>83</v>
      </c>
      <c r="N47" s="13"/>
      <c r="O47" s="13"/>
      <c r="P47" s="17"/>
      <c r="Q47" s="14">
        <v>0</v>
      </c>
      <c r="R47" s="33"/>
      <c r="S47" s="14">
        <v>34452.960899999998</v>
      </c>
      <c r="T47" s="13"/>
      <c r="U47" s="4" t="s">
        <v>328</v>
      </c>
      <c r="V47" s="11"/>
      <c r="W47" s="13"/>
      <c r="X47" s="13"/>
      <c r="AB47" s="35">
        <f>IF(ISNUMBER(FIND("d",M47)),LEFT(M47,FIND("d",M47)-1),0)*COUNTIF(Agenda!$B$2:$B$25,"Yes")+IF(ISNUMBER(FIND(" ",M47)),LEFT(RIGHT(M47,LEN(M47)-FIND(" ",M47)),FIND("h",RIGHT(M47,LEN(M47)-FIND(" ",M47)))-1),IF(ISNUMBER(FIND("h",M47)),LEFT(M47,FIND("h",M47)-1),0))</f>
        <v>80</v>
      </c>
      <c r="AC47" s="43">
        <f>IF(AB47&gt;0,'Baseline Schedule'!K45,0)+AB47*'Baseline Schedule'!X45+'Baseline Schedule'!CA45+AB47*'Baseline Schedule'!CT45</f>
        <v>34452.960899999998</v>
      </c>
      <c r="AD47" s="14">
        <f t="shared" si="0"/>
        <v>0</v>
      </c>
    </row>
    <row r="48" spans="1:30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12">
        <v>39323.333333333299</v>
      </c>
      <c r="M48" s="4" t="s">
        <v>108</v>
      </c>
      <c r="N48" s="13"/>
      <c r="O48" s="13"/>
      <c r="P48" s="17"/>
      <c r="Q48" s="14">
        <v>0</v>
      </c>
      <c r="R48" s="33"/>
      <c r="S48" s="14">
        <v>46116</v>
      </c>
      <c r="T48" s="13"/>
      <c r="U48" s="4" t="s">
        <v>328</v>
      </c>
      <c r="V48" s="11"/>
      <c r="W48" s="13"/>
      <c r="X48" s="13"/>
      <c r="AB48" s="35">
        <f>IF(ISNUMBER(FIND("d",M48)),LEFT(M48,FIND("d",M48)-1),0)*COUNTIF(Agenda!$B$2:$B$25,"Yes")+IF(ISNUMBER(FIND(" ",M48)),LEFT(RIGHT(M48,LEN(M48)-FIND(" ",M48)),FIND("h",RIGHT(M48,LEN(M48)-FIND(" ",M48)))-1),IF(ISNUMBER(FIND("h",M48)),LEFT(M48,FIND("h",M48)-1),0))</f>
        <v>120</v>
      </c>
      <c r="AC48" s="43">
        <f>IF(AB48&gt;0,'Baseline Schedule'!K46,0)+AB48*'Baseline Schedule'!X46+'Baseline Schedule'!CA46+AB48*'Baseline Schedule'!CT46</f>
        <v>46116</v>
      </c>
      <c r="AD48" s="14">
        <f t="shared" si="0"/>
        <v>0</v>
      </c>
    </row>
    <row r="49" spans="1:30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12">
        <v>39323.333333333299</v>
      </c>
      <c r="M49" s="4" t="s">
        <v>35</v>
      </c>
      <c r="N49" s="13"/>
      <c r="O49" s="13"/>
      <c r="P49" s="17"/>
      <c r="Q49" s="14">
        <v>0</v>
      </c>
      <c r="R49" s="33"/>
      <c r="S49" s="14">
        <v>16771</v>
      </c>
      <c r="T49" s="13"/>
      <c r="U49" s="4" t="s">
        <v>328</v>
      </c>
      <c r="V49" s="11"/>
      <c r="W49" s="13"/>
      <c r="X49" s="13"/>
      <c r="AB49" s="35">
        <f>IF(ISNUMBER(FIND("d",M49)),LEFT(M49,FIND("d",M49)-1),0)*COUNTIF(Agenda!$B$2:$B$25,"Yes")+IF(ISNUMBER(FIND(" ",M49)),LEFT(RIGHT(M49,LEN(M49)-FIND(" ",M49)),FIND("h",RIGHT(M49,LEN(M49)-FIND(" ",M49)))-1),IF(ISNUMBER(FIND("h",M49)),LEFT(M49,FIND("h",M49)-1),0))</f>
        <v>160</v>
      </c>
      <c r="AC49" s="43">
        <f>IF(AB49&gt;0,'Baseline Schedule'!K47,0)+AB49*'Baseline Schedule'!X47+'Baseline Schedule'!CA47+AB49*'Baseline Schedule'!CT47</f>
        <v>16771</v>
      </c>
      <c r="AD49" s="14">
        <f t="shared" si="0"/>
        <v>0</v>
      </c>
    </row>
    <row r="50" spans="1:30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12">
        <v>39323.333333333299</v>
      </c>
      <c r="M50" s="4" t="s">
        <v>35</v>
      </c>
      <c r="N50" s="13"/>
      <c r="O50" s="13"/>
      <c r="P50" s="17"/>
      <c r="Q50" s="14">
        <v>0</v>
      </c>
      <c r="R50" s="33"/>
      <c r="S50" s="14">
        <v>5120</v>
      </c>
      <c r="T50" s="13"/>
      <c r="U50" s="4" t="s">
        <v>328</v>
      </c>
      <c r="V50" s="11"/>
      <c r="W50" s="13"/>
      <c r="X50" s="13"/>
      <c r="AB50" s="35">
        <f>IF(ISNUMBER(FIND("d",M50)),LEFT(M50,FIND("d",M50)-1),0)*COUNTIF(Agenda!$B$2:$B$25,"Yes")+IF(ISNUMBER(FIND(" ",M50)),LEFT(RIGHT(M50,LEN(M50)-FIND(" ",M50)),FIND("h",RIGHT(M50,LEN(M50)-FIND(" ",M50)))-1),IF(ISNUMBER(FIND("h",M50)),LEFT(M50,FIND("h",M50)-1),0))</f>
        <v>160</v>
      </c>
      <c r="AC50" s="43">
        <f>IF(AB50&gt;0,'Baseline Schedule'!K48,0)+AB50*'Baseline Schedule'!X48+'Baseline Schedule'!CA48+AB50*'Baseline Schedule'!CT48</f>
        <v>5120</v>
      </c>
      <c r="AD50" s="14">
        <f t="shared" si="0"/>
        <v>0</v>
      </c>
    </row>
    <row r="51" spans="1:30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12">
        <v>39344.333333333299</v>
      </c>
      <c r="M51" s="4" t="s">
        <v>198</v>
      </c>
      <c r="N51" s="13"/>
      <c r="O51" s="13"/>
      <c r="P51" s="17"/>
      <c r="Q51" s="14">
        <v>0</v>
      </c>
      <c r="R51" s="33"/>
      <c r="S51" s="14">
        <v>0.01</v>
      </c>
      <c r="T51" s="13"/>
      <c r="U51" s="4" t="s">
        <v>328</v>
      </c>
      <c r="V51" s="11"/>
      <c r="W51" s="13"/>
      <c r="X51" s="13"/>
      <c r="AB51" s="35">
        <f>IF(ISNUMBER(FIND("d",M51)),LEFT(M51,FIND("d",M51)-1),0)*COUNTIF(Agenda!$B$2:$B$25,"Yes")+IF(ISNUMBER(FIND(" ",M51)),LEFT(RIGHT(M51,LEN(M51)-FIND(" ",M51)),FIND("h",RIGHT(M51,LEN(M51)-FIND(" ",M51)))-1),IF(ISNUMBER(FIND("h",M51)),LEFT(M51,FIND("h",M51)-1),0))</f>
        <v>40</v>
      </c>
      <c r="AC51" s="43">
        <f>IF(AB51&gt;0,'Baseline Schedule'!K49,0)+AB51*'Baseline Schedule'!X49+'Baseline Schedule'!CA49+AB51*'Baseline Schedule'!CT49</f>
        <v>0.01</v>
      </c>
      <c r="AD51" s="14">
        <f t="shared" si="0"/>
        <v>0</v>
      </c>
    </row>
    <row r="52" spans="1:30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12">
        <v>39351.333333333299</v>
      </c>
      <c r="M52" s="4" t="s">
        <v>35</v>
      </c>
      <c r="N52" s="13"/>
      <c r="O52" s="13"/>
      <c r="P52" s="17"/>
      <c r="Q52" s="14">
        <v>1.6000000032363459E-3</v>
      </c>
      <c r="R52" s="33"/>
      <c r="S52" s="14">
        <v>38149.601600000002</v>
      </c>
      <c r="T52" s="13"/>
      <c r="U52" s="4" t="s">
        <v>328</v>
      </c>
      <c r="V52" s="11"/>
      <c r="W52" s="13"/>
      <c r="X52" s="13"/>
      <c r="AB52" s="35">
        <f>IF(ISNUMBER(FIND("d",M52)),LEFT(M52,FIND("d",M52)-1),0)*COUNTIF(Agenda!$B$2:$B$25,"Yes")+IF(ISNUMBER(FIND(" ",M52)),LEFT(RIGHT(M52,LEN(M52)-FIND(" ",M52)),FIND("h",RIGHT(M52,LEN(M52)-FIND(" ",M52)))-1),IF(ISNUMBER(FIND("h",M52)),LEFT(M52,FIND("h",M52)-1),0))</f>
        <v>160</v>
      </c>
      <c r="AC52" s="43">
        <f>IF(AB52&gt;0,'Baseline Schedule'!K50,0)+AB52*'Baseline Schedule'!X50+'Baseline Schedule'!CA50+AB52*'Baseline Schedule'!CT50</f>
        <v>38149.599999999999</v>
      </c>
      <c r="AD52" s="14">
        <f t="shared" si="0"/>
        <v>1.6000000032363459E-3</v>
      </c>
    </row>
    <row r="53" spans="1:30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  <c r="AB53" s="35"/>
      <c r="AC53" s="43"/>
      <c r="AD53" s="5"/>
    </row>
    <row r="54" spans="1:30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4">
        <v>0</v>
      </c>
      <c r="R54" s="33"/>
      <c r="S54" s="14">
        <v>0</v>
      </c>
      <c r="T54" s="13"/>
      <c r="U54" s="4" t="s">
        <v>327</v>
      </c>
      <c r="V54" s="11"/>
      <c r="W54" s="13"/>
      <c r="X54" s="13"/>
      <c r="AB54" s="35">
        <f>IF(ISNUMBER(FIND("d",M54)),LEFT(M54,FIND("d",M54)-1),0)*COUNTIF(Agenda!$B$2:$B$25,"Yes")+IF(ISNUMBER(FIND(" ",M54)),LEFT(RIGHT(M54,LEN(M54)-FIND(" ",M54)),FIND("h",RIGHT(M54,LEN(M54)-FIND(" ",M54)))-1),IF(ISNUMBER(FIND("h",M54)),LEFT(M54,FIND("h",M54)-1),0))</f>
        <v>0</v>
      </c>
      <c r="AC54" s="43">
        <f>IF(AB54&gt;0,'Baseline Schedule'!K52,0)+AB54*'Baseline Schedule'!X52+'Baseline Schedule'!CA52+AB54*'Baseline Schedule'!CT52</f>
        <v>0</v>
      </c>
      <c r="AD54" s="14">
        <f t="shared" si="0"/>
        <v>0</v>
      </c>
    </row>
    <row r="55" spans="1:30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4">
        <v>0</v>
      </c>
      <c r="R55" s="33"/>
      <c r="S55" s="14">
        <v>0</v>
      </c>
      <c r="T55" s="13"/>
      <c r="U55" s="4" t="s">
        <v>327</v>
      </c>
      <c r="V55" s="11"/>
      <c r="W55" s="13"/>
      <c r="X55" s="13"/>
      <c r="AB55" s="35">
        <f>IF(ISNUMBER(FIND("d",M55)),LEFT(M55,FIND("d",M55)-1),0)*COUNTIF(Agenda!$B$2:$B$25,"Yes")+IF(ISNUMBER(FIND(" ",M55)),LEFT(RIGHT(M55,LEN(M55)-FIND(" ",M55)),FIND("h",RIGHT(M55,LEN(M55)-FIND(" ",M55)))-1),IF(ISNUMBER(FIND("h",M55)),LEFT(M55,FIND("h",M55)-1),0))</f>
        <v>0</v>
      </c>
      <c r="AC55" s="43">
        <f>IF(AB55&gt;0,'Baseline Schedule'!K53,0)+AB55*'Baseline Schedule'!X53+'Baseline Schedule'!CA53+AB55*'Baseline Schedule'!CT53</f>
        <v>0</v>
      </c>
      <c r="AD55" s="14">
        <f t="shared" si="0"/>
        <v>0</v>
      </c>
    </row>
    <row r="56" spans="1:30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4">
        <v>0</v>
      </c>
      <c r="R56" s="33"/>
      <c r="S56" s="14">
        <v>0</v>
      </c>
      <c r="T56" s="13"/>
      <c r="U56" s="4" t="s">
        <v>327</v>
      </c>
      <c r="V56" s="11"/>
      <c r="W56" s="13"/>
      <c r="X56" s="13"/>
      <c r="AB56" s="35">
        <f>IF(ISNUMBER(FIND("d",M56)),LEFT(M56,FIND("d",M56)-1),0)*COUNTIF(Agenda!$B$2:$B$25,"Yes")+IF(ISNUMBER(FIND(" ",M56)),LEFT(RIGHT(M56,LEN(M56)-FIND(" ",M56)),FIND("h",RIGHT(M56,LEN(M56)-FIND(" ",M56)))-1),IF(ISNUMBER(FIND("h",M56)),LEFT(M56,FIND("h",M56)-1),0))</f>
        <v>0</v>
      </c>
      <c r="AC56" s="43">
        <f>IF(AB56&gt;0,'Baseline Schedule'!K54,0)+AB56*'Baseline Schedule'!X54+'Baseline Schedule'!CA54+AB56*'Baseline Schedule'!CT54</f>
        <v>0</v>
      </c>
      <c r="AD56" s="14">
        <f t="shared" si="0"/>
        <v>0</v>
      </c>
    </row>
    <row r="57" spans="1:30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4">
        <v>0</v>
      </c>
      <c r="R57" s="33"/>
      <c r="S57" s="14">
        <v>0</v>
      </c>
      <c r="T57" s="13"/>
      <c r="U57" s="4" t="s">
        <v>327</v>
      </c>
      <c r="V57" s="11"/>
      <c r="W57" s="13"/>
      <c r="X57" s="13"/>
      <c r="AB57" s="35">
        <f>IF(ISNUMBER(FIND("d",M57)),LEFT(M57,FIND("d",M57)-1),0)*COUNTIF(Agenda!$B$2:$B$25,"Yes")+IF(ISNUMBER(FIND(" ",M57)),LEFT(RIGHT(M57,LEN(M57)-FIND(" ",M57)),FIND("h",RIGHT(M57,LEN(M57)-FIND(" ",M57)))-1),IF(ISNUMBER(FIND("h",M57)),LEFT(M57,FIND("h",M57)-1),0))</f>
        <v>0</v>
      </c>
      <c r="AC57" s="43">
        <f>IF(AB57&gt;0,'Baseline Schedule'!K55,0)+AB57*'Baseline Schedule'!X55+'Baseline Schedule'!CA55+AB57*'Baseline Schedule'!CT55</f>
        <v>0</v>
      </c>
      <c r="AD57" s="14">
        <f t="shared" si="0"/>
        <v>0</v>
      </c>
    </row>
    <row r="58" spans="1:30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4">
        <v>0</v>
      </c>
      <c r="R58" s="33"/>
      <c r="S58" s="14">
        <v>0</v>
      </c>
      <c r="T58" s="13"/>
      <c r="U58" s="4" t="s">
        <v>327</v>
      </c>
      <c r="V58" s="11"/>
      <c r="W58" s="13"/>
      <c r="X58" s="13"/>
      <c r="AB58" s="35">
        <f>IF(ISNUMBER(FIND("d",M58)),LEFT(M58,FIND("d",M58)-1),0)*COUNTIF(Agenda!$B$2:$B$25,"Yes")+IF(ISNUMBER(FIND(" ",M58)),LEFT(RIGHT(M58,LEN(M58)-FIND(" ",M58)),FIND("h",RIGHT(M58,LEN(M58)-FIND(" ",M58)))-1),IF(ISNUMBER(FIND("h",M58)),LEFT(M58,FIND("h",M58)-1),0))</f>
        <v>0</v>
      </c>
      <c r="AC58" s="43">
        <f>IF(AB58&gt;0,'Baseline Schedule'!K56,0)+AB58*'Baseline Schedule'!X56+'Baseline Schedule'!CA56+AB58*'Baseline Schedule'!CT56</f>
        <v>0</v>
      </c>
      <c r="AD58" s="14">
        <f t="shared" si="0"/>
        <v>0</v>
      </c>
    </row>
    <row r="59" spans="1:30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4">
        <v>0</v>
      </c>
      <c r="R59" s="33"/>
      <c r="S59" s="14">
        <v>0</v>
      </c>
      <c r="T59" s="13"/>
      <c r="U59" s="4" t="s">
        <v>327</v>
      </c>
      <c r="V59" s="11"/>
      <c r="W59" s="13"/>
      <c r="X59" s="13"/>
      <c r="AB59" s="35">
        <f>IF(ISNUMBER(FIND("d",M59)),LEFT(M59,FIND("d",M59)-1),0)*COUNTIF(Agenda!$B$2:$B$25,"Yes")+IF(ISNUMBER(FIND(" ",M59)),LEFT(RIGHT(M59,LEN(M59)-FIND(" ",M59)),FIND("h",RIGHT(M59,LEN(M59)-FIND(" ",M59)))-1),IF(ISNUMBER(FIND("h",M59)),LEFT(M59,FIND("h",M59)-1),0))</f>
        <v>0</v>
      </c>
      <c r="AC59" s="43">
        <f>IF(AB59&gt;0,'Baseline Schedule'!K57,0)+AB59*'Baseline Schedule'!X57+'Baseline Schedule'!CA57+AB59*'Baseline Schedule'!CT57</f>
        <v>0</v>
      </c>
      <c r="AD59" s="14">
        <f t="shared" si="0"/>
        <v>0</v>
      </c>
    </row>
    <row r="60" spans="1:30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4">
        <v>0</v>
      </c>
      <c r="R60" s="33"/>
      <c r="S60" s="14">
        <v>0</v>
      </c>
      <c r="T60" s="13"/>
      <c r="U60" s="4" t="s">
        <v>327</v>
      </c>
      <c r="V60" s="11"/>
      <c r="W60" s="13"/>
      <c r="X60" s="13"/>
      <c r="AB60" s="35">
        <f>IF(ISNUMBER(FIND("d",M60)),LEFT(M60,FIND("d",M60)-1),0)*COUNTIF(Agenda!$B$2:$B$25,"Yes")+IF(ISNUMBER(FIND(" ",M60)),LEFT(RIGHT(M60,LEN(M60)-FIND(" ",M60)),FIND("h",RIGHT(M60,LEN(M60)-FIND(" ",M60)))-1),IF(ISNUMBER(FIND("h",M60)),LEFT(M60,FIND("h",M60)-1),0))</f>
        <v>0</v>
      </c>
      <c r="AC60" s="43">
        <f>IF(AB60&gt;0,'Baseline Schedule'!K58,0)+AB60*'Baseline Schedule'!X58+'Baseline Schedule'!CA58+AB60*'Baseline Schedule'!CT58</f>
        <v>0</v>
      </c>
      <c r="AD60" s="14">
        <f t="shared" si="0"/>
        <v>0</v>
      </c>
    </row>
    <row r="61" spans="1:30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4">
        <v>0</v>
      </c>
      <c r="R61" s="33"/>
      <c r="S61" s="14">
        <v>0</v>
      </c>
      <c r="T61" s="13"/>
      <c r="U61" s="4" t="s">
        <v>327</v>
      </c>
      <c r="V61" s="11"/>
      <c r="W61" s="13"/>
      <c r="X61" s="13"/>
      <c r="AB61" s="35">
        <f>IF(ISNUMBER(FIND("d",M61)),LEFT(M61,FIND("d",M61)-1),0)*COUNTIF(Agenda!$B$2:$B$25,"Yes")+IF(ISNUMBER(FIND(" ",M61)),LEFT(RIGHT(M61,LEN(M61)-FIND(" ",M61)),FIND("h",RIGHT(M61,LEN(M61)-FIND(" ",M61)))-1),IF(ISNUMBER(FIND("h",M61)),LEFT(M61,FIND("h",M61)-1),0))</f>
        <v>0</v>
      </c>
      <c r="AC61" s="43">
        <f>IF(AB61&gt;0,'Baseline Schedule'!K59,0)+AB61*'Baseline Schedule'!X59+'Baseline Schedule'!CA59+AB61*'Baseline Schedule'!CT59</f>
        <v>0</v>
      </c>
      <c r="AD61" s="14">
        <f t="shared" si="0"/>
        <v>0</v>
      </c>
    </row>
    <row r="62" spans="1:30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4">
        <v>0</v>
      </c>
      <c r="R62" s="33"/>
      <c r="S62" s="14">
        <v>0</v>
      </c>
      <c r="T62" s="13"/>
      <c r="U62" s="4" t="s">
        <v>327</v>
      </c>
      <c r="V62" s="11"/>
      <c r="W62" s="13"/>
      <c r="X62" s="13"/>
      <c r="AB62" s="35">
        <f>IF(ISNUMBER(FIND("d",M62)),LEFT(M62,FIND("d",M62)-1),0)*COUNTIF(Agenda!$B$2:$B$25,"Yes")+IF(ISNUMBER(FIND(" ",M62)),LEFT(RIGHT(M62,LEN(M62)-FIND(" ",M62)),FIND("h",RIGHT(M62,LEN(M62)-FIND(" ",M62)))-1),IF(ISNUMBER(FIND("h",M62)),LEFT(M62,FIND("h",M62)-1),0))</f>
        <v>0</v>
      </c>
      <c r="AC62" s="43">
        <f>IF(AB62&gt;0,'Baseline Schedule'!K60,0)+AB62*'Baseline Schedule'!X60+'Baseline Schedule'!CA60+AB62*'Baseline Schedule'!CT60</f>
        <v>0</v>
      </c>
      <c r="AD62" s="14">
        <f t="shared" si="0"/>
        <v>0</v>
      </c>
    </row>
    <row r="63" spans="1:30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4">
        <v>0</v>
      </c>
      <c r="R63" s="33"/>
      <c r="S63" s="14">
        <v>0</v>
      </c>
      <c r="T63" s="13"/>
      <c r="U63" s="4" t="s">
        <v>327</v>
      </c>
      <c r="V63" s="11"/>
      <c r="W63" s="13"/>
      <c r="X63" s="13"/>
      <c r="AB63" s="35">
        <f>IF(ISNUMBER(FIND("d",M63)),LEFT(M63,FIND("d",M63)-1),0)*COUNTIF(Agenda!$B$2:$B$25,"Yes")+IF(ISNUMBER(FIND(" ",M63)),LEFT(RIGHT(M63,LEN(M63)-FIND(" ",M63)),FIND("h",RIGHT(M63,LEN(M63)-FIND(" ",M63)))-1),IF(ISNUMBER(FIND("h",M63)),LEFT(M63,FIND("h",M63)-1),0))</f>
        <v>0</v>
      </c>
      <c r="AC63" s="43">
        <f>IF(AB63&gt;0,'Baseline Schedule'!K61,0)+AB63*'Baseline Schedule'!X61+'Baseline Schedule'!CA61+AB63*'Baseline Schedule'!CT61</f>
        <v>0</v>
      </c>
      <c r="AD63" s="14">
        <f t="shared" si="0"/>
        <v>0</v>
      </c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Baseline Schedule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Agenda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Batselier</dc:creator>
  <cp:lastModifiedBy>Jordy Batselier</cp:lastModifiedBy>
  <cp:revision>0</cp:revision>
  <dcterms:created xsi:type="dcterms:W3CDTF">2014-01-20T07:47:25Z</dcterms:created>
  <dcterms:modified xsi:type="dcterms:W3CDTF">2015-06-29T15:38:51Z</dcterms:modified>
  <dc:language>en-US</dc:language>
</cp:coreProperties>
</file>