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Y:\AdHoc\Cluster Budget Patrice\"/>
    </mc:Choice>
  </mc:AlternateContent>
  <bookViews>
    <workbookView xWindow="0" yWindow="0" windowWidth="28800" windowHeight="12435"/>
  </bookViews>
  <sheets>
    <sheet name="Instructions - Follow Steps" sheetId="25" r:id="rId1"/>
    <sheet name="Summary " sheetId="15" r:id="rId2"/>
    <sheet name="Detailed Budget" sheetId="17" r:id="rId3"/>
    <sheet name="Reference worksheet Do NOT edit" sheetId="22" r:id="rId4"/>
    <sheet name="Sheet2" sheetId="24" state="hidden" r:id="rId5"/>
  </sheets>
  <definedNames>
    <definedName name="ClusterM">'Reference worksheet Do NOT edit'!#REF!</definedName>
    <definedName name="ClusterP">'Reference worksheet Do NOT edit'!$N$4</definedName>
    <definedName name="ClusterT">'Reference worksheet Do NOT edit'!$O$4</definedName>
    <definedName name="FundingType">'Reference worksheet Do NOT edit'!$D$19:$D$38</definedName>
    <definedName name="Matching_Funding_List" localSheetId="2">'Detailed Budget'!#REF!</definedName>
    <definedName name="PDFM">'Reference worksheet Do NOT edit'!$N$8</definedName>
    <definedName name="PDFP">'Reference worksheet Do NOT edit'!$M$8</definedName>
    <definedName name="PDFT">'Reference worksheet Do NOT edit'!$O$8</definedName>
    <definedName name="StandardM">'Reference worksheet Do NOT edit'!#REF!</definedName>
    <definedName name="StandardP">'Reference worksheet Do NOT edit'!$N$5</definedName>
    <definedName name="StandardT">'Reference worksheet Do NOT edit'!$O$5</definedName>
  </definedNames>
  <calcPr calcId="152511"/>
</workbook>
</file>

<file path=xl/calcChain.xml><?xml version="1.0" encoding="utf-8"?>
<calcChain xmlns="http://schemas.openxmlformats.org/spreadsheetml/2006/main">
  <c r="C31" i="24" l="1"/>
  <c r="C30" i="24"/>
  <c r="C29" i="24"/>
  <c r="C28" i="24"/>
  <c r="C27" i="24"/>
  <c r="C26" i="24"/>
  <c r="C25" i="24"/>
  <c r="C24" i="24"/>
  <c r="C23" i="24"/>
  <c r="C22" i="24"/>
  <c r="C21" i="24"/>
  <c r="C20" i="24"/>
  <c r="C19" i="24"/>
  <c r="C18" i="24"/>
  <c r="C17" i="24"/>
  <c r="C16" i="24"/>
  <c r="C15" i="24"/>
  <c r="C14" i="24"/>
  <c r="C13" i="24"/>
  <c r="C12" i="24"/>
  <c r="C11" i="24"/>
  <c r="C10" i="24"/>
  <c r="C9" i="24"/>
  <c r="C8" i="24"/>
  <c r="C7" i="24"/>
  <c r="C6" i="24"/>
  <c r="C5" i="24"/>
  <c r="C4" i="24"/>
  <c r="C3" i="24"/>
  <c r="C2" i="24"/>
  <c r="I2" i="24" l="1"/>
  <c r="D4" i="22" l="1"/>
  <c r="D5" i="22"/>
  <c r="D6" i="22"/>
  <c r="D3" i="22"/>
  <c r="D4" i="17"/>
  <c r="D5" i="17"/>
  <c r="D6" i="17"/>
  <c r="D3" i="17"/>
  <c r="O1" i="22"/>
  <c r="T1" i="17"/>
  <c r="U224" i="17" l="1"/>
  <c r="T224" i="17"/>
  <c r="L224" i="17"/>
  <c r="K224" i="17"/>
  <c r="T223" i="17"/>
  <c r="S223" i="17"/>
  <c r="R223" i="17"/>
  <c r="Q223" i="17"/>
  <c r="P223" i="17"/>
  <c r="O223" i="17"/>
  <c r="N223" i="17"/>
  <c r="M223" i="17"/>
  <c r="K223" i="17"/>
  <c r="J223" i="17"/>
  <c r="I223" i="17"/>
  <c r="H223" i="17"/>
  <c r="G223" i="17"/>
  <c r="F223" i="17"/>
  <c r="E223" i="17"/>
  <c r="D223" i="17"/>
  <c r="C223" i="17"/>
  <c r="B223" i="17"/>
  <c r="U198" i="17"/>
  <c r="T198" i="17"/>
  <c r="L198" i="17"/>
  <c r="K198" i="17"/>
  <c r="T197" i="17"/>
  <c r="S197" i="17"/>
  <c r="R197" i="17"/>
  <c r="Q197" i="17"/>
  <c r="P197" i="17"/>
  <c r="O197" i="17"/>
  <c r="N197" i="17"/>
  <c r="M197" i="17"/>
  <c r="K197" i="17"/>
  <c r="J197" i="17"/>
  <c r="I197" i="17"/>
  <c r="H197" i="17"/>
  <c r="G197" i="17"/>
  <c r="F197" i="17"/>
  <c r="E197" i="17"/>
  <c r="D197" i="17"/>
  <c r="C197" i="17"/>
  <c r="B197" i="17"/>
  <c r="U172" i="17"/>
  <c r="T172" i="17"/>
  <c r="L172" i="17"/>
  <c r="K172" i="17"/>
  <c r="T171" i="17"/>
  <c r="S171" i="17"/>
  <c r="R171" i="17"/>
  <c r="Q171" i="17"/>
  <c r="P171" i="17"/>
  <c r="O171" i="17"/>
  <c r="N171" i="17"/>
  <c r="M171" i="17"/>
  <c r="K171" i="17"/>
  <c r="J171" i="17"/>
  <c r="I171" i="17"/>
  <c r="H171" i="17"/>
  <c r="G171" i="17"/>
  <c r="F171" i="17"/>
  <c r="E171" i="17"/>
  <c r="D171" i="17"/>
  <c r="C171" i="17"/>
  <c r="B171" i="17"/>
  <c r="U146" i="17"/>
  <c r="T146" i="17"/>
  <c r="L146" i="17"/>
  <c r="K146" i="17"/>
  <c r="T145" i="17"/>
  <c r="S145" i="17"/>
  <c r="R145" i="17"/>
  <c r="Q145" i="17"/>
  <c r="P145" i="17"/>
  <c r="O145" i="17"/>
  <c r="N145" i="17"/>
  <c r="M145" i="17"/>
  <c r="K145" i="17"/>
  <c r="J145" i="17"/>
  <c r="I145" i="17"/>
  <c r="H145" i="17"/>
  <c r="G145" i="17"/>
  <c r="F145" i="17"/>
  <c r="E145" i="17"/>
  <c r="D145" i="17"/>
  <c r="C145" i="17"/>
  <c r="B145" i="17"/>
  <c r="U120" i="17"/>
  <c r="T120" i="17"/>
  <c r="L120" i="17"/>
  <c r="K120" i="17"/>
  <c r="T119" i="17"/>
  <c r="S119" i="17"/>
  <c r="R119" i="17"/>
  <c r="Q119" i="17"/>
  <c r="P119" i="17"/>
  <c r="O119" i="17"/>
  <c r="N119" i="17"/>
  <c r="M119" i="17"/>
  <c r="K119" i="17"/>
  <c r="J119" i="17"/>
  <c r="I119" i="17"/>
  <c r="H119" i="17"/>
  <c r="G119" i="17"/>
  <c r="F119" i="17"/>
  <c r="E119" i="17"/>
  <c r="D119" i="17"/>
  <c r="C119" i="17"/>
  <c r="B119" i="17"/>
  <c r="U94" i="17"/>
  <c r="T94" i="17"/>
  <c r="L94" i="17"/>
  <c r="K94" i="17"/>
  <c r="T93" i="17"/>
  <c r="S93" i="17"/>
  <c r="R93" i="17"/>
  <c r="Q93" i="17"/>
  <c r="P93" i="17"/>
  <c r="O93" i="17"/>
  <c r="N93" i="17"/>
  <c r="M93" i="17"/>
  <c r="K93" i="17"/>
  <c r="J93" i="17"/>
  <c r="I93" i="17"/>
  <c r="H93" i="17"/>
  <c r="G93" i="17"/>
  <c r="F93" i="17"/>
  <c r="E93" i="17"/>
  <c r="D93" i="17"/>
  <c r="C93" i="17"/>
  <c r="B93" i="17"/>
  <c r="U68" i="17"/>
  <c r="T68" i="17"/>
  <c r="L68" i="17"/>
  <c r="K68" i="17"/>
  <c r="T67" i="17"/>
  <c r="S67" i="17"/>
  <c r="R67" i="17"/>
  <c r="Q67" i="17"/>
  <c r="P67" i="17"/>
  <c r="O67" i="17"/>
  <c r="N67" i="17"/>
  <c r="M67" i="17"/>
  <c r="K67" i="17"/>
  <c r="J67" i="17"/>
  <c r="I67" i="17"/>
  <c r="H67" i="17"/>
  <c r="G67" i="17"/>
  <c r="F67" i="17"/>
  <c r="E67" i="17"/>
  <c r="D67" i="17"/>
  <c r="C67" i="17"/>
  <c r="B67" i="17"/>
  <c r="T41" i="17"/>
  <c r="U42" i="17"/>
  <c r="T42" i="17"/>
  <c r="K41" i="17"/>
  <c r="L42" i="17"/>
  <c r="K42" i="17"/>
  <c r="S41" i="17"/>
  <c r="R41" i="17"/>
  <c r="Q41" i="17"/>
  <c r="P41" i="17"/>
  <c r="O41" i="17"/>
  <c r="N41" i="17"/>
  <c r="M41" i="17"/>
  <c r="J41" i="17"/>
  <c r="I41" i="17"/>
  <c r="H41" i="17"/>
  <c r="G41" i="17"/>
  <c r="F41" i="17"/>
  <c r="E41" i="17"/>
  <c r="D41" i="17"/>
  <c r="C41" i="17"/>
  <c r="B41" i="17"/>
  <c r="K56" i="15" l="1"/>
  <c r="M56" i="15"/>
  <c r="O56" i="15"/>
  <c r="B226" i="17" a="1"/>
  <c r="B226" i="17" s="1"/>
  <c r="C226" i="17" a="1"/>
  <c r="C226" i="17" s="1"/>
  <c r="D226" i="17" a="1"/>
  <c r="D226" i="17" s="1"/>
  <c r="E226" i="17" a="1"/>
  <c r="E226" i="17" s="1"/>
  <c r="F226" i="17" a="1"/>
  <c r="F226" i="17" s="1"/>
  <c r="H226" i="17" a="1"/>
  <c r="H226" i="17" s="1"/>
  <c r="G226" i="17" s="1"/>
  <c r="P226" i="17" s="1"/>
  <c r="B227" i="17" a="1"/>
  <c r="B227" i="17" s="1"/>
  <c r="C227" i="17" a="1"/>
  <c r="C227" i="17" s="1"/>
  <c r="D227" i="17" a="1"/>
  <c r="D227" i="17" s="1"/>
  <c r="E227" i="17" a="1"/>
  <c r="E227" i="17" s="1"/>
  <c r="F227" i="17" a="1"/>
  <c r="F227" i="17" s="1"/>
  <c r="H227" i="17" a="1"/>
  <c r="H227" i="17" s="1"/>
  <c r="G227" i="17" s="1"/>
  <c r="P227" i="17" s="1"/>
  <c r="B228" i="17" a="1"/>
  <c r="B228" i="17" s="1"/>
  <c r="C228" i="17" a="1"/>
  <c r="C228" i="17" s="1"/>
  <c r="D228" i="17" a="1"/>
  <c r="D228" i="17" s="1"/>
  <c r="E228" i="17" a="1"/>
  <c r="E228" i="17" s="1"/>
  <c r="F228" i="17" a="1"/>
  <c r="F228" i="17" s="1"/>
  <c r="H228" i="17" a="1"/>
  <c r="H228" i="17" s="1"/>
  <c r="G228" i="17" s="1"/>
  <c r="P228" i="17" s="1"/>
  <c r="B229" i="17" a="1"/>
  <c r="B229" i="17" s="1"/>
  <c r="C229" i="17" a="1"/>
  <c r="C229" i="17" s="1"/>
  <c r="D229" i="17" a="1"/>
  <c r="D229" i="17" s="1"/>
  <c r="E229" i="17" a="1"/>
  <c r="E229" i="17" s="1"/>
  <c r="F229" i="17" a="1"/>
  <c r="F229" i="17" s="1"/>
  <c r="H229" i="17" a="1"/>
  <c r="H229" i="17" s="1"/>
  <c r="G229" i="17" s="1"/>
  <c r="P229" i="17" s="1"/>
  <c r="B230" i="17" a="1"/>
  <c r="B230" i="17" s="1"/>
  <c r="C230" i="17" a="1"/>
  <c r="C230" i="17" s="1"/>
  <c r="D230" i="17" a="1"/>
  <c r="D230" i="17" s="1"/>
  <c r="E230" i="17" a="1"/>
  <c r="E230" i="17" s="1"/>
  <c r="F230" i="17" a="1"/>
  <c r="F230" i="17" s="1"/>
  <c r="H230" i="17" a="1"/>
  <c r="H230" i="17" s="1"/>
  <c r="G230" i="17" s="1"/>
  <c r="P230" i="17" s="1"/>
  <c r="B231" i="17" a="1"/>
  <c r="B231" i="17" s="1"/>
  <c r="C231" i="17" a="1"/>
  <c r="C231" i="17" s="1"/>
  <c r="D231" i="17" a="1"/>
  <c r="D231" i="17" s="1"/>
  <c r="E231" i="17" a="1"/>
  <c r="E231" i="17" s="1"/>
  <c r="F231" i="17" a="1"/>
  <c r="F231" i="17" s="1"/>
  <c r="H231" i="17" a="1"/>
  <c r="H231" i="17" s="1"/>
  <c r="G231" i="17" s="1"/>
  <c r="P231" i="17" s="1"/>
  <c r="B232" i="17" a="1"/>
  <c r="B232" i="17" s="1"/>
  <c r="C232" i="17" a="1"/>
  <c r="C232" i="17" s="1"/>
  <c r="D232" i="17" a="1"/>
  <c r="D232" i="17" s="1"/>
  <c r="E232" i="17" a="1"/>
  <c r="E232" i="17" s="1"/>
  <c r="F232" i="17" a="1"/>
  <c r="F232" i="17" s="1"/>
  <c r="H232" i="17" a="1"/>
  <c r="H232" i="17" s="1"/>
  <c r="G232" i="17" s="1"/>
  <c r="P232" i="17" s="1"/>
  <c r="B233" i="17" a="1"/>
  <c r="B233" i="17" s="1"/>
  <c r="C233" i="17" a="1"/>
  <c r="C233" i="17" s="1"/>
  <c r="D233" i="17" a="1"/>
  <c r="D233" i="17" s="1"/>
  <c r="E233" i="17" a="1"/>
  <c r="E233" i="17" s="1"/>
  <c r="F233" i="17" a="1"/>
  <c r="F233" i="17" s="1"/>
  <c r="H233" i="17" a="1"/>
  <c r="H233" i="17" s="1"/>
  <c r="G233" i="17" s="1"/>
  <c r="P233" i="17" s="1"/>
  <c r="B234" i="17" a="1"/>
  <c r="B234" i="17" s="1"/>
  <c r="C234" i="17" a="1"/>
  <c r="C234" i="17" s="1"/>
  <c r="D234" i="17" a="1"/>
  <c r="D234" i="17" s="1"/>
  <c r="E234" i="17" a="1"/>
  <c r="E234" i="17" s="1"/>
  <c r="F234" i="17" a="1"/>
  <c r="F234" i="17" s="1"/>
  <c r="H234" i="17" a="1"/>
  <c r="H234" i="17" s="1"/>
  <c r="G234" i="17" s="1"/>
  <c r="P234" i="17" s="1"/>
  <c r="B235" i="17" a="1"/>
  <c r="B235" i="17" s="1"/>
  <c r="C235" i="17" a="1"/>
  <c r="C235" i="17" s="1"/>
  <c r="D235" i="17" a="1"/>
  <c r="D235" i="17" s="1"/>
  <c r="E235" i="17" a="1"/>
  <c r="E235" i="17" s="1"/>
  <c r="F235" i="17" a="1"/>
  <c r="F235" i="17" s="1"/>
  <c r="H235" i="17" a="1"/>
  <c r="H235" i="17" s="1"/>
  <c r="G235" i="17" s="1"/>
  <c r="P235" i="17" s="1"/>
  <c r="B236" i="17" a="1"/>
  <c r="B236" i="17" s="1"/>
  <c r="C236" i="17" a="1"/>
  <c r="C236" i="17" s="1"/>
  <c r="D236" i="17" a="1"/>
  <c r="D236" i="17" s="1"/>
  <c r="E236" i="17" a="1"/>
  <c r="E236" i="17" s="1"/>
  <c r="F236" i="17" a="1"/>
  <c r="F236" i="17" s="1"/>
  <c r="H236" i="17" a="1"/>
  <c r="H236" i="17" s="1"/>
  <c r="G236" i="17" s="1"/>
  <c r="P236" i="17" s="1"/>
  <c r="B237" i="17" a="1"/>
  <c r="B237" i="17" s="1"/>
  <c r="C237" i="17" a="1"/>
  <c r="C237" i="17" s="1"/>
  <c r="D237" i="17" a="1"/>
  <c r="D237" i="17" s="1"/>
  <c r="E237" i="17" a="1"/>
  <c r="E237" i="17" s="1"/>
  <c r="F237" i="17" a="1"/>
  <c r="F237" i="17" s="1"/>
  <c r="H237" i="17" a="1"/>
  <c r="H237" i="17" s="1"/>
  <c r="G237" i="17" s="1"/>
  <c r="P237" i="17" s="1"/>
  <c r="B238" i="17" a="1"/>
  <c r="B238" i="17" s="1"/>
  <c r="C238" i="17" a="1"/>
  <c r="C238" i="17" s="1"/>
  <c r="D238" i="17" a="1"/>
  <c r="D238" i="17" s="1"/>
  <c r="E238" i="17" a="1"/>
  <c r="E238" i="17" s="1"/>
  <c r="F238" i="17" a="1"/>
  <c r="F238" i="17" s="1"/>
  <c r="H238" i="17" a="1"/>
  <c r="H238" i="17" s="1"/>
  <c r="G238" i="17" s="1"/>
  <c r="P238" i="17" s="1"/>
  <c r="B239" i="17" a="1"/>
  <c r="B239" i="17" s="1"/>
  <c r="C239" i="17" a="1"/>
  <c r="C239" i="17" s="1"/>
  <c r="D239" i="17" a="1"/>
  <c r="D239" i="17" s="1"/>
  <c r="E239" i="17" a="1"/>
  <c r="E239" i="17" s="1"/>
  <c r="F239" i="17" a="1"/>
  <c r="F239" i="17" s="1"/>
  <c r="H239" i="17" a="1"/>
  <c r="H239" i="17" s="1"/>
  <c r="G239" i="17" s="1"/>
  <c r="P239" i="17" s="1"/>
  <c r="B240" i="17" a="1"/>
  <c r="B240" i="17" s="1"/>
  <c r="C240" i="17" a="1"/>
  <c r="C240" i="17" s="1"/>
  <c r="D240" i="17" a="1"/>
  <c r="D240" i="17" s="1"/>
  <c r="E240" i="17" a="1"/>
  <c r="E240" i="17" s="1"/>
  <c r="F240" i="17" a="1"/>
  <c r="F240" i="17" s="1"/>
  <c r="H240" i="17" a="1"/>
  <c r="H240" i="17" s="1"/>
  <c r="G240" i="17" s="1"/>
  <c r="P240" i="17" s="1"/>
  <c r="B241" i="17" a="1"/>
  <c r="B241" i="17" s="1"/>
  <c r="C241" i="17" a="1"/>
  <c r="C241" i="17" s="1"/>
  <c r="D241" i="17" a="1"/>
  <c r="D241" i="17" s="1"/>
  <c r="E241" i="17" a="1"/>
  <c r="E241" i="17" s="1"/>
  <c r="F241" i="17" a="1"/>
  <c r="F241" i="17" s="1"/>
  <c r="H241" i="17" a="1"/>
  <c r="H241" i="17" s="1"/>
  <c r="G241" i="17" s="1"/>
  <c r="P241" i="17" s="1"/>
  <c r="B242" i="17" a="1"/>
  <c r="B242" i="17" s="1"/>
  <c r="C242" i="17" a="1"/>
  <c r="C242" i="17" s="1"/>
  <c r="D242" i="17" a="1"/>
  <c r="D242" i="17" s="1"/>
  <c r="E242" i="17" a="1"/>
  <c r="E242" i="17" s="1"/>
  <c r="F242" i="17" a="1"/>
  <c r="F242" i="17" s="1"/>
  <c r="H242" i="17" a="1"/>
  <c r="H242" i="17" s="1"/>
  <c r="G242" i="17" s="1"/>
  <c r="P242" i="17" s="1"/>
  <c r="B243" i="17" a="1"/>
  <c r="B243" i="17" s="1"/>
  <c r="C243" i="17" a="1"/>
  <c r="C243" i="17" s="1"/>
  <c r="D243" i="17" a="1"/>
  <c r="D243" i="17" s="1"/>
  <c r="E243" i="17" a="1"/>
  <c r="E243" i="17" s="1"/>
  <c r="F243" i="17" a="1"/>
  <c r="F243" i="17" s="1"/>
  <c r="H243" i="17" a="1"/>
  <c r="H243" i="17" s="1"/>
  <c r="G243" i="17" s="1"/>
  <c r="P243" i="17" s="1"/>
  <c r="B244" i="17" a="1"/>
  <c r="B244" i="17" s="1"/>
  <c r="C244" i="17" a="1"/>
  <c r="C244" i="17" s="1"/>
  <c r="D244" i="17" a="1"/>
  <c r="D244" i="17" s="1"/>
  <c r="E244" i="17" a="1"/>
  <c r="E244" i="17" s="1"/>
  <c r="F244" i="17" a="1"/>
  <c r="F244" i="17" s="1"/>
  <c r="H244" i="17" a="1"/>
  <c r="H244" i="17" s="1"/>
  <c r="G244" i="17" s="1"/>
  <c r="P244" i="17" s="1"/>
  <c r="B200" i="17" a="1"/>
  <c r="B200" i="17" s="1"/>
  <c r="C200" i="17" a="1"/>
  <c r="C200" i="17" s="1"/>
  <c r="D200" i="17" a="1"/>
  <c r="D200" i="17" s="1"/>
  <c r="E200" i="17" a="1"/>
  <c r="E200" i="17" s="1"/>
  <c r="F200" i="17" a="1"/>
  <c r="F200" i="17" s="1"/>
  <c r="H200" i="17" a="1"/>
  <c r="H200" i="17" s="1"/>
  <c r="G200" i="17" s="1"/>
  <c r="P200" i="17" s="1"/>
  <c r="B201" i="17" a="1"/>
  <c r="B201" i="17" s="1"/>
  <c r="C201" i="17" a="1"/>
  <c r="C201" i="17" s="1"/>
  <c r="D201" i="17" a="1"/>
  <c r="D201" i="17" s="1"/>
  <c r="E201" i="17" a="1"/>
  <c r="E201" i="17" s="1"/>
  <c r="F201" i="17" a="1"/>
  <c r="F201" i="17" s="1"/>
  <c r="H201" i="17" a="1"/>
  <c r="H201" i="17" s="1"/>
  <c r="G201" i="17" s="1"/>
  <c r="P201" i="17" s="1"/>
  <c r="B202" i="17" a="1"/>
  <c r="B202" i="17" s="1"/>
  <c r="C202" i="17" a="1"/>
  <c r="C202" i="17" s="1"/>
  <c r="D202" i="17" a="1"/>
  <c r="D202" i="17" s="1"/>
  <c r="E202" i="17" a="1"/>
  <c r="E202" i="17" s="1"/>
  <c r="F202" i="17" a="1"/>
  <c r="F202" i="17" s="1"/>
  <c r="H202" i="17" a="1"/>
  <c r="H202" i="17" s="1"/>
  <c r="G202" i="17" s="1"/>
  <c r="P202" i="17" s="1"/>
  <c r="B203" i="17" a="1"/>
  <c r="B203" i="17" s="1"/>
  <c r="C203" i="17" a="1"/>
  <c r="C203" i="17" s="1"/>
  <c r="D203" i="17" a="1"/>
  <c r="D203" i="17" s="1"/>
  <c r="E203" i="17" a="1"/>
  <c r="E203" i="17" s="1"/>
  <c r="F203" i="17" a="1"/>
  <c r="F203" i="17" s="1"/>
  <c r="H203" i="17" a="1"/>
  <c r="H203" i="17" s="1"/>
  <c r="G203" i="17" s="1"/>
  <c r="P203" i="17" s="1"/>
  <c r="B204" i="17" a="1"/>
  <c r="B204" i="17" s="1"/>
  <c r="C204" i="17" a="1"/>
  <c r="C204" i="17" s="1"/>
  <c r="D204" i="17" a="1"/>
  <c r="D204" i="17" s="1"/>
  <c r="E204" i="17" a="1"/>
  <c r="E204" i="17" s="1"/>
  <c r="F204" i="17" a="1"/>
  <c r="F204" i="17" s="1"/>
  <c r="H204" i="17" a="1"/>
  <c r="H204" i="17" s="1"/>
  <c r="G204" i="17" s="1"/>
  <c r="P204" i="17" s="1"/>
  <c r="B205" i="17" a="1"/>
  <c r="B205" i="17" s="1"/>
  <c r="C205" i="17" a="1"/>
  <c r="C205" i="17" s="1"/>
  <c r="D205" i="17" a="1"/>
  <c r="D205" i="17" s="1"/>
  <c r="E205" i="17" a="1"/>
  <c r="E205" i="17" s="1"/>
  <c r="F205" i="17" a="1"/>
  <c r="F205" i="17" s="1"/>
  <c r="H205" i="17" a="1"/>
  <c r="H205" i="17" s="1"/>
  <c r="G205" i="17" s="1"/>
  <c r="P205" i="17" s="1"/>
  <c r="B206" i="17" a="1"/>
  <c r="B206" i="17" s="1"/>
  <c r="C206" i="17" a="1"/>
  <c r="C206" i="17" s="1"/>
  <c r="D206" i="17" a="1"/>
  <c r="D206" i="17" s="1"/>
  <c r="E206" i="17" a="1"/>
  <c r="E206" i="17" s="1"/>
  <c r="F206" i="17" a="1"/>
  <c r="F206" i="17" s="1"/>
  <c r="H206" i="17" a="1"/>
  <c r="H206" i="17" s="1"/>
  <c r="G206" i="17" s="1"/>
  <c r="P206" i="17" s="1"/>
  <c r="B207" i="17" a="1"/>
  <c r="B207" i="17" s="1"/>
  <c r="C207" i="17" a="1"/>
  <c r="C207" i="17" s="1"/>
  <c r="D207" i="17" a="1"/>
  <c r="D207" i="17" s="1"/>
  <c r="E207" i="17" a="1"/>
  <c r="E207" i="17" s="1"/>
  <c r="F207" i="17" a="1"/>
  <c r="F207" i="17" s="1"/>
  <c r="H207" i="17" a="1"/>
  <c r="H207" i="17" s="1"/>
  <c r="G207" i="17" s="1"/>
  <c r="P207" i="17" s="1"/>
  <c r="B208" i="17" a="1"/>
  <c r="B208" i="17" s="1"/>
  <c r="C208" i="17" a="1"/>
  <c r="C208" i="17" s="1"/>
  <c r="D208" i="17" a="1"/>
  <c r="D208" i="17" s="1"/>
  <c r="E208" i="17" a="1"/>
  <c r="E208" i="17" s="1"/>
  <c r="F208" i="17" a="1"/>
  <c r="F208" i="17" s="1"/>
  <c r="H208" i="17" a="1"/>
  <c r="H208" i="17" s="1"/>
  <c r="G208" i="17" s="1"/>
  <c r="P208" i="17" s="1"/>
  <c r="B209" i="17" a="1"/>
  <c r="B209" i="17" s="1"/>
  <c r="C209" i="17" a="1"/>
  <c r="C209" i="17" s="1"/>
  <c r="D209" i="17" a="1"/>
  <c r="D209" i="17" s="1"/>
  <c r="E209" i="17" a="1"/>
  <c r="E209" i="17" s="1"/>
  <c r="F209" i="17" a="1"/>
  <c r="F209" i="17" s="1"/>
  <c r="H209" i="17" a="1"/>
  <c r="H209" i="17" s="1"/>
  <c r="G209" i="17" s="1"/>
  <c r="P209" i="17" s="1"/>
  <c r="B210" i="17" a="1"/>
  <c r="B210" i="17" s="1"/>
  <c r="C210" i="17" a="1"/>
  <c r="C210" i="17" s="1"/>
  <c r="D210" i="17" a="1"/>
  <c r="D210" i="17" s="1"/>
  <c r="E210" i="17" a="1"/>
  <c r="E210" i="17" s="1"/>
  <c r="F210" i="17" a="1"/>
  <c r="F210" i="17" s="1"/>
  <c r="H210" i="17" a="1"/>
  <c r="H210" i="17" s="1"/>
  <c r="G210" i="17" s="1"/>
  <c r="P210" i="17" s="1"/>
  <c r="B211" i="17" a="1"/>
  <c r="B211" i="17" s="1"/>
  <c r="C211" i="17" a="1"/>
  <c r="C211" i="17" s="1"/>
  <c r="D211" i="17" a="1"/>
  <c r="D211" i="17" s="1"/>
  <c r="E211" i="17" a="1"/>
  <c r="E211" i="17" s="1"/>
  <c r="F211" i="17" a="1"/>
  <c r="F211" i="17" s="1"/>
  <c r="H211" i="17" a="1"/>
  <c r="H211" i="17" s="1"/>
  <c r="G211" i="17" s="1"/>
  <c r="P211" i="17" s="1"/>
  <c r="B212" i="17" a="1"/>
  <c r="B212" i="17" s="1"/>
  <c r="C212" i="17" a="1"/>
  <c r="C212" i="17" s="1"/>
  <c r="D212" i="17" a="1"/>
  <c r="D212" i="17" s="1"/>
  <c r="E212" i="17" a="1"/>
  <c r="E212" i="17" s="1"/>
  <c r="F212" i="17" a="1"/>
  <c r="F212" i="17" s="1"/>
  <c r="H212" i="17" a="1"/>
  <c r="H212" i="17" s="1"/>
  <c r="G212" i="17" s="1"/>
  <c r="P212" i="17" s="1"/>
  <c r="B213" i="17" a="1"/>
  <c r="B213" i="17" s="1"/>
  <c r="C213" i="17" a="1"/>
  <c r="C213" i="17" s="1"/>
  <c r="D213" i="17" a="1"/>
  <c r="D213" i="17" s="1"/>
  <c r="E213" i="17" a="1"/>
  <c r="E213" i="17" s="1"/>
  <c r="F213" i="17" a="1"/>
  <c r="F213" i="17" s="1"/>
  <c r="H213" i="17" a="1"/>
  <c r="H213" i="17" s="1"/>
  <c r="G213" i="17" s="1"/>
  <c r="P213" i="17" s="1"/>
  <c r="B214" i="17" a="1"/>
  <c r="B214" i="17" s="1"/>
  <c r="C214" i="17" a="1"/>
  <c r="C214" i="17" s="1"/>
  <c r="D214" i="17" a="1"/>
  <c r="D214" i="17" s="1"/>
  <c r="E214" i="17" a="1"/>
  <c r="E214" i="17" s="1"/>
  <c r="F214" i="17" a="1"/>
  <c r="F214" i="17" s="1"/>
  <c r="H214" i="17" a="1"/>
  <c r="H214" i="17" s="1"/>
  <c r="G214" i="17" s="1"/>
  <c r="P214" i="17" s="1"/>
  <c r="B215" i="17" a="1"/>
  <c r="B215" i="17" s="1"/>
  <c r="C215" i="17" a="1"/>
  <c r="C215" i="17" s="1"/>
  <c r="D215" i="17" a="1"/>
  <c r="D215" i="17" s="1"/>
  <c r="E215" i="17" a="1"/>
  <c r="E215" i="17" s="1"/>
  <c r="F215" i="17" a="1"/>
  <c r="F215" i="17" s="1"/>
  <c r="H215" i="17" a="1"/>
  <c r="H215" i="17" s="1"/>
  <c r="G215" i="17" s="1"/>
  <c r="P215" i="17" s="1"/>
  <c r="B216" i="17" a="1"/>
  <c r="B216" i="17" s="1"/>
  <c r="C216" i="17" a="1"/>
  <c r="C216" i="17" s="1"/>
  <c r="D216" i="17" a="1"/>
  <c r="D216" i="17" s="1"/>
  <c r="E216" i="17" a="1"/>
  <c r="E216" i="17" s="1"/>
  <c r="F216" i="17" a="1"/>
  <c r="F216" i="17" s="1"/>
  <c r="H216" i="17" a="1"/>
  <c r="H216" i="17" s="1"/>
  <c r="G216" i="17" s="1"/>
  <c r="P216" i="17" s="1"/>
  <c r="B217" i="17" a="1"/>
  <c r="B217" i="17" s="1"/>
  <c r="C217" i="17" a="1"/>
  <c r="C217" i="17" s="1"/>
  <c r="D217" i="17" a="1"/>
  <c r="D217" i="17" s="1"/>
  <c r="E217" i="17" a="1"/>
  <c r="E217" i="17" s="1"/>
  <c r="F217" i="17" a="1"/>
  <c r="F217" i="17" s="1"/>
  <c r="H217" i="17" a="1"/>
  <c r="H217" i="17" s="1"/>
  <c r="G217" i="17" s="1"/>
  <c r="P217" i="17" s="1"/>
  <c r="B218" i="17" a="1"/>
  <c r="B218" i="17" s="1"/>
  <c r="C218" i="17" a="1"/>
  <c r="C218" i="17" s="1"/>
  <c r="D218" i="17" a="1"/>
  <c r="D218" i="17" s="1"/>
  <c r="E218" i="17" a="1"/>
  <c r="E218" i="17" s="1"/>
  <c r="F218" i="17" a="1"/>
  <c r="F218" i="17" s="1"/>
  <c r="H218" i="17" a="1"/>
  <c r="H218" i="17" s="1"/>
  <c r="G218" i="17" s="1"/>
  <c r="P218" i="17" s="1"/>
  <c r="B174" i="17" a="1"/>
  <c r="B174" i="17" s="1"/>
  <c r="C174" i="17" a="1"/>
  <c r="C174" i="17" s="1"/>
  <c r="D174" i="17" a="1"/>
  <c r="D174" i="17" s="1"/>
  <c r="E174" i="17" a="1"/>
  <c r="E174" i="17" s="1"/>
  <c r="F174" i="17" a="1"/>
  <c r="F174" i="17" s="1"/>
  <c r="H174" i="17" a="1"/>
  <c r="H174" i="17" s="1"/>
  <c r="G174" i="17" s="1"/>
  <c r="P174" i="17" s="1"/>
  <c r="B175" i="17" a="1"/>
  <c r="B175" i="17" s="1"/>
  <c r="C175" i="17" a="1"/>
  <c r="C175" i="17" s="1"/>
  <c r="D175" i="17" a="1"/>
  <c r="D175" i="17" s="1"/>
  <c r="E175" i="17" a="1"/>
  <c r="E175" i="17" s="1"/>
  <c r="F175" i="17" a="1"/>
  <c r="F175" i="17" s="1"/>
  <c r="H175" i="17" a="1"/>
  <c r="H175" i="17" s="1"/>
  <c r="G175" i="17" s="1"/>
  <c r="P175" i="17" s="1"/>
  <c r="B176" i="17" a="1"/>
  <c r="B176" i="17" s="1"/>
  <c r="C176" i="17" a="1"/>
  <c r="C176" i="17" s="1"/>
  <c r="D176" i="17" a="1"/>
  <c r="D176" i="17" s="1"/>
  <c r="E176" i="17" a="1"/>
  <c r="E176" i="17" s="1"/>
  <c r="F176" i="17" a="1"/>
  <c r="F176" i="17" s="1"/>
  <c r="H176" i="17" a="1"/>
  <c r="H176" i="17" s="1"/>
  <c r="G176" i="17" s="1"/>
  <c r="P176" i="17" s="1"/>
  <c r="B177" i="17" a="1"/>
  <c r="B177" i="17" s="1"/>
  <c r="C177" i="17" a="1"/>
  <c r="C177" i="17" s="1"/>
  <c r="D177" i="17" a="1"/>
  <c r="D177" i="17" s="1"/>
  <c r="E177" i="17" a="1"/>
  <c r="E177" i="17" s="1"/>
  <c r="F177" i="17" a="1"/>
  <c r="F177" i="17" s="1"/>
  <c r="H177" i="17" a="1"/>
  <c r="H177" i="17" s="1"/>
  <c r="G177" i="17" s="1"/>
  <c r="P177" i="17" s="1"/>
  <c r="B178" i="17" a="1"/>
  <c r="B178" i="17" s="1"/>
  <c r="C178" i="17" a="1"/>
  <c r="C178" i="17" s="1"/>
  <c r="D178" i="17" a="1"/>
  <c r="D178" i="17" s="1"/>
  <c r="E178" i="17" a="1"/>
  <c r="E178" i="17" s="1"/>
  <c r="F178" i="17" a="1"/>
  <c r="F178" i="17" s="1"/>
  <c r="H178" i="17" a="1"/>
  <c r="H178" i="17" s="1"/>
  <c r="G178" i="17" s="1"/>
  <c r="P178" i="17" s="1"/>
  <c r="B179" i="17" a="1"/>
  <c r="B179" i="17" s="1"/>
  <c r="C179" i="17" a="1"/>
  <c r="C179" i="17" s="1"/>
  <c r="D179" i="17" a="1"/>
  <c r="D179" i="17" s="1"/>
  <c r="E179" i="17" a="1"/>
  <c r="E179" i="17" s="1"/>
  <c r="F179" i="17" a="1"/>
  <c r="F179" i="17" s="1"/>
  <c r="H179" i="17" a="1"/>
  <c r="H179" i="17" s="1"/>
  <c r="G179" i="17" s="1"/>
  <c r="P179" i="17" s="1"/>
  <c r="B180" i="17" a="1"/>
  <c r="B180" i="17" s="1"/>
  <c r="C180" i="17" a="1"/>
  <c r="C180" i="17" s="1"/>
  <c r="D180" i="17" a="1"/>
  <c r="D180" i="17" s="1"/>
  <c r="E180" i="17" a="1"/>
  <c r="E180" i="17" s="1"/>
  <c r="F180" i="17" a="1"/>
  <c r="F180" i="17" s="1"/>
  <c r="H180" i="17" a="1"/>
  <c r="H180" i="17" s="1"/>
  <c r="G180" i="17" s="1"/>
  <c r="P180" i="17" s="1"/>
  <c r="B181" i="17" a="1"/>
  <c r="B181" i="17" s="1"/>
  <c r="C181" i="17" a="1"/>
  <c r="C181" i="17" s="1"/>
  <c r="D181" i="17" a="1"/>
  <c r="D181" i="17" s="1"/>
  <c r="E181" i="17" a="1"/>
  <c r="E181" i="17" s="1"/>
  <c r="F181" i="17" a="1"/>
  <c r="F181" i="17" s="1"/>
  <c r="H181" i="17" a="1"/>
  <c r="H181" i="17" s="1"/>
  <c r="G181" i="17" s="1"/>
  <c r="P181" i="17" s="1"/>
  <c r="B182" i="17" a="1"/>
  <c r="B182" i="17" s="1"/>
  <c r="C182" i="17" a="1"/>
  <c r="C182" i="17" s="1"/>
  <c r="D182" i="17" a="1"/>
  <c r="D182" i="17" s="1"/>
  <c r="E182" i="17" a="1"/>
  <c r="E182" i="17" s="1"/>
  <c r="F182" i="17" a="1"/>
  <c r="F182" i="17" s="1"/>
  <c r="H182" i="17" a="1"/>
  <c r="H182" i="17" s="1"/>
  <c r="G182" i="17" s="1"/>
  <c r="P182" i="17" s="1"/>
  <c r="B183" i="17" a="1"/>
  <c r="B183" i="17" s="1"/>
  <c r="C183" i="17" a="1"/>
  <c r="C183" i="17" s="1"/>
  <c r="D183" i="17" a="1"/>
  <c r="D183" i="17" s="1"/>
  <c r="E183" i="17" a="1"/>
  <c r="E183" i="17" s="1"/>
  <c r="F183" i="17" a="1"/>
  <c r="F183" i="17" s="1"/>
  <c r="H183" i="17" a="1"/>
  <c r="H183" i="17" s="1"/>
  <c r="G183" i="17" s="1"/>
  <c r="P183" i="17" s="1"/>
  <c r="B184" i="17" a="1"/>
  <c r="B184" i="17" s="1"/>
  <c r="C184" i="17" a="1"/>
  <c r="C184" i="17" s="1"/>
  <c r="D184" i="17" a="1"/>
  <c r="D184" i="17" s="1"/>
  <c r="E184" i="17" a="1"/>
  <c r="E184" i="17" s="1"/>
  <c r="F184" i="17" a="1"/>
  <c r="F184" i="17" s="1"/>
  <c r="H184" i="17" a="1"/>
  <c r="H184" i="17" s="1"/>
  <c r="G184" i="17" s="1"/>
  <c r="P184" i="17" s="1"/>
  <c r="B185" i="17" a="1"/>
  <c r="B185" i="17" s="1"/>
  <c r="C185" i="17" a="1"/>
  <c r="C185" i="17" s="1"/>
  <c r="D185" i="17" a="1"/>
  <c r="D185" i="17" s="1"/>
  <c r="E185" i="17" a="1"/>
  <c r="E185" i="17" s="1"/>
  <c r="F185" i="17" a="1"/>
  <c r="F185" i="17" s="1"/>
  <c r="H185" i="17" a="1"/>
  <c r="H185" i="17" s="1"/>
  <c r="G185" i="17" s="1"/>
  <c r="P185" i="17" s="1"/>
  <c r="B186" i="17" a="1"/>
  <c r="B186" i="17" s="1"/>
  <c r="C186" i="17" a="1"/>
  <c r="C186" i="17" s="1"/>
  <c r="D186" i="17" a="1"/>
  <c r="D186" i="17" s="1"/>
  <c r="E186" i="17" a="1"/>
  <c r="E186" i="17" s="1"/>
  <c r="F186" i="17" a="1"/>
  <c r="F186" i="17" s="1"/>
  <c r="H186" i="17" a="1"/>
  <c r="H186" i="17" s="1"/>
  <c r="G186" i="17" s="1"/>
  <c r="P186" i="17" s="1"/>
  <c r="B187" i="17" a="1"/>
  <c r="B187" i="17" s="1"/>
  <c r="C187" i="17" a="1"/>
  <c r="C187" i="17" s="1"/>
  <c r="D187" i="17" a="1"/>
  <c r="D187" i="17" s="1"/>
  <c r="E187" i="17" a="1"/>
  <c r="E187" i="17" s="1"/>
  <c r="F187" i="17" a="1"/>
  <c r="F187" i="17" s="1"/>
  <c r="H187" i="17" a="1"/>
  <c r="H187" i="17" s="1"/>
  <c r="G187" i="17" s="1"/>
  <c r="P187" i="17" s="1"/>
  <c r="B188" i="17" a="1"/>
  <c r="B188" i="17" s="1"/>
  <c r="C188" i="17" a="1"/>
  <c r="C188" i="17" s="1"/>
  <c r="D188" i="17" a="1"/>
  <c r="D188" i="17" s="1"/>
  <c r="E188" i="17" a="1"/>
  <c r="E188" i="17" s="1"/>
  <c r="F188" i="17" a="1"/>
  <c r="F188" i="17" s="1"/>
  <c r="H188" i="17" a="1"/>
  <c r="H188" i="17" s="1"/>
  <c r="G188" i="17" s="1"/>
  <c r="P188" i="17" s="1"/>
  <c r="B189" i="17" a="1"/>
  <c r="B189" i="17" s="1"/>
  <c r="C189" i="17" a="1"/>
  <c r="C189" i="17" s="1"/>
  <c r="D189" i="17" a="1"/>
  <c r="D189" i="17" s="1"/>
  <c r="E189" i="17" a="1"/>
  <c r="E189" i="17" s="1"/>
  <c r="F189" i="17" a="1"/>
  <c r="F189" i="17" s="1"/>
  <c r="H189" i="17" a="1"/>
  <c r="H189" i="17" s="1"/>
  <c r="G189" i="17" s="1"/>
  <c r="P189" i="17" s="1"/>
  <c r="B190" i="17" a="1"/>
  <c r="B190" i="17" s="1"/>
  <c r="C190" i="17" a="1"/>
  <c r="C190" i="17" s="1"/>
  <c r="D190" i="17" a="1"/>
  <c r="D190" i="17" s="1"/>
  <c r="E190" i="17" a="1"/>
  <c r="E190" i="17" s="1"/>
  <c r="F190" i="17" a="1"/>
  <c r="F190" i="17" s="1"/>
  <c r="H190" i="17" a="1"/>
  <c r="H190" i="17" s="1"/>
  <c r="G190" i="17" s="1"/>
  <c r="P190" i="17" s="1"/>
  <c r="B191" i="17" a="1"/>
  <c r="B191" i="17" s="1"/>
  <c r="C191" i="17" a="1"/>
  <c r="C191" i="17" s="1"/>
  <c r="D191" i="17" a="1"/>
  <c r="D191" i="17" s="1"/>
  <c r="E191" i="17" a="1"/>
  <c r="E191" i="17" s="1"/>
  <c r="F191" i="17" a="1"/>
  <c r="F191" i="17" s="1"/>
  <c r="H191" i="17" a="1"/>
  <c r="H191" i="17" s="1"/>
  <c r="G191" i="17" s="1"/>
  <c r="P191" i="17" s="1"/>
  <c r="B192" i="17" a="1"/>
  <c r="B192" i="17" s="1"/>
  <c r="C192" i="17" a="1"/>
  <c r="C192" i="17" s="1"/>
  <c r="D192" i="17" a="1"/>
  <c r="D192" i="17" s="1"/>
  <c r="E192" i="17" a="1"/>
  <c r="E192" i="17" s="1"/>
  <c r="F192" i="17" a="1"/>
  <c r="F192" i="17" s="1"/>
  <c r="H192" i="17" a="1"/>
  <c r="H192" i="17" s="1"/>
  <c r="G192" i="17" s="1"/>
  <c r="P192" i="17" s="1"/>
  <c r="B148" i="17" a="1"/>
  <c r="B148" i="17" s="1"/>
  <c r="C148" i="17" a="1"/>
  <c r="C148" i="17" s="1"/>
  <c r="D148" i="17" a="1"/>
  <c r="D148" i="17" s="1"/>
  <c r="E148" i="17" a="1"/>
  <c r="E148" i="17" s="1"/>
  <c r="F148" i="17" a="1"/>
  <c r="F148" i="17" s="1"/>
  <c r="H148" i="17" a="1"/>
  <c r="H148" i="17" s="1"/>
  <c r="G148" i="17" s="1"/>
  <c r="P148" i="17" s="1"/>
  <c r="B149" i="17" a="1"/>
  <c r="B149" i="17" s="1"/>
  <c r="C149" i="17" a="1"/>
  <c r="C149" i="17" s="1"/>
  <c r="D149" i="17" a="1"/>
  <c r="D149" i="17" s="1"/>
  <c r="E149" i="17" a="1"/>
  <c r="E149" i="17" s="1"/>
  <c r="F149" i="17" a="1"/>
  <c r="F149" i="17" s="1"/>
  <c r="H149" i="17" a="1"/>
  <c r="H149" i="17" s="1"/>
  <c r="G149" i="17" s="1"/>
  <c r="P149" i="17" s="1"/>
  <c r="B150" i="17" a="1"/>
  <c r="B150" i="17" s="1"/>
  <c r="C150" i="17" a="1"/>
  <c r="C150" i="17" s="1"/>
  <c r="D150" i="17" a="1"/>
  <c r="D150" i="17" s="1"/>
  <c r="E150" i="17" a="1"/>
  <c r="E150" i="17" s="1"/>
  <c r="F150" i="17" a="1"/>
  <c r="F150" i="17" s="1"/>
  <c r="H150" i="17" a="1"/>
  <c r="H150" i="17" s="1"/>
  <c r="G150" i="17" s="1"/>
  <c r="P150" i="17" s="1"/>
  <c r="B151" i="17" a="1"/>
  <c r="B151" i="17" s="1"/>
  <c r="C151" i="17" a="1"/>
  <c r="C151" i="17" s="1"/>
  <c r="D151" i="17" a="1"/>
  <c r="D151" i="17" s="1"/>
  <c r="E151" i="17" a="1"/>
  <c r="E151" i="17" s="1"/>
  <c r="F151" i="17" a="1"/>
  <c r="F151" i="17" s="1"/>
  <c r="H151" i="17" a="1"/>
  <c r="H151" i="17" s="1"/>
  <c r="G151" i="17" s="1"/>
  <c r="P151" i="17" s="1"/>
  <c r="B152" i="17" a="1"/>
  <c r="B152" i="17" s="1"/>
  <c r="C152" i="17" a="1"/>
  <c r="C152" i="17" s="1"/>
  <c r="D152" i="17" a="1"/>
  <c r="D152" i="17" s="1"/>
  <c r="E152" i="17" a="1"/>
  <c r="E152" i="17" s="1"/>
  <c r="F152" i="17" a="1"/>
  <c r="F152" i="17" s="1"/>
  <c r="H152" i="17" a="1"/>
  <c r="H152" i="17" s="1"/>
  <c r="G152" i="17" s="1"/>
  <c r="P152" i="17" s="1"/>
  <c r="B153" i="17" a="1"/>
  <c r="B153" i="17" s="1"/>
  <c r="C153" i="17" a="1"/>
  <c r="C153" i="17" s="1"/>
  <c r="D153" i="17" a="1"/>
  <c r="D153" i="17" s="1"/>
  <c r="E153" i="17" a="1"/>
  <c r="E153" i="17" s="1"/>
  <c r="F153" i="17" a="1"/>
  <c r="F153" i="17" s="1"/>
  <c r="H153" i="17" a="1"/>
  <c r="H153" i="17" s="1"/>
  <c r="G153" i="17" s="1"/>
  <c r="P153" i="17" s="1"/>
  <c r="B154" i="17" a="1"/>
  <c r="B154" i="17" s="1"/>
  <c r="C154" i="17" a="1"/>
  <c r="C154" i="17" s="1"/>
  <c r="D154" i="17" a="1"/>
  <c r="D154" i="17" s="1"/>
  <c r="E154" i="17" a="1"/>
  <c r="E154" i="17" s="1"/>
  <c r="F154" i="17" a="1"/>
  <c r="F154" i="17" s="1"/>
  <c r="H154" i="17" a="1"/>
  <c r="H154" i="17" s="1"/>
  <c r="G154" i="17" s="1"/>
  <c r="P154" i="17" s="1"/>
  <c r="B155" i="17" a="1"/>
  <c r="B155" i="17" s="1"/>
  <c r="C155" i="17" a="1"/>
  <c r="C155" i="17" s="1"/>
  <c r="D155" i="17" a="1"/>
  <c r="D155" i="17" s="1"/>
  <c r="E155" i="17" a="1"/>
  <c r="E155" i="17" s="1"/>
  <c r="F155" i="17" a="1"/>
  <c r="F155" i="17" s="1"/>
  <c r="H155" i="17" a="1"/>
  <c r="H155" i="17" s="1"/>
  <c r="G155" i="17" s="1"/>
  <c r="P155" i="17" s="1"/>
  <c r="B156" i="17" a="1"/>
  <c r="B156" i="17" s="1"/>
  <c r="C156" i="17" a="1"/>
  <c r="C156" i="17" s="1"/>
  <c r="D156" i="17" a="1"/>
  <c r="D156" i="17" s="1"/>
  <c r="E156" i="17" a="1"/>
  <c r="E156" i="17" s="1"/>
  <c r="F156" i="17" a="1"/>
  <c r="F156" i="17" s="1"/>
  <c r="H156" i="17" a="1"/>
  <c r="H156" i="17" s="1"/>
  <c r="G156" i="17" s="1"/>
  <c r="P156" i="17" s="1"/>
  <c r="B157" i="17" a="1"/>
  <c r="B157" i="17" s="1"/>
  <c r="C157" i="17" a="1"/>
  <c r="C157" i="17" s="1"/>
  <c r="D157" i="17" a="1"/>
  <c r="D157" i="17" s="1"/>
  <c r="E157" i="17" a="1"/>
  <c r="E157" i="17" s="1"/>
  <c r="F157" i="17" a="1"/>
  <c r="F157" i="17" s="1"/>
  <c r="H157" i="17" a="1"/>
  <c r="H157" i="17" s="1"/>
  <c r="G157" i="17" s="1"/>
  <c r="P157" i="17" s="1"/>
  <c r="B158" i="17" a="1"/>
  <c r="B158" i="17" s="1"/>
  <c r="C158" i="17" a="1"/>
  <c r="C158" i="17" s="1"/>
  <c r="D158" i="17" a="1"/>
  <c r="D158" i="17" s="1"/>
  <c r="E158" i="17" a="1"/>
  <c r="E158" i="17" s="1"/>
  <c r="F158" i="17" a="1"/>
  <c r="F158" i="17" s="1"/>
  <c r="H158" i="17" a="1"/>
  <c r="H158" i="17" s="1"/>
  <c r="G158" i="17" s="1"/>
  <c r="P158" i="17" s="1"/>
  <c r="B159" i="17" a="1"/>
  <c r="B159" i="17" s="1"/>
  <c r="C159" i="17" a="1"/>
  <c r="C159" i="17" s="1"/>
  <c r="D159" i="17" a="1"/>
  <c r="D159" i="17" s="1"/>
  <c r="E159" i="17" a="1"/>
  <c r="E159" i="17" s="1"/>
  <c r="F159" i="17" a="1"/>
  <c r="F159" i="17" s="1"/>
  <c r="H159" i="17" a="1"/>
  <c r="H159" i="17" s="1"/>
  <c r="G159" i="17" s="1"/>
  <c r="P159" i="17" s="1"/>
  <c r="B160" i="17" a="1"/>
  <c r="B160" i="17" s="1"/>
  <c r="C160" i="17" a="1"/>
  <c r="C160" i="17" s="1"/>
  <c r="D160" i="17" a="1"/>
  <c r="D160" i="17" s="1"/>
  <c r="E160" i="17" a="1"/>
  <c r="E160" i="17" s="1"/>
  <c r="F160" i="17" a="1"/>
  <c r="F160" i="17" s="1"/>
  <c r="H160" i="17" a="1"/>
  <c r="H160" i="17" s="1"/>
  <c r="G160" i="17" s="1"/>
  <c r="P160" i="17" s="1"/>
  <c r="B161" i="17" a="1"/>
  <c r="B161" i="17" s="1"/>
  <c r="C161" i="17" a="1"/>
  <c r="C161" i="17" s="1"/>
  <c r="D161" i="17" a="1"/>
  <c r="D161" i="17" s="1"/>
  <c r="E161" i="17" a="1"/>
  <c r="E161" i="17" s="1"/>
  <c r="F161" i="17" a="1"/>
  <c r="F161" i="17" s="1"/>
  <c r="H161" i="17" a="1"/>
  <c r="H161" i="17" s="1"/>
  <c r="G161" i="17" s="1"/>
  <c r="P161" i="17" s="1"/>
  <c r="B162" i="17" a="1"/>
  <c r="B162" i="17" s="1"/>
  <c r="C162" i="17" a="1"/>
  <c r="C162" i="17" s="1"/>
  <c r="D162" i="17" a="1"/>
  <c r="D162" i="17" s="1"/>
  <c r="E162" i="17" a="1"/>
  <c r="E162" i="17" s="1"/>
  <c r="F162" i="17" a="1"/>
  <c r="F162" i="17" s="1"/>
  <c r="H162" i="17" a="1"/>
  <c r="H162" i="17" s="1"/>
  <c r="G162" i="17" s="1"/>
  <c r="P162" i="17" s="1"/>
  <c r="B163" i="17" a="1"/>
  <c r="B163" i="17" s="1"/>
  <c r="C163" i="17" a="1"/>
  <c r="C163" i="17" s="1"/>
  <c r="D163" i="17" a="1"/>
  <c r="D163" i="17" s="1"/>
  <c r="E163" i="17" a="1"/>
  <c r="E163" i="17" s="1"/>
  <c r="F163" i="17" a="1"/>
  <c r="F163" i="17" s="1"/>
  <c r="H163" i="17" a="1"/>
  <c r="H163" i="17" s="1"/>
  <c r="G163" i="17" s="1"/>
  <c r="P163" i="17" s="1"/>
  <c r="B164" i="17" a="1"/>
  <c r="B164" i="17" s="1"/>
  <c r="C164" i="17" a="1"/>
  <c r="C164" i="17" s="1"/>
  <c r="D164" i="17" a="1"/>
  <c r="D164" i="17" s="1"/>
  <c r="E164" i="17" a="1"/>
  <c r="E164" i="17" s="1"/>
  <c r="F164" i="17" a="1"/>
  <c r="F164" i="17" s="1"/>
  <c r="H164" i="17" a="1"/>
  <c r="H164" i="17" s="1"/>
  <c r="G164" i="17" s="1"/>
  <c r="P164" i="17" s="1"/>
  <c r="B165" i="17" a="1"/>
  <c r="B165" i="17" s="1"/>
  <c r="C165" i="17" a="1"/>
  <c r="C165" i="17" s="1"/>
  <c r="D165" i="17" a="1"/>
  <c r="D165" i="17" s="1"/>
  <c r="E165" i="17" a="1"/>
  <c r="E165" i="17" s="1"/>
  <c r="F165" i="17" a="1"/>
  <c r="F165" i="17" s="1"/>
  <c r="H165" i="17" a="1"/>
  <c r="H165" i="17" s="1"/>
  <c r="G165" i="17" s="1"/>
  <c r="P165" i="17" s="1"/>
  <c r="B166" i="17" a="1"/>
  <c r="B166" i="17" s="1"/>
  <c r="C166" i="17" a="1"/>
  <c r="C166" i="17" s="1"/>
  <c r="D166" i="17" a="1"/>
  <c r="D166" i="17" s="1"/>
  <c r="E166" i="17" a="1"/>
  <c r="E166" i="17" s="1"/>
  <c r="F166" i="17" a="1"/>
  <c r="F166" i="17" s="1"/>
  <c r="H166" i="17" a="1"/>
  <c r="H166" i="17" s="1"/>
  <c r="G166" i="17" s="1"/>
  <c r="P166" i="17" s="1"/>
  <c r="B122" i="17" a="1"/>
  <c r="B122" i="17" s="1"/>
  <c r="C122" i="17" a="1"/>
  <c r="C122" i="17" s="1"/>
  <c r="D122" i="17" a="1"/>
  <c r="D122" i="17" s="1"/>
  <c r="E122" i="17" a="1"/>
  <c r="E122" i="17" s="1"/>
  <c r="F122" i="17" a="1"/>
  <c r="F122" i="17" s="1"/>
  <c r="H122" i="17" a="1"/>
  <c r="H122" i="17" s="1"/>
  <c r="G122" i="17" s="1"/>
  <c r="P122" i="17" s="1"/>
  <c r="B123" i="17" a="1"/>
  <c r="B123" i="17" s="1"/>
  <c r="C123" i="17" a="1"/>
  <c r="C123" i="17" s="1"/>
  <c r="D123" i="17" a="1"/>
  <c r="D123" i="17" s="1"/>
  <c r="E123" i="17" a="1"/>
  <c r="E123" i="17" s="1"/>
  <c r="F123" i="17" a="1"/>
  <c r="F123" i="17" s="1"/>
  <c r="H123" i="17" a="1"/>
  <c r="H123" i="17" s="1"/>
  <c r="G123" i="17" s="1"/>
  <c r="P123" i="17" s="1"/>
  <c r="B124" i="17" a="1"/>
  <c r="B124" i="17" s="1"/>
  <c r="C124" i="17" a="1"/>
  <c r="C124" i="17" s="1"/>
  <c r="D124" i="17" a="1"/>
  <c r="D124" i="17" s="1"/>
  <c r="E124" i="17" a="1"/>
  <c r="E124" i="17" s="1"/>
  <c r="F124" i="17" a="1"/>
  <c r="F124" i="17" s="1"/>
  <c r="H124" i="17" a="1"/>
  <c r="H124" i="17" s="1"/>
  <c r="G124" i="17" s="1"/>
  <c r="P124" i="17" s="1"/>
  <c r="B125" i="17" a="1"/>
  <c r="B125" i="17" s="1"/>
  <c r="C125" i="17" a="1"/>
  <c r="C125" i="17" s="1"/>
  <c r="D125" i="17" a="1"/>
  <c r="D125" i="17" s="1"/>
  <c r="E125" i="17" a="1"/>
  <c r="E125" i="17" s="1"/>
  <c r="F125" i="17" a="1"/>
  <c r="F125" i="17" s="1"/>
  <c r="H125" i="17" a="1"/>
  <c r="H125" i="17" s="1"/>
  <c r="G125" i="17" s="1"/>
  <c r="P125" i="17" s="1"/>
  <c r="B126" i="17" a="1"/>
  <c r="B126" i="17" s="1"/>
  <c r="C126" i="17" a="1"/>
  <c r="C126" i="17" s="1"/>
  <c r="D126" i="17" a="1"/>
  <c r="D126" i="17" s="1"/>
  <c r="E126" i="17" a="1"/>
  <c r="E126" i="17" s="1"/>
  <c r="F126" i="17" a="1"/>
  <c r="F126" i="17" s="1"/>
  <c r="H126" i="17" a="1"/>
  <c r="H126" i="17" s="1"/>
  <c r="G126" i="17" s="1"/>
  <c r="P126" i="17" s="1"/>
  <c r="B127" i="17" a="1"/>
  <c r="B127" i="17" s="1"/>
  <c r="C127" i="17" a="1"/>
  <c r="C127" i="17" s="1"/>
  <c r="D127" i="17" a="1"/>
  <c r="D127" i="17" s="1"/>
  <c r="E127" i="17" a="1"/>
  <c r="E127" i="17" s="1"/>
  <c r="F127" i="17" a="1"/>
  <c r="F127" i="17" s="1"/>
  <c r="H127" i="17" a="1"/>
  <c r="H127" i="17" s="1"/>
  <c r="G127" i="17" s="1"/>
  <c r="P127" i="17" s="1"/>
  <c r="B128" i="17" a="1"/>
  <c r="B128" i="17" s="1"/>
  <c r="C128" i="17" a="1"/>
  <c r="C128" i="17" s="1"/>
  <c r="D128" i="17" a="1"/>
  <c r="D128" i="17" s="1"/>
  <c r="E128" i="17" a="1"/>
  <c r="E128" i="17" s="1"/>
  <c r="F128" i="17" a="1"/>
  <c r="F128" i="17" s="1"/>
  <c r="H128" i="17" a="1"/>
  <c r="H128" i="17" s="1"/>
  <c r="G128" i="17" s="1"/>
  <c r="P128" i="17" s="1"/>
  <c r="B129" i="17" a="1"/>
  <c r="B129" i="17" s="1"/>
  <c r="C129" i="17" a="1"/>
  <c r="C129" i="17" s="1"/>
  <c r="D129" i="17" a="1"/>
  <c r="D129" i="17" s="1"/>
  <c r="E129" i="17" a="1"/>
  <c r="E129" i="17" s="1"/>
  <c r="F129" i="17" a="1"/>
  <c r="F129" i="17" s="1"/>
  <c r="H129" i="17" a="1"/>
  <c r="H129" i="17" s="1"/>
  <c r="G129" i="17" s="1"/>
  <c r="P129" i="17" s="1"/>
  <c r="B130" i="17" a="1"/>
  <c r="B130" i="17" s="1"/>
  <c r="C130" i="17" a="1"/>
  <c r="C130" i="17" s="1"/>
  <c r="D130" i="17" a="1"/>
  <c r="D130" i="17" s="1"/>
  <c r="E130" i="17" a="1"/>
  <c r="E130" i="17" s="1"/>
  <c r="F130" i="17" a="1"/>
  <c r="F130" i="17" s="1"/>
  <c r="H130" i="17" a="1"/>
  <c r="H130" i="17" s="1"/>
  <c r="G130" i="17" s="1"/>
  <c r="P130" i="17" s="1"/>
  <c r="B131" i="17" a="1"/>
  <c r="B131" i="17" s="1"/>
  <c r="C131" i="17" a="1"/>
  <c r="C131" i="17" s="1"/>
  <c r="D131" i="17" a="1"/>
  <c r="D131" i="17" s="1"/>
  <c r="E131" i="17" a="1"/>
  <c r="E131" i="17" s="1"/>
  <c r="F131" i="17" a="1"/>
  <c r="F131" i="17" s="1"/>
  <c r="H131" i="17" a="1"/>
  <c r="H131" i="17" s="1"/>
  <c r="G131" i="17" s="1"/>
  <c r="P131" i="17" s="1"/>
  <c r="B132" i="17" a="1"/>
  <c r="B132" i="17" s="1"/>
  <c r="C132" i="17" a="1"/>
  <c r="C132" i="17" s="1"/>
  <c r="D132" i="17" a="1"/>
  <c r="D132" i="17" s="1"/>
  <c r="E132" i="17" a="1"/>
  <c r="E132" i="17" s="1"/>
  <c r="F132" i="17" a="1"/>
  <c r="F132" i="17" s="1"/>
  <c r="H132" i="17" a="1"/>
  <c r="H132" i="17" s="1"/>
  <c r="G132" i="17" s="1"/>
  <c r="P132" i="17" s="1"/>
  <c r="B133" i="17" a="1"/>
  <c r="B133" i="17" s="1"/>
  <c r="C133" i="17" a="1"/>
  <c r="C133" i="17" s="1"/>
  <c r="D133" i="17" a="1"/>
  <c r="D133" i="17" s="1"/>
  <c r="E133" i="17" a="1"/>
  <c r="E133" i="17" s="1"/>
  <c r="F133" i="17" a="1"/>
  <c r="F133" i="17" s="1"/>
  <c r="H133" i="17" a="1"/>
  <c r="H133" i="17" s="1"/>
  <c r="G133" i="17" s="1"/>
  <c r="P133" i="17" s="1"/>
  <c r="B134" i="17" a="1"/>
  <c r="B134" i="17" s="1"/>
  <c r="C134" i="17" a="1"/>
  <c r="C134" i="17" s="1"/>
  <c r="D134" i="17" a="1"/>
  <c r="D134" i="17" s="1"/>
  <c r="E134" i="17" a="1"/>
  <c r="E134" i="17" s="1"/>
  <c r="F134" i="17" a="1"/>
  <c r="F134" i="17" s="1"/>
  <c r="H134" i="17" a="1"/>
  <c r="H134" i="17" s="1"/>
  <c r="G134" i="17" s="1"/>
  <c r="P134" i="17" s="1"/>
  <c r="B135" i="17" a="1"/>
  <c r="B135" i="17" s="1"/>
  <c r="C135" i="17" a="1"/>
  <c r="C135" i="17" s="1"/>
  <c r="D135" i="17" a="1"/>
  <c r="D135" i="17" s="1"/>
  <c r="E135" i="17" a="1"/>
  <c r="E135" i="17" s="1"/>
  <c r="F135" i="17" a="1"/>
  <c r="F135" i="17" s="1"/>
  <c r="H135" i="17" a="1"/>
  <c r="H135" i="17" s="1"/>
  <c r="G135" i="17" s="1"/>
  <c r="P135" i="17" s="1"/>
  <c r="B136" i="17" a="1"/>
  <c r="B136" i="17" s="1"/>
  <c r="C136" i="17" a="1"/>
  <c r="C136" i="17" s="1"/>
  <c r="D136" i="17" a="1"/>
  <c r="D136" i="17" s="1"/>
  <c r="E136" i="17" a="1"/>
  <c r="E136" i="17" s="1"/>
  <c r="F136" i="17" a="1"/>
  <c r="F136" i="17" s="1"/>
  <c r="H136" i="17" a="1"/>
  <c r="H136" i="17" s="1"/>
  <c r="G136" i="17" s="1"/>
  <c r="P136" i="17" s="1"/>
  <c r="B137" i="17" a="1"/>
  <c r="B137" i="17" s="1"/>
  <c r="C137" i="17" a="1"/>
  <c r="C137" i="17" s="1"/>
  <c r="D137" i="17" a="1"/>
  <c r="D137" i="17" s="1"/>
  <c r="E137" i="17" a="1"/>
  <c r="E137" i="17" s="1"/>
  <c r="F137" i="17" a="1"/>
  <c r="F137" i="17" s="1"/>
  <c r="H137" i="17" a="1"/>
  <c r="H137" i="17" s="1"/>
  <c r="G137" i="17" s="1"/>
  <c r="P137" i="17" s="1"/>
  <c r="B138" i="17" a="1"/>
  <c r="B138" i="17" s="1"/>
  <c r="C138" i="17" a="1"/>
  <c r="C138" i="17" s="1"/>
  <c r="D138" i="17" a="1"/>
  <c r="D138" i="17" s="1"/>
  <c r="E138" i="17" a="1"/>
  <c r="E138" i="17" s="1"/>
  <c r="F138" i="17" a="1"/>
  <c r="F138" i="17" s="1"/>
  <c r="H138" i="17" a="1"/>
  <c r="H138" i="17" s="1"/>
  <c r="G138" i="17" s="1"/>
  <c r="P138" i="17" s="1"/>
  <c r="B139" i="17" a="1"/>
  <c r="B139" i="17" s="1"/>
  <c r="C139" i="17" a="1"/>
  <c r="C139" i="17" s="1"/>
  <c r="D139" i="17" a="1"/>
  <c r="D139" i="17" s="1"/>
  <c r="E139" i="17" a="1"/>
  <c r="E139" i="17" s="1"/>
  <c r="F139" i="17" a="1"/>
  <c r="F139" i="17" s="1"/>
  <c r="H139" i="17" a="1"/>
  <c r="H139" i="17" s="1"/>
  <c r="G139" i="17" s="1"/>
  <c r="P139" i="17" s="1"/>
  <c r="B140" i="17" a="1"/>
  <c r="B140" i="17" s="1"/>
  <c r="C140" i="17" a="1"/>
  <c r="C140" i="17" s="1"/>
  <c r="D140" i="17" a="1"/>
  <c r="D140" i="17" s="1"/>
  <c r="E140" i="17" a="1"/>
  <c r="E140" i="17" s="1"/>
  <c r="F140" i="17" a="1"/>
  <c r="F140" i="17" s="1"/>
  <c r="H140" i="17" a="1"/>
  <c r="H140" i="17" s="1"/>
  <c r="G140" i="17" s="1"/>
  <c r="P140" i="17" s="1"/>
  <c r="B96" i="17" a="1"/>
  <c r="B96" i="17" s="1"/>
  <c r="C96" i="17" a="1"/>
  <c r="C96" i="17" s="1"/>
  <c r="D96" i="17" a="1"/>
  <c r="D96" i="17" s="1"/>
  <c r="E96" i="17" a="1"/>
  <c r="E96" i="17" s="1"/>
  <c r="F96" i="17" a="1"/>
  <c r="F96" i="17" s="1"/>
  <c r="H96" i="17" a="1"/>
  <c r="H96" i="17" s="1"/>
  <c r="G96" i="17" s="1"/>
  <c r="P96" i="17" s="1"/>
  <c r="B97" i="17" a="1"/>
  <c r="B97" i="17" s="1"/>
  <c r="C97" i="17" a="1"/>
  <c r="C97" i="17" s="1"/>
  <c r="D97" i="17" a="1"/>
  <c r="D97" i="17" s="1"/>
  <c r="E97" i="17" a="1"/>
  <c r="E97" i="17" s="1"/>
  <c r="F97" i="17" a="1"/>
  <c r="F97" i="17" s="1"/>
  <c r="H97" i="17" a="1"/>
  <c r="H97" i="17" s="1"/>
  <c r="G97" i="17" s="1"/>
  <c r="P97" i="17" s="1"/>
  <c r="B98" i="17" a="1"/>
  <c r="B98" i="17" s="1"/>
  <c r="C98" i="17" a="1"/>
  <c r="C98" i="17" s="1"/>
  <c r="D98" i="17" a="1"/>
  <c r="D98" i="17" s="1"/>
  <c r="E98" i="17" a="1"/>
  <c r="E98" i="17" s="1"/>
  <c r="F98" i="17" a="1"/>
  <c r="F98" i="17" s="1"/>
  <c r="H98" i="17" a="1"/>
  <c r="H98" i="17" s="1"/>
  <c r="G98" i="17" s="1"/>
  <c r="P98" i="17" s="1"/>
  <c r="B99" i="17" a="1"/>
  <c r="B99" i="17" s="1"/>
  <c r="C99" i="17" a="1"/>
  <c r="C99" i="17" s="1"/>
  <c r="D99" i="17" a="1"/>
  <c r="D99" i="17" s="1"/>
  <c r="E99" i="17" a="1"/>
  <c r="E99" i="17" s="1"/>
  <c r="F99" i="17" a="1"/>
  <c r="F99" i="17" s="1"/>
  <c r="H99" i="17" a="1"/>
  <c r="H99" i="17" s="1"/>
  <c r="G99" i="17" s="1"/>
  <c r="P99" i="17" s="1"/>
  <c r="B100" i="17" a="1"/>
  <c r="B100" i="17" s="1"/>
  <c r="C100" i="17" a="1"/>
  <c r="C100" i="17" s="1"/>
  <c r="D100" i="17" a="1"/>
  <c r="D100" i="17" s="1"/>
  <c r="E100" i="17" a="1"/>
  <c r="E100" i="17" s="1"/>
  <c r="F100" i="17" a="1"/>
  <c r="F100" i="17" s="1"/>
  <c r="H100" i="17" a="1"/>
  <c r="H100" i="17" s="1"/>
  <c r="G100" i="17" s="1"/>
  <c r="P100" i="17" s="1"/>
  <c r="B101" i="17" a="1"/>
  <c r="B101" i="17" s="1"/>
  <c r="C101" i="17" a="1"/>
  <c r="C101" i="17" s="1"/>
  <c r="D101" i="17" a="1"/>
  <c r="D101" i="17" s="1"/>
  <c r="E101" i="17" a="1"/>
  <c r="E101" i="17" s="1"/>
  <c r="F101" i="17" a="1"/>
  <c r="F101" i="17" s="1"/>
  <c r="H101" i="17" a="1"/>
  <c r="H101" i="17" s="1"/>
  <c r="G101" i="17" s="1"/>
  <c r="P101" i="17" s="1"/>
  <c r="B102" i="17" a="1"/>
  <c r="B102" i="17" s="1"/>
  <c r="C102" i="17" a="1"/>
  <c r="C102" i="17" s="1"/>
  <c r="D102" i="17" a="1"/>
  <c r="D102" i="17" s="1"/>
  <c r="E102" i="17" a="1"/>
  <c r="E102" i="17" s="1"/>
  <c r="F102" i="17" a="1"/>
  <c r="F102" i="17" s="1"/>
  <c r="H102" i="17" a="1"/>
  <c r="H102" i="17" s="1"/>
  <c r="G102" i="17" s="1"/>
  <c r="P102" i="17" s="1"/>
  <c r="B103" i="17" a="1"/>
  <c r="B103" i="17" s="1"/>
  <c r="C103" i="17" a="1"/>
  <c r="C103" i="17" s="1"/>
  <c r="D103" i="17" a="1"/>
  <c r="D103" i="17" s="1"/>
  <c r="E103" i="17" a="1"/>
  <c r="E103" i="17" s="1"/>
  <c r="F103" i="17" a="1"/>
  <c r="F103" i="17" s="1"/>
  <c r="H103" i="17" a="1"/>
  <c r="H103" i="17" s="1"/>
  <c r="G103" i="17" s="1"/>
  <c r="P103" i="17" s="1"/>
  <c r="B104" i="17" a="1"/>
  <c r="B104" i="17" s="1"/>
  <c r="C104" i="17" a="1"/>
  <c r="C104" i="17" s="1"/>
  <c r="D104" i="17" a="1"/>
  <c r="D104" i="17" s="1"/>
  <c r="E104" i="17" a="1"/>
  <c r="E104" i="17" s="1"/>
  <c r="F104" i="17" a="1"/>
  <c r="F104" i="17" s="1"/>
  <c r="H104" i="17" a="1"/>
  <c r="H104" i="17" s="1"/>
  <c r="G104" i="17" s="1"/>
  <c r="P104" i="17" s="1"/>
  <c r="B105" i="17" a="1"/>
  <c r="B105" i="17" s="1"/>
  <c r="C105" i="17" a="1"/>
  <c r="C105" i="17" s="1"/>
  <c r="D105" i="17" a="1"/>
  <c r="D105" i="17" s="1"/>
  <c r="E105" i="17" a="1"/>
  <c r="E105" i="17" s="1"/>
  <c r="F105" i="17" a="1"/>
  <c r="F105" i="17" s="1"/>
  <c r="H105" i="17" a="1"/>
  <c r="H105" i="17" s="1"/>
  <c r="G105" i="17" s="1"/>
  <c r="P105" i="17" s="1"/>
  <c r="B106" i="17" a="1"/>
  <c r="B106" i="17" s="1"/>
  <c r="C106" i="17" a="1"/>
  <c r="C106" i="17" s="1"/>
  <c r="D106" i="17" a="1"/>
  <c r="D106" i="17" s="1"/>
  <c r="E106" i="17" a="1"/>
  <c r="E106" i="17" s="1"/>
  <c r="F106" i="17" a="1"/>
  <c r="F106" i="17" s="1"/>
  <c r="H106" i="17" a="1"/>
  <c r="H106" i="17" s="1"/>
  <c r="G106" i="17" s="1"/>
  <c r="P106" i="17" s="1"/>
  <c r="B107" i="17" a="1"/>
  <c r="B107" i="17" s="1"/>
  <c r="C107" i="17" a="1"/>
  <c r="C107" i="17" s="1"/>
  <c r="D107" i="17" a="1"/>
  <c r="D107" i="17" s="1"/>
  <c r="E107" i="17" a="1"/>
  <c r="E107" i="17" s="1"/>
  <c r="F107" i="17" a="1"/>
  <c r="F107" i="17" s="1"/>
  <c r="H107" i="17" a="1"/>
  <c r="H107" i="17" s="1"/>
  <c r="G107" i="17" s="1"/>
  <c r="P107" i="17" s="1"/>
  <c r="B108" i="17" a="1"/>
  <c r="B108" i="17" s="1"/>
  <c r="C108" i="17" a="1"/>
  <c r="C108" i="17" s="1"/>
  <c r="D108" i="17" a="1"/>
  <c r="D108" i="17" s="1"/>
  <c r="E108" i="17" a="1"/>
  <c r="E108" i="17" s="1"/>
  <c r="F108" i="17" a="1"/>
  <c r="F108" i="17" s="1"/>
  <c r="H108" i="17" a="1"/>
  <c r="H108" i="17" s="1"/>
  <c r="G108" i="17" s="1"/>
  <c r="P108" i="17" s="1"/>
  <c r="B109" i="17" a="1"/>
  <c r="B109" i="17" s="1"/>
  <c r="C109" i="17" a="1"/>
  <c r="C109" i="17" s="1"/>
  <c r="D109" i="17" a="1"/>
  <c r="D109" i="17" s="1"/>
  <c r="E109" i="17" a="1"/>
  <c r="E109" i="17" s="1"/>
  <c r="F109" i="17" a="1"/>
  <c r="F109" i="17" s="1"/>
  <c r="H109" i="17" a="1"/>
  <c r="H109" i="17" s="1"/>
  <c r="G109" i="17" s="1"/>
  <c r="P109" i="17" s="1"/>
  <c r="B110" i="17" a="1"/>
  <c r="B110" i="17" s="1"/>
  <c r="C110" i="17" a="1"/>
  <c r="C110" i="17" s="1"/>
  <c r="D110" i="17" a="1"/>
  <c r="D110" i="17" s="1"/>
  <c r="E110" i="17" a="1"/>
  <c r="E110" i="17" s="1"/>
  <c r="F110" i="17" a="1"/>
  <c r="F110" i="17" s="1"/>
  <c r="H110" i="17" a="1"/>
  <c r="H110" i="17" s="1"/>
  <c r="G110" i="17" s="1"/>
  <c r="P110" i="17" s="1"/>
  <c r="B111" i="17" a="1"/>
  <c r="B111" i="17" s="1"/>
  <c r="C111" i="17" a="1"/>
  <c r="C111" i="17" s="1"/>
  <c r="D111" i="17" a="1"/>
  <c r="D111" i="17" s="1"/>
  <c r="E111" i="17" a="1"/>
  <c r="E111" i="17" s="1"/>
  <c r="F111" i="17" a="1"/>
  <c r="F111" i="17" s="1"/>
  <c r="H111" i="17" a="1"/>
  <c r="H111" i="17" s="1"/>
  <c r="G111" i="17" s="1"/>
  <c r="P111" i="17" s="1"/>
  <c r="B112" i="17" a="1"/>
  <c r="B112" i="17" s="1"/>
  <c r="C112" i="17" a="1"/>
  <c r="C112" i="17" s="1"/>
  <c r="D112" i="17" a="1"/>
  <c r="D112" i="17" s="1"/>
  <c r="E112" i="17" a="1"/>
  <c r="E112" i="17" s="1"/>
  <c r="F112" i="17" a="1"/>
  <c r="F112" i="17" s="1"/>
  <c r="H112" i="17" a="1"/>
  <c r="H112" i="17" s="1"/>
  <c r="G112" i="17" s="1"/>
  <c r="P112" i="17" s="1"/>
  <c r="B113" i="17" a="1"/>
  <c r="B113" i="17" s="1"/>
  <c r="C113" i="17" a="1"/>
  <c r="C113" i="17" s="1"/>
  <c r="D113" i="17" a="1"/>
  <c r="D113" i="17" s="1"/>
  <c r="E113" i="17" a="1"/>
  <c r="E113" i="17" s="1"/>
  <c r="F113" i="17" a="1"/>
  <c r="F113" i="17" s="1"/>
  <c r="H113" i="17" a="1"/>
  <c r="H113" i="17" s="1"/>
  <c r="G113" i="17" s="1"/>
  <c r="P113" i="17" s="1"/>
  <c r="B114" i="17" a="1"/>
  <c r="B114" i="17" s="1"/>
  <c r="C114" i="17" a="1"/>
  <c r="C114" i="17" s="1"/>
  <c r="D114" i="17" a="1"/>
  <c r="D114" i="17" s="1"/>
  <c r="E114" i="17" a="1"/>
  <c r="E114" i="17" s="1"/>
  <c r="F114" i="17" a="1"/>
  <c r="F114" i="17" s="1"/>
  <c r="H114" i="17" a="1"/>
  <c r="H114" i="17" s="1"/>
  <c r="G114" i="17" s="1"/>
  <c r="P114" i="17" s="1"/>
  <c r="B70" i="17" a="1"/>
  <c r="B70" i="17" s="1"/>
  <c r="C70" i="17" a="1"/>
  <c r="C70" i="17" s="1"/>
  <c r="D70" i="17" a="1"/>
  <c r="D70" i="17" s="1"/>
  <c r="E70" i="17" a="1"/>
  <c r="E70" i="17" s="1"/>
  <c r="F70" i="17" a="1"/>
  <c r="F70" i="17" s="1"/>
  <c r="H70" i="17" a="1"/>
  <c r="H70" i="17" s="1"/>
  <c r="G70" i="17" s="1"/>
  <c r="P70" i="17" s="1"/>
  <c r="B71" i="17" a="1"/>
  <c r="B71" i="17" s="1"/>
  <c r="C71" i="17" a="1"/>
  <c r="C71" i="17" s="1"/>
  <c r="D71" i="17" a="1"/>
  <c r="D71" i="17" s="1"/>
  <c r="E71" i="17" a="1"/>
  <c r="E71" i="17" s="1"/>
  <c r="F71" i="17" a="1"/>
  <c r="F71" i="17" s="1"/>
  <c r="H71" i="17" a="1"/>
  <c r="H71" i="17" s="1"/>
  <c r="G71" i="17" s="1"/>
  <c r="P71" i="17" s="1"/>
  <c r="B72" i="17" a="1"/>
  <c r="B72" i="17" s="1"/>
  <c r="C72" i="17" a="1"/>
  <c r="C72" i="17" s="1"/>
  <c r="D72" i="17" a="1"/>
  <c r="D72" i="17" s="1"/>
  <c r="E72" i="17" a="1"/>
  <c r="E72" i="17" s="1"/>
  <c r="F72" i="17" a="1"/>
  <c r="F72" i="17" s="1"/>
  <c r="H72" i="17" a="1"/>
  <c r="H72" i="17" s="1"/>
  <c r="G72" i="17" s="1"/>
  <c r="P72" i="17" s="1"/>
  <c r="B73" i="17" a="1"/>
  <c r="B73" i="17" s="1"/>
  <c r="C73" i="17" a="1"/>
  <c r="C73" i="17" s="1"/>
  <c r="D73" i="17" a="1"/>
  <c r="D73" i="17" s="1"/>
  <c r="E73" i="17" a="1"/>
  <c r="E73" i="17" s="1"/>
  <c r="F73" i="17" a="1"/>
  <c r="F73" i="17" s="1"/>
  <c r="H73" i="17" a="1"/>
  <c r="H73" i="17" s="1"/>
  <c r="G73" i="17" s="1"/>
  <c r="P73" i="17" s="1"/>
  <c r="B74" i="17" a="1"/>
  <c r="B74" i="17" s="1"/>
  <c r="C74" i="17" a="1"/>
  <c r="C74" i="17" s="1"/>
  <c r="D74" i="17" a="1"/>
  <c r="D74" i="17" s="1"/>
  <c r="E74" i="17" a="1"/>
  <c r="E74" i="17" s="1"/>
  <c r="F74" i="17" a="1"/>
  <c r="F74" i="17" s="1"/>
  <c r="H74" i="17" a="1"/>
  <c r="H74" i="17" s="1"/>
  <c r="G74" i="17" s="1"/>
  <c r="P74" i="17" s="1"/>
  <c r="B75" i="17" a="1"/>
  <c r="B75" i="17" s="1"/>
  <c r="C75" i="17" a="1"/>
  <c r="C75" i="17" s="1"/>
  <c r="D75" i="17" a="1"/>
  <c r="D75" i="17" s="1"/>
  <c r="E75" i="17" a="1"/>
  <c r="E75" i="17" s="1"/>
  <c r="F75" i="17" a="1"/>
  <c r="F75" i="17" s="1"/>
  <c r="H75" i="17" a="1"/>
  <c r="H75" i="17" s="1"/>
  <c r="G75" i="17" s="1"/>
  <c r="P75" i="17" s="1"/>
  <c r="B76" i="17" a="1"/>
  <c r="B76" i="17" s="1"/>
  <c r="C76" i="17" a="1"/>
  <c r="C76" i="17" s="1"/>
  <c r="D76" i="17" a="1"/>
  <c r="D76" i="17" s="1"/>
  <c r="E76" i="17" a="1"/>
  <c r="E76" i="17" s="1"/>
  <c r="F76" i="17" a="1"/>
  <c r="F76" i="17" s="1"/>
  <c r="H76" i="17" a="1"/>
  <c r="H76" i="17" s="1"/>
  <c r="G76" i="17" s="1"/>
  <c r="P76" i="17" s="1"/>
  <c r="B77" i="17" a="1"/>
  <c r="B77" i="17" s="1"/>
  <c r="C77" i="17" a="1"/>
  <c r="C77" i="17" s="1"/>
  <c r="D77" i="17" a="1"/>
  <c r="D77" i="17" s="1"/>
  <c r="E77" i="17" a="1"/>
  <c r="E77" i="17" s="1"/>
  <c r="F77" i="17" a="1"/>
  <c r="F77" i="17" s="1"/>
  <c r="H77" i="17" a="1"/>
  <c r="H77" i="17" s="1"/>
  <c r="G77" i="17" s="1"/>
  <c r="P77" i="17" s="1"/>
  <c r="B78" i="17" a="1"/>
  <c r="B78" i="17" s="1"/>
  <c r="C78" i="17" a="1"/>
  <c r="C78" i="17" s="1"/>
  <c r="D78" i="17" a="1"/>
  <c r="D78" i="17" s="1"/>
  <c r="E78" i="17" a="1"/>
  <c r="E78" i="17" s="1"/>
  <c r="F78" i="17" a="1"/>
  <c r="F78" i="17" s="1"/>
  <c r="H78" i="17" a="1"/>
  <c r="H78" i="17" s="1"/>
  <c r="G78" i="17" s="1"/>
  <c r="P78" i="17" s="1"/>
  <c r="B79" i="17" a="1"/>
  <c r="B79" i="17" s="1"/>
  <c r="C79" i="17" a="1"/>
  <c r="C79" i="17" s="1"/>
  <c r="D79" i="17" a="1"/>
  <c r="D79" i="17" s="1"/>
  <c r="E79" i="17" a="1"/>
  <c r="E79" i="17" s="1"/>
  <c r="F79" i="17" a="1"/>
  <c r="F79" i="17" s="1"/>
  <c r="H79" i="17" a="1"/>
  <c r="H79" i="17" s="1"/>
  <c r="G79" i="17" s="1"/>
  <c r="P79" i="17" s="1"/>
  <c r="B80" i="17" a="1"/>
  <c r="B80" i="17" s="1"/>
  <c r="C80" i="17" a="1"/>
  <c r="C80" i="17" s="1"/>
  <c r="D80" i="17" a="1"/>
  <c r="D80" i="17" s="1"/>
  <c r="E80" i="17" a="1"/>
  <c r="E80" i="17" s="1"/>
  <c r="F80" i="17" a="1"/>
  <c r="F80" i="17" s="1"/>
  <c r="H80" i="17" a="1"/>
  <c r="H80" i="17" s="1"/>
  <c r="G80" i="17" s="1"/>
  <c r="P80" i="17" s="1"/>
  <c r="B81" i="17" a="1"/>
  <c r="B81" i="17" s="1"/>
  <c r="C81" i="17" a="1"/>
  <c r="C81" i="17" s="1"/>
  <c r="D81" i="17" a="1"/>
  <c r="D81" i="17" s="1"/>
  <c r="E81" i="17" a="1"/>
  <c r="E81" i="17" s="1"/>
  <c r="F81" i="17" a="1"/>
  <c r="F81" i="17" s="1"/>
  <c r="H81" i="17" a="1"/>
  <c r="H81" i="17" s="1"/>
  <c r="G81" i="17" s="1"/>
  <c r="P81" i="17" s="1"/>
  <c r="B82" i="17" a="1"/>
  <c r="B82" i="17" s="1"/>
  <c r="C82" i="17" a="1"/>
  <c r="C82" i="17" s="1"/>
  <c r="D82" i="17" a="1"/>
  <c r="D82" i="17" s="1"/>
  <c r="E82" i="17" a="1"/>
  <c r="E82" i="17" s="1"/>
  <c r="F82" i="17" a="1"/>
  <c r="F82" i="17" s="1"/>
  <c r="H82" i="17" a="1"/>
  <c r="H82" i="17" s="1"/>
  <c r="G82" i="17" s="1"/>
  <c r="P82" i="17" s="1"/>
  <c r="B83" i="17" a="1"/>
  <c r="B83" i="17" s="1"/>
  <c r="C83" i="17" a="1"/>
  <c r="C83" i="17" s="1"/>
  <c r="D83" i="17" a="1"/>
  <c r="D83" i="17" s="1"/>
  <c r="E83" i="17" a="1"/>
  <c r="E83" i="17" s="1"/>
  <c r="F83" i="17" a="1"/>
  <c r="F83" i="17" s="1"/>
  <c r="H83" i="17" a="1"/>
  <c r="H83" i="17" s="1"/>
  <c r="G83" i="17" s="1"/>
  <c r="P83" i="17" s="1"/>
  <c r="B84" i="17" a="1"/>
  <c r="B84" i="17" s="1"/>
  <c r="C84" i="17" a="1"/>
  <c r="C84" i="17" s="1"/>
  <c r="D84" i="17" a="1"/>
  <c r="D84" i="17" s="1"/>
  <c r="E84" i="17" a="1"/>
  <c r="E84" i="17" s="1"/>
  <c r="F84" i="17" a="1"/>
  <c r="F84" i="17" s="1"/>
  <c r="H84" i="17" a="1"/>
  <c r="H84" i="17" s="1"/>
  <c r="G84" i="17" s="1"/>
  <c r="P84" i="17" s="1"/>
  <c r="B85" i="17" a="1"/>
  <c r="B85" i="17" s="1"/>
  <c r="C85" i="17" a="1"/>
  <c r="C85" i="17" s="1"/>
  <c r="D85" i="17" a="1"/>
  <c r="D85" i="17" s="1"/>
  <c r="E85" i="17" a="1"/>
  <c r="E85" i="17" s="1"/>
  <c r="F85" i="17" a="1"/>
  <c r="F85" i="17" s="1"/>
  <c r="H85" i="17" a="1"/>
  <c r="H85" i="17" s="1"/>
  <c r="G85" i="17" s="1"/>
  <c r="P85" i="17" s="1"/>
  <c r="B86" i="17" a="1"/>
  <c r="B86" i="17" s="1"/>
  <c r="C86" i="17" a="1"/>
  <c r="C86" i="17" s="1"/>
  <c r="D86" i="17" a="1"/>
  <c r="D86" i="17" s="1"/>
  <c r="E86" i="17" a="1"/>
  <c r="E86" i="17" s="1"/>
  <c r="F86" i="17" a="1"/>
  <c r="F86" i="17" s="1"/>
  <c r="H86" i="17" a="1"/>
  <c r="H86" i="17" s="1"/>
  <c r="G86" i="17" s="1"/>
  <c r="P86" i="17" s="1"/>
  <c r="B87" i="17" a="1"/>
  <c r="B87" i="17" s="1"/>
  <c r="C87" i="17" a="1"/>
  <c r="C87" i="17" s="1"/>
  <c r="D87" i="17" a="1"/>
  <c r="D87" i="17" s="1"/>
  <c r="E87" i="17" a="1"/>
  <c r="E87" i="17" s="1"/>
  <c r="F87" i="17" a="1"/>
  <c r="F87" i="17" s="1"/>
  <c r="H87" i="17" a="1"/>
  <c r="H87" i="17" s="1"/>
  <c r="G87" i="17" s="1"/>
  <c r="P87" i="17" s="1"/>
  <c r="B88" i="17" a="1"/>
  <c r="B88" i="17" s="1"/>
  <c r="C88" i="17" a="1"/>
  <c r="C88" i="17" s="1"/>
  <c r="D88" i="17" a="1"/>
  <c r="D88" i="17" s="1"/>
  <c r="E88" i="17" a="1"/>
  <c r="E88" i="17" s="1"/>
  <c r="F88" i="17" a="1"/>
  <c r="F88" i="17" s="1"/>
  <c r="H88" i="17" a="1"/>
  <c r="H88" i="17" s="1"/>
  <c r="G88" i="17" s="1"/>
  <c r="P88" i="17" s="1"/>
  <c r="B44" i="17" a="1"/>
  <c r="B44" i="17" s="1"/>
  <c r="C44" i="17" a="1"/>
  <c r="C44" i="17" s="1"/>
  <c r="D44" i="17" a="1"/>
  <c r="D44" i="17" s="1"/>
  <c r="E44" i="17" a="1"/>
  <c r="E44" i="17" s="1"/>
  <c r="F44" i="17" a="1"/>
  <c r="F44" i="17" s="1"/>
  <c r="H44" i="17" a="1"/>
  <c r="H44" i="17" s="1"/>
  <c r="G44" i="17" s="1"/>
  <c r="P44" i="17" s="1"/>
  <c r="B45" i="17" a="1"/>
  <c r="B45" i="17" s="1"/>
  <c r="C45" i="17" a="1"/>
  <c r="C45" i="17" s="1"/>
  <c r="D45" i="17" a="1"/>
  <c r="D45" i="17" s="1"/>
  <c r="E45" i="17" a="1"/>
  <c r="E45" i="17" s="1"/>
  <c r="F45" i="17" a="1"/>
  <c r="F45" i="17" s="1"/>
  <c r="H45" i="17" a="1"/>
  <c r="H45" i="17" s="1"/>
  <c r="G45" i="17" s="1"/>
  <c r="P45" i="17" s="1"/>
  <c r="B46" i="17" a="1"/>
  <c r="B46" i="17" s="1"/>
  <c r="C46" i="17" a="1"/>
  <c r="C46" i="17" s="1"/>
  <c r="D46" i="17" a="1"/>
  <c r="D46" i="17" s="1"/>
  <c r="E46" i="17" a="1"/>
  <c r="E46" i="17" s="1"/>
  <c r="F46" i="17" a="1"/>
  <c r="F46" i="17" s="1"/>
  <c r="H46" i="17" a="1"/>
  <c r="H46" i="17" s="1"/>
  <c r="G46" i="17" s="1"/>
  <c r="P46" i="17" s="1"/>
  <c r="B47" i="17" a="1"/>
  <c r="B47" i="17" s="1"/>
  <c r="C47" i="17" a="1"/>
  <c r="C47" i="17" s="1"/>
  <c r="D47" i="17" a="1"/>
  <c r="D47" i="17" s="1"/>
  <c r="E47" i="17" a="1"/>
  <c r="E47" i="17" s="1"/>
  <c r="F47" i="17" a="1"/>
  <c r="F47" i="17" s="1"/>
  <c r="H47" i="17" a="1"/>
  <c r="H47" i="17" s="1"/>
  <c r="G47" i="17" s="1"/>
  <c r="P47" i="17" s="1"/>
  <c r="B48" i="17" a="1"/>
  <c r="B48" i="17" s="1"/>
  <c r="C48" i="17" a="1"/>
  <c r="C48" i="17" s="1"/>
  <c r="D48" i="17" a="1"/>
  <c r="D48" i="17" s="1"/>
  <c r="E48" i="17" a="1"/>
  <c r="E48" i="17" s="1"/>
  <c r="F48" i="17" a="1"/>
  <c r="F48" i="17" s="1"/>
  <c r="H48" i="17" a="1"/>
  <c r="H48" i="17" s="1"/>
  <c r="G48" i="17" s="1"/>
  <c r="P48" i="17" s="1"/>
  <c r="B49" i="17" a="1"/>
  <c r="B49" i="17" s="1"/>
  <c r="C49" i="17" a="1"/>
  <c r="C49" i="17" s="1"/>
  <c r="D49" i="17" a="1"/>
  <c r="D49" i="17" s="1"/>
  <c r="E49" i="17" a="1"/>
  <c r="E49" i="17" s="1"/>
  <c r="F49" i="17" a="1"/>
  <c r="F49" i="17" s="1"/>
  <c r="H49" i="17" a="1"/>
  <c r="H49" i="17" s="1"/>
  <c r="G49" i="17" s="1"/>
  <c r="P49" i="17" s="1"/>
  <c r="B50" i="17" a="1"/>
  <c r="B50" i="17" s="1"/>
  <c r="C50" i="17" a="1"/>
  <c r="C50" i="17" s="1"/>
  <c r="D50" i="17" a="1"/>
  <c r="D50" i="17" s="1"/>
  <c r="E50" i="17" a="1"/>
  <c r="E50" i="17" s="1"/>
  <c r="F50" i="17" a="1"/>
  <c r="F50" i="17" s="1"/>
  <c r="H50" i="17" a="1"/>
  <c r="H50" i="17" s="1"/>
  <c r="G50" i="17" s="1"/>
  <c r="P50" i="17" s="1"/>
  <c r="B51" i="17" a="1"/>
  <c r="B51" i="17" s="1"/>
  <c r="C51" i="17" a="1"/>
  <c r="C51" i="17" s="1"/>
  <c r="D51" i="17" a="1"/>
  <c r="D51" i="17" s="1"/>
  <c r="E51" i="17" a="1"/>
  <c r="E51" i="17" s="1"/>
  <c r="F51" i="17" a="1"/>
  <c r="F51" i="17" s="1"/>
  <c r="H51" i="17" a="1"/>
  <c r="H51" i="17" s="1"/>
  <c r="G51" i="17" s="1"/>
  <c r="P51" i="17" s="1"/>
  <c r="B52" i="17" a="1"/>
  <c r="B52" i="17" s="1"/>
  <c r="C52" i="17" a="1"/>
  <c r="C52" i="17" s="1"/>
  <c r="D52" i="17" a="1"/>
  <c r="D52" i="17" s="1"/>
  <c r="E52" i="17" a="1"/>
  <c r="E52" i="17" s="1"/>
  <c r="F52" i="17" a="1"/>
  <c r="F52" i="17" s="1"/>
  <c r="H52" i="17" a="1"/>
  <c r="H52" i="17" s="1"/>
  <c r="G52" i="17" s="1"/>
  <c r="P52" i="17" s="1"/>
  <c r="B53" i="17" a="1"/>
  <c r="B53" i="17" s="1"/>
  <c r="C53" i="17" a="1"/>
  <c r="C53" i="17" s="1"/>
  <c r="D53" i="17" a="1"/>
  <c r="D53" i="17" s="1"/>
  <c r="E53" i="17" a="1"/>
  <c r="E53" i="17" s="1"/>
  <c r="F53" i="17" a="1"/>
  <c r="F53" i="17" s="1"/>
  <c r="H53" i="17" a="1"/>
  <c r="H53" i="17" s="1"/>
  <c r="G53" i="17" s="1"/>
  <c r="P53" i="17" s="1"/>
  <c r="B54" i="17" a="1"/>
  <c r="B54" i="17" s="1"/>
  <c r="C54" i="17" a="1"/>
  <c r="C54" i="17" s="1"/>
  <c r="D54" i="17" a="1"/>
  <c r="D54" i="17" s="1"/>
  <c r="E54" i="17" a="1"/>
  <c r="E54" i="17" s="1"/>
  <c r="F54" i="17" a="1"/>
  <c r="F54" i="17" s="1"/>
  <c r="H54" i="17" a="1"/>
  <c r="H54" i="17" s="1"/>
  <c r="G54" i="17" s="1"/>
  <c r="P54" i="17" s="1"/>
  <c r="B55" i="17" a="1"/>
  <c r="B55" i="17" s="1"/>
  <c r="C55" i="17" a="1"/>
  <c r="C55" i="17" s="1"/>
  <c r="D55" i="17" a="1"/>
  <c r="D55" i="17" s="1"/>
  <c r="E55" i="17" a="1"/>
  <c r="E55" i="17" s="1"/>
  <c r="F55" i="17" a="1"/>
  <c r="F55" i="17" s="1"/>
  <c r="H55" i="17" a="1"/>
  <c r="H55" i="17" s="1"/>
  <c r="G55" i="17" s="1"/>
  <c r="P55" i="17" s="1"/>
  <c r="B56" i="17" a="1"/>
  <c r="B56" i="17" s="1"/>
  <c r="C56" i="17" a="1"/>
  <c r="C56" i="17" s="1"/>
  <c r="D56" i="17" a="1"/>
  <c r="D56" i="17" s="1"/>
  <c r="E56" i="17" a="1"/>
  <c r="E56" i="17" s="1"/>
  <c r="F56" i="17" a="1"/>
  <c r="F56" i="17" s="1"/>
  <c r="H56" i="17" a="1"/>
  <c r="H56" i="17" s="1"/>
  <c r="G56" i="17" s="1"/>
  <c r="P56" i="17" s="1"/>
  <c r="B57" i="17" a="1"/>
  <c r="B57" i="17" s="1"/>
  <c r="C57" i="17" a="1"/>
  <c r="C57" i="17" s="1"/>
  <c r="D57" i="17" a="1"/>
  <c r="D57" i="17" s="1"/>
  <c r="E57" i="17" a="1"/>
  <c r="E57" i="17" s="1"/>
  <c r="F57" i="17" a="1"/>
  <c r="F57" i="17" s="1"/>
  <c r="H57" i="17" a="1"/>
  <c r="H57" i="17" s="1"/>
  <c r="G57" i="17" s="1"/>
  <c r="P57" i="17" s="1"/>
  <c r="B58" i="17" a="1"/>
  <c r="B58" i="17" s="1"/>
  <c r="C58" i="17" a="1"/>
  <c r="C58" i="17" s="1"/>
  <c r="D58" i="17" a="1"/>
  <c r="D58" i="17" s="1"/>
  <c r="E58" i="17" a="1"/>
  <c r="E58" i="17" s="1"/>
  <c r="F58" i="17" a="1"/>
  <c r="F58" i="17" s="1"/>
  <c r="H58" i="17" a="1"/>
  <c r="H58" i="17" s="1"/>
  <c r="G58" i="17" s="1"/>
  <c r="P58" i="17" s="1"/>
  <c r="B59" i="17" a="1"/>
  <c r="B59" i="17" s="1"/>
  <c r="C59" i="17" a="1"/>
  <c r="C59" i="17" s="1"/>
  <c r="D59" i="17" a="1"/>
  <c r="D59" i="17" s="1"/>
  <c r="E59" i="17" a="1"/>
  <c r="E59" i="17" s="1"/>
  <c r="F59" i="17" a="1"/>
  <c r="F59" i="17" s="1"/>
  <c r="H59" i="17" a="1"/>
  <c r="H59" i="17" s="1"/>
  <c r="G59" i="17" s="1"/>
  <c r="P59" i="17" s="1"/>
  <c r="B60" i="17" a="1"/>
  <c r="B60" i="17" s="1"/>
  <c r="C60" i="17" a="1"/>
  <c r="C60" i="17" s="1"/>
  <c r="D60" i="17" a="1"/>
  <c r="D60" i="17" s="1"/>
  <c r="E60" i="17" a="1"/>
  <c r="E60" i="17" s="1"/>
  <c r="F60" i="17" a="1"/>
  <c r="F60" i="17" s="1"/>
  <c r="H60" i="17" a="1"/>
  <c r="H60" i="17" s="1"/>
  <c r="G60" i="17" s="1"/>
  <c r="P60" i="17" s="1"/>
  <c r="B61" i="17" a="1"/>
  <c r="B61" i="17" s="1"/>
  <c r="C61" i="17" a="1"/>
  <c r="C61" i="17" s="1"/>
  <c r="D61" i="17" a="1"/>
  <c r="D61" i="17" s="1"/>
  <c r="E61" i="17" a="1"/>
  <c r="E61" i="17" s="1"/>
  <c r="F61" i="17" a="1"/>
  <c r="F61" i="17" s="1"/>
  <c r="H61" i="17" a="1"/>
  <c r="H61" i="17" s="1"/>
  <c r="G61" i="17" s="1"/>
  <c r="P61" i="17" s="1"/>
  <c r="B62" i="17" a="1"/>
  <c r="B62" i="17" s="1"/>
  <c r="C62" i="17" a="1"/>
  <c r="C62" i="17" s="1"/>
  <c r="D62" i="17" a="1"/>
  <c r="D62" i="17" s="1"/>
  <c r="E62" i="17" a="1"/>
  <c r="E62" i="17" s="1"/>
  <c r="F62" i="17" a="1"/>
  <c r="F62" i="17" s="1"/>
  <c r="H62" i="17" a="1"/>
  <c r="H62" i="17" s="1"/>
  <c r="G62" i="17" s="1"/>
  <c r="P62" i="17" s="1"/>
  <c r="B18" i="17" a="1"/>
  <c r="B18" i="17" s="1"/>
  <c r="C18" i="17" a="1"/>
  <c r="C18" i="17" s="1"/>
  <c r="D18" i="17" a="1"/>
  <c r="D18" i="17" s="1"/>
  <c r="E18" i="17" a="1"/>
  <c r="E18" i="17" s="1"/>
  <c r="F18" i="17" a="1"/>
  <c r="F18" i="17" s="1"/>
  <c r="H18" i="17" a="1"/>
  <c r="H18" i="17" s="1"/>
  <c r="G18" i="17" s="1"/>
  <c r="P18" i="17" s="1"/>
  <c r="B19" i="17" a="1"/>
  <c r="B19" i="17" s="1"/>
  <c r="C19" i="17" a="1"/>
  <c r="C19" i="17" s="1"/>
  <c r="D19" i="17" a="1"/>
  <c r="D19" i="17" s="1"/>
  <c r="E19" i="17" a="1"/>
  <c r="E19" i="17" s="1"/>
  <c r="F19" i="17" a="1"/>
  <c r="F19" i="17" s="1"/>
  <c r="H19" i="17" a="1"/>
  <c r="H19" i="17" s="1"/>
  <c r="G19" i="17" s="1"/>
  <c r="P19" i="17" s="1"/>
  <c r="B20" i="17" a="1"/>
  <c r="B20" i="17" s="1"/>
  <c r="C20" i="17" a="1"/>
  <c r="C20" i="17" s="1"/>
  <c r="D20" i="17" a="1"/>
  <c r="D20" i="17" s="1"/>
  <c r="E20" i="17" a="1"/>
  <c r="E20" i="17" s="1"/>
  <c r="F20" i="17" a="1"/>
  <c r="F20" i="17" s="1"/>
  <c r="H20" i="17" a="1"/>
  <c r="H20" i="17" s="1"/>
  <c r="G20" i="17" s="1"/>
  <c r="P20" i="17" s="1"/>
  <c r="B21" i="17" a="1"/>
  <c r="B21" i="17" s="1"/>
  <c r="C21" i="17" a="1"/>
  <c r="C21" i="17" s="1"/>
  <c r="D21" i="17" a="1"/>
  <c r="D21" i="17" s="1"/>
  <c r="E21" i="17" a="1"/>
  <c r="E21" i="17" s="1"/>
  <c r="F21" i="17" a="1"/>
  <c r="F21" i="17" s="1"/>
  <c r="H21" i="17" a="1"/>
  <c r="H21" i="17" s="1"/>
  <c r="G21" i="17" s="1"/>
  <c r="P21" i="17" s="1"/>
  <c r="B22" i="17" a="1"/>
  <c r="B22" i="17" s="1"/>
  <c r="C22" i="17" a="1"/>
  <c r="C22" i="17" s="1"/>
  <c r="D22" i="17" a="1"/>
  <c r="D22" i="17" s="1"/>
  <c r="E22" i="17" a="1"/>
  <c r="E22" i="17" s="1"/>
  <c r="F22" i="17" a="1"/>
  <c r="F22" i="17" s="1"/>
  <c r="H22" i="17" a="1"/>
  <c r="H22" i="17" s="1"/>
  <c r="G22" i="17" s="1"/>
  <c r="P22" i="17" s="1"/>
  <c r="B23" i="17" a="1"/>
  <c r="B23" i="17" s="1"/>
  <c r="C23" i="17" a="1"/>
  <c r="C23" i="17" s="1"/>
  <c r="D23" i="17" a="1"/>
  <c r="D23" i="17" s="1"/>
  <c r="E23" i="17" a="1"/>
  <c r="E23" i="17" s="1"/>
  <c r="F23" i="17" a="1"/>
  <c r="F23" i="17" s="1"/>
  <c r="H23" i="17" a="1"/>
  <c r="H23" i="17" s="1"/>
  <c r="G23" i="17" s="1"/>
  <c r="P23" i="17" s="1"/>
  <c r="B24" i="17" a="1"/>
  <c r="B24" i="17" s="1"/>
  <c r="C24" i="17" a="1"/>
  <c r="C24" i="17" s="1"/>
  <c r="D24" i="17" a="1"/>
  <c r="D24" i="17" s="1"/>
  <c r="E24" i="17" a="1"/>
  <c r="E24" i="17" s="1"/>
  <c r="F24" i="17" a="1"/>
  <c r="F24" i="17" s="1"/>
  <c r="H24" i="17" a="1"/>
  <c r="H24" i="17" s="1"/>
  <c r="G24" i="17" s="1"/>
  <c r="P24" i="17" s="1"/>
  <c r="B25" i="17" a="1"/>
  <c r="B25" i="17" s="1"/>
  <c r="C25" i="17" a="1"/>
  <c r="C25" i="17" s="1"/>
  <c r="D25" i="17" a="1"/>
  <c r="D25" i="17" s="1"/>
  <c r="E25" i="17" a="1"/>
  <c r="E25" i="17" s="1"/>
  <c r="F25" i="17" a="1"/>
  <c r="F25" i="17" s="1"/>
  <c r="H25" i="17" a="1"/>
  <c r="H25" i="17" s="1"/>
  <c r="G25" i="17" s="1"/>
  <c r="P25" i="17" s="1"/>
  <c r="B26" i="17" a="1"/>
  <c r="B26" i="17" s="1"/>
  <c r="C26" i="17" a="1"/>
  <c r="C26" i="17" s="1"/>
  <c r="D26" i="17" a="1"/>
  <c r="D26" i="17" s="1"/>
  <c r="E26" i="17" a="1"/>
  <c r="E26" i="17" s="1"/>
  <c r="F26" i="17" a="1"/>
  <c r="F26" i="17" s="1"/>
  <c r="H26" i="17" a="1"/>
  <c r="H26" i="17" s="1"/>
  <c r="G26" i="17" s="1"/>
  <c r="P26" i="17" s="1"/>
  <c r="B27" i="17" a="1"/>
  <c r="B27" i="17" s="1"/>
  <c r="C27" i="17" a="1"/>
  <c r="C27" i="17" s="1"/>
  <c r="D27" i="17" a="1"/>
  <c r="D27" i="17" s="1"/>
  <c r="E27" i="17" a="1"/>
  <c r="E27" i="17" s="1"/>
  <c r="F27" i="17" a="1"/>
  <c r="F27" i="17" s="1"/>
  <c r="H27" i="17" a="1"/>
  <c r="H27" i="17" s="1"/>
  <c r="G27" i="17" s="1"/>
  <c r="P27" i="17" s="1"/>
  <c r="B28" i="17" a="1"/>
  <c r="B28" i="17" s="1"/>
  <c r="C28" i="17" a="1"/>
  <c r="C28" i="17" s="1"/>
  <c r="D28" i="17" a="1"/>
  <c r="D28" i="17" s="1"/>
  <c r="E28" i="17" a="1"/>
  <c r="E28" i="17" s="1"/>
  <c r="F28" i="17" a="1"/>
  <c r="F28" i="17" s="1"/>
  <c r="H28" i="17" a="1"/>
  <c r="H28" i="17" s="1"/>
  <c r="G28" i="17" s="1"/>
  <c r="P28" i="17" s="1"/>
  <c r="B29" i="17" a="1"/>
  <c r="B29" i="17" s="1"/>
  <c r="C29" i="17" a="1"/>
  <c r="C29" i="17" s="1"/>
  <c r="D29" i="17" a="1"/>
  <c r="D29" i="17" s="1"/>
  <c r="E29" i="17" a="1"/>
  <c r="E29" i="17" s="1"/>
  <c r="F29" i="17" a="1"/>
  <c r="F29" i="17" s="1"/>
  <c r="H29" i="17" a="1"/>
  <c r="H29" i="17" s="1"/>
  <c r="G29" i="17" s="1"/>
  <c r="P29" i="17" s="1"/>
  <c r="B30" i="17" a="1"/>
  <c r="B30" i="17" s="1"/>
  <c r="C30" i="17" a="1"/>
  <c r="C30" i="17" s="1"/>
  <c r="D30" i="17" a="1"/>
  <c r="D30" i="17" s="1"/>
  <c r="E30" i="17" a="1"/>
  <c r="E30" i="17" s="1"/>
  <c r="F30" i="17" a="1"/>
  <c r="F30" i="17" s="1"/>
  <c r="H30" i="17" a="1"/>
  <c r="H30" i="17" s="1"/>
  <c r="G30" i="17" s="1"/>
  <c r="P30" i="17" s="1"/>
  <c r="B31" i="17" a="1"/>
  <c r="B31" i="17" s="1"/>
  <c r="C31" i="17" a="1"/>
  <c r="C31" i="17" s="1"/>
  <c r="D31" i="17" a="1"/>
  <c r="D31" i="17" s="1"/>
  <c r="E31" i="17" a="1"/>
  <c r="E31" i="17" s="1"/>
  <c r="F31" i="17" a="1"/>
  <c r="F31" i="17" s="1"/>
  <c r="H31" i="17" a="1"/>
  <c r="H31" i="17" s="1"/>
  <c r="G31" i="17" s="1"/>
  <c r="P31" i="17" s="1"/>
  <c r="B32" i="17" a="1"/>
  <c r="B32" i="17" s="1"/>
  <c r="C32" i="17" a="1"/>
  <c r="C32" i="17" s="1"/>
  <c r="D32" i="17" a="1"/>
  <c r="D32" i="17" s="1"/>
  <c r="E32" i="17" a="1"/>
  <c r="E32" i="17" s="1"/>
  <c r="F32" i="17" a="1"/>
  <c r="F32" i="17" s="1"/>
  <c r="H32" i="17" a="1"/>
  <c r="H32" i="17" s="1"/>
  <c r="G32" i="17" s="1"/>
  <c r="P32" i="17" s="1"/>
  <c r="B33" i="17" a="1"/>
  <c r="B33" i="17" s="1"/>
  <c r="C33" i="17" a="1"/>
  <c r="C33" i="17" s="1"/>
  <c r="D33" i="17" a="1"/>
  <c r="D33" i="17" s="1"/>
  <c r="E33" i="17" a="1"/>
  <c r="E33" i="17" s="1"/>
  <c r="F33" i="17" a="1"/>
  <c r="F33" i="17" s="1"/>
  <c r="H33" i="17" a="1"/>
  <c r="H33" i="17" s="1"/>
  <c r="G33" i="17" s="1"/>
  <c r="P33" i="17" s="1"/>
  <c r="B34" i="17" a="1"/>
  <c r="B34" i="17" s="1"/>
  <c r="C34" i="17" a="1"/>
  <c r="C34" i="17" s="1"/>
  <c r="D34" i="17" a="1"/>
  <c r="D34" i="17" s="1"/>
  <c r="E34" i="17" a="1"/>
  <c r="E34" i="17" s="1"/>
  <c r="F34" i="17" a="1"/>
  <c r="F34" i="17" s="1"/>
  <c r="H34" i="17" a="1"/>
  <c r="H34" i="17" s="1"/>
  <c r="G34" i="17" s="1"/>
  <c r="P34" i="17" s="1"/>
  <c r="B35" i="17" a="1"/>
  <c r="B35" i="17" s="1"/>
  <c r="C35" i="17" a="1"/>
  <c r="C35" i="17" s="1"/>
  <c r="D35" i="17" a="1"/>
  <c r="D35" i="17" s="1"/>
  <c r="E35" i="17" a="1"/>
  <c r="E35" i="17" s="1"/>
  <c r="F35" i="17" a="1"/>
  <c r="F35" i="17" s="1"/>
  <c r="H35" i="17" a="1"/>
  <c r="H35" i="17" s="1"/>
  <c r="G35" i="17" s="1"/>
  <c r="P35" i="17" s="1"/>
  <c r="B36" i="17" a="1"/>
  <c r="B36" i="17" s="1"/>
  <c r="C36" i="17" a="1"/>
  <c r="C36" i="17" s="1"/>
  <c r="D36" i="17" a="1"/>
  <c r="D36" i="17" s="1"/>
  <c r="E36" i="17" a="1"/>
  <c r="E36" i="17" s="1"/>
  <c r="F36" i="17" a="1"/>
  <c r="F36" i="17" s="1"/>
  <c r="H36" i="17" a="1"/>
  <c r="H36" i="17" s="1"/>
  <c r="G36" i="17" s="1"/>
  <c r="P36" i="17" s="1"/>
  <c r="Q53" i="15" l="1"/>
  <c r="D60" i="15"/>
  <c r="C20" i="22" l="1" a="1"/>
  <c r="C20" i="22" s="1"/>
  <c r="C21" i="22" a="1"/>
  <c r="C21" i="22" s="1"/>
  <c r="C22" i="22" a="1"/>
  <c r="C22" i="22" s="1"/>
  <c r="C23" i="22" a="1"/>
  <c r="C23" i="22" s="1"/>
  <c r="C24" i="22" a="1"/>
  <c r="C24" i="22" s="1"/>
  <c r="C25" i="22" a="1"/>
  <c r="C25" i="22" s="1"/>
  <c r="C26" i="22" a="1"/>
  <c r="C26" i="22" s="1"/>
  <c r="C27" i="22" a="1"/>
  <c r="C27" i="22" s="1"/>
  <c r="C28" i="22" a="1"/>
  <c r="C28" i="22" s="1"/>
  <c r="C29" i="22" a="1"/>
  <c r="C29" i="22" s="1"/>
  <c r="C30" i="22" a="1"/>
  <c r="C30" i="22" s="1"/>
  <c r="C31" i="22" a="1"/>
  <c r="C31" i="22" s="1"/>
  <c r="C32" i="22" a="1"/>
  <c r="C32" i="22" s="1"/>
  <c r="C33" i="22" a="1"/>
  <c r="C33" i="22" s="1"/>
  <c r="C34" i="22" a="1"/>
  <c r="C34" i="22" s="1"/>
  <c r="C35" i="22" a="1"/>
  <c r="C35" i="22" s="1"/>
  <c r="C36" i="22" a="1"/>
  <c r="C36" i="22" s="1"/>
  <c r="C37" i="22" a="1"/>
  <c r="C37" i="22" s="1"/>
  <c r="C38" i="22" a="1"/>
  <c r="C38" i="22" s="1"/>
  <c r="B20" i="22" a="1"/>
  <c r="B20" i="22" s="1"/>
  <c r="D20" i="22" s="1"/>
  <c r="B21" i="22" a="1"/>
  <c r="B21" i="22" s="1"/>
  <c r="D21" i="22" s="1"/>
  <c r="B22" i="22" a="1"/>
  <c r="B22" i="22" s="1"/>
  <c r="D22" i="22" s="1"/>
  <c r="B23" i="22" a="1"/>
  <c r="B23" i="22" s="1"/>
  <c r="D23" i="22" s="1"/>
  <c r="B24" i="22" a="1"/>
  <c r="B24" i="22" s="1"/>
  <c r="D24" i="22" s="1"/>
  <c r="B25" i="22" a="1"/>
  <c r="B25" i="22" s="1"/>
  <c r="D25" i="22" s="1"/>
  <c r="B26" i="22" a="1"/>
  <c r="B26" i="22" s="1"/>
  <c r="D26" i="22" s="1"/>
  <c r="B27" i="22" a="1"/>
  <c r="B27" i="22" s="1"/>
  <c r="D27" i="22" s="1"/>
  <c r="B28" i="22" a="1"/>
  <c r="B28" i="22" s="1"/>
  <c r="D28" i="22" s="1"/>
  <c r="B29" i="22" a="1"/>
  <c r="B29" i="22" s="1"/>
  <c r="D29" i="22" s="1"/>
  <c r="B30" i="22" a="1"/>
  <c r="B30" i="22" s="1"/>
  <c r="D30" i="22" s="1"/>
  <c r="B31" i="22" a="1"/>
  <c r="B31" i="22" s="1"/>
  <c r="D31" i="22" s="1"/>
  <c r="B32" i="22" a="1"/>
  <c r="B32" i="22" s="1"/>
  <c r="D32" i="22" s="1"/>
  <c r="B33" i="22" a="1"/>
  <c r="B33" i="22" s="1"/>
  <c r="D33" i="22" s="1"/>
  <c r="B34" i="22" a="1"/>
  <c r="B34" i="22" s="1"/>
  <c r="D34" i="22" s="1"/>
  <c r="B35" i="22" a="1"/>
  <c r="B35" i="22" s="1"/>
  <c r="D35" i="22" s="1"/>
  <c r="B36" i="22" a="1"/>
  <c r="B36" i="22" s="1"/>
  <c r="D36" i="22" s="1"/>
  <c r="B37" i="22" a="1"/>
  <c r="B37" i="22" s="1"/>
  <c r="D37" i="22" s="1"/>
  <c r="B38" i="22" a="1"/>
  <c r="B38" i="22" s="1"/>
  <c r="D38" i="22" s="1"/>
  <c r="Q45" i="17" l="1"/>
  <c r="S45" i="17"/>
  <c r="N45" i="17"/>
  <c r="O45" i="17" s="1"/>
  <c r="S87" i="17"/>
  <c r="N87" i="17"/>
  <c r="O87" i="17" s="1"/>
  <c r="S79" i="17"/>
  <c r="N79" i="17"/>
  <c r="O79" i="17" s="1"/>
  <c r="Q77" i="17"/>
  <c r="S77" i="17"/>
  <c r="N77" i="17"/>
  <c r="O77" i="17" s="1"/>
  <c r="N98" i="17"/>
  <c r="O98" i="17" s="1"/>
  <c r="S98" i="17"/>
  <c r="S61" i="17"/>
  <c r="N61" i="17"/>
  <c r="O61" i="17" s="1"/>
  <c r="S49" i="17"/>
  <c r="N49" i="17"/>
  <c r="O49" i="17" s="1"/>
  <c r="S83" i="17"/>
  <c r="N83" i="17"/>
  <c r="O83" i="17" s="1"/>
  <c r="Q75" i="17"/>
  <c r="S75" i="17"/>
  <c r="N75" i="17"/>
  <c r="O75" i="17" s="1"/>
  <c r="N96" i="17"/>
  <c r="O96" i="17" s="1"/>
  <c r="S96" i="17"/>
  <c r="Q20" i="17"/>
  <c r="S20" i="17"/>
  <c r="N20" i="17"/>
  <c r="O20" i="17" s="1"/>
  <c r="N60" i="17"/>
  <c r="O60" i="17" s="1"/>
  <c r="S60" i="17"/>
  <c r="Q56" i="17"/>
  <c r="N56" i="17"/>
  <c r="O56" i="17" s="1"/>
  <c r="S56" i="17"/>
  <c r="Q52" i="17"/>
  <c r="N52" i="17"/>
  <c r="O52" i="17" s="1"/>
  <c r="S52" i="17"/>
  <c r="Q48" i="17"/>
  <c r="N48" i="17"/>
  <c r="O48" i="17" s="1"/>
  <c r="S48" i="17"/>
  <c r="N44" i="17"/>
  <c r="O44" i="17" s="1"/>
  <c r="S44" i="17"/>
  <c r="Q21" i="17"/>
  <c r="N21" i="17"/>
  <c r="O21" i="17" s="1"/>
  <c r="S21" i="17"/>
  <c r="Q57" i="17"/>
  <c r="S57" i="17"/>
  <c r="N57" i="17"/>
  <c r="O57" i="17" s="1"/>
  <c r="Q81" i="17"/>
  <c r="S81" i="17"/>
  <c r="N81" i="17"/>
  <c r="O81" i="17" s="1"/>
  <c r="Q73" i="17"/>
  <c r="S73" i="17"/>
  <c r="N73" i="17"/>
  <c r="O73" i="17" s="1"/>
  <c r="N23" i="17"/>
  <c r="O23" i="17" s="1"/>
  <c r="S23" i="17"/>
  <c r="N19" i="17"/>
  <c r="O19" i="17" s="1"/>
  <c r="S19" i="17"/>
  <c r="S59" i="17"/>
  <c r="N59" i="17"/>
  <c r="O59" i="17" s="1"/>
  <c r="S55" i="17"/>
  <c r="N55" i="17"/>
  <c r="O55" i="17" s="1"/>
  <c r="S51" i="17"/>
  <c r="N51" i="17"/>
  <c r="O51" i="17" s="1"/>
  <c r="Q47" i="17"/>
  <c r="S47" i="17"/>
  <c r="N47" i="17"/>
  <c r="O47" i="17" s="1"/>
  <c r="Q88" i="17"/>
  <c r="N88" i="17"/>
  <c r="O88" i="17" s="1"/>
  <c r="S88" i="17"/>
  <c r="N86" i="17"/>
  <c r="O86" i="17" s="1"/>
  <c r="S86" i="17"/>
  <c r="Q84" i="17"/>
  <c r="N84" i="17"/>
  <c r="O84" i="17" s="1"/>
  <c r="S84" i="17"/>
  <c r="N82" i="17"/>
  <c r="O82" i="17" s="1"/>
  <c r="S82" i="17"/>
  <c r="Q80" i="17"/>
  <c r="N80" i="17"/>
  <c r="O80" i="17" s="1"/>
  <c r="S80" i="17"/>
  <c r="N78" i="17"/>
  <c r="O78" i="17" s="1"/>
  <c r="S78" i="17"/>
  <c r="N76" i="17"/>
  <c r="O76" i="17" s="1"/>
  <c r="S76" i="17"/>
  <c r="Q74" i="17"/>
  <c r="N74" i="17"/>
  <c r="O74" i="17" s="1"/>
  <c r="S74" i="17"/>
  <c r="N72" i="17"/>
  <c r="O72" i="17" s="1"/>
  <c r="S72" i="17"/>
  <c r="Q70" i="17"/>
  <c r="N70" i="17"/>
  <c r="O70" i="17" s="1"/>
  <c r="S70" i="17"/>
  <c r="Q101" i="17"/>
  <c r="S101" i="17"/>
  <c r="N101" i="17"/>
  <c r="O101" i="17" s="1"/>
  <c r="S99" i="17"/>
  <c r="N99" i="17"/>
  <c r="O99" i="17" s="1"/>
  <c r="Q97" i="17"/>
  <c r="S97" i="17"/>
  <c r="N97" i="17"/>
  <c r="O97" i="17" s="1"/>
  <c r="Q53" i="17"/>
  <c r="S53" i="17"/>
  <c r="N53" i="17"/>
  <c r="O53" i="17" s="1"/>
  <c r="Q85" i="17"/>
  <c r="S85" i="17"/>
  <c r="N85" i="17"/>
  <c r="O85" i="17" s="1"/>
  <c r="S71" i="17"/>
  <c r="N71" i="17"/>
  <c r="O71" i="17" s="1"/>
  <c r="N100" i="17"/>
  <c r="O100" i="17" s="1"/>
  <c r="S100" i="17"/>
  <c r="Q22" i="17"/>
  <c r="S22" i="17"/>
  <c r="N22" i="17"/>
  <c r="O22" i="17" s="1"/>
  <c r="Q18" i="17"/>
  <c r="S18" i="17"/>
  <c r="N18" i="17"/>
  <c r="O18" i="17" s="1"/>
  <c r="N62" i="17"/>
  <c r="O62" i="17" s="1"/>
  <c r="S62" i="17"/>
  <c r="Q58" i="17"/>
  <c r="N58" i="17"/>
  <c r="O58" i="17" s="1"/>
  <c r="S58" i="17"/>
  <c r="Q54" i="17"/>
  <c r="N54" i="17"/>
  <c r="O54" i="17" s="1"/>
  <c r="S54" i="17"/>
  <c r="Q50" i="17"/>
  <c r="N50" i="17"/>
  <c r="O50" i="17" s="1"/>
  <c r="S50" i="17"/>
  <c r="N46" i="17"/>
  <c r="O46" i="17" s="1"/>
  <c r="S46" i="17"/>
  <c r="Q44" i="17"/>
  <c r="S140" i="17"/>
  <c r="N140" i="17"/>
  <c r="O140" i="17" s="1"/>
  <c r="N138" i="17"/>
  <c r="O138" i="17" s="1"/>
  <c r="S138" i="17"/>
  <c r="S136" i="17"/>
  <c r="N136" i="17"/>
  <c r="O136" i="17" s="1"/>
  <c r="N134" i="17"/>
  <c r="O134" i="17" s="1"/>
  <c r="S134" i="17"/>
  <c r="S132" i="17"/>
  <c r="N132" i="17"/>
  <c r="O132" i="17" s="1"/>
  <c r="S130" i="17"/>
  <c r="N130" i="17"/>
  <c r="O130" i="17" s="1"/>
  <c r="S128" i="17"/>
  <c r="N128" i="17"/>
  <c r="O128" i="17" s="1"/>
  <c r="N126" i="17"/>
  <c r="O126" i="17" s="1"/>
  <c r="S126" i="17"/>
  <c r="S124" i="17"/>
  <c r="N124" i="17"/>
  <c r="O124" i="17" s="1"/>
  <c r="N122" i="17"/>
  <c r="O122" i="17" s="1"/>
  <c r="S122" i="17"/>
  <c r="N153" i="17"/>
  <c r="O153" i="17" s="1"/>
  <c r="S153" i="17"/>
  <c r="S151" i="17"/>
  <c r="N151" i="17"/>
  <c r="O151" i="17" s="1"/>
  <c r="S149" i="17"/>
  <c r="N149" i="17"/>
  <c r="O149" i="17" s="1"/>
  <c r="S192" i="17"/>
  <c r="N192" i="17"/>
  <c r="O192" i="17" s="1"/>
  <c r="S190" i="17"/>
  <c r="N190" i="17"/>
  <c r="O190" i="17" s="1"/>
  <c r="N188" i="17"/>
  <c r="O188" i="17" s="1"/>
  <c r="S188" i="17"/>
  <c r="N186" i="17"/>
  <c r="O186" i="17" s="1"/>
  <c r="S186" i="17"/>
  <c r="N184" i="17"/>
  <c r="O184" i="17" s="1"/>
  <c r="S184" i="17"/>
  <c r="N182" i="17"/>
  <c r="O182" i="17" s="1"/>
  <c r="S182" i="17"/>
  <c r="N180" i="17"/>
  <c r="O180" i="17" s="1"/>
  <c r="S180" i="17"/>
  <c r="S178" i="17"/>
  <c r="N178" i="17"/>
  <c r="O178" i="17" s="1"/>
  <c r="S176" i="17"/>
  <c r="N176" i="17"/>
  <c r="O176" i="17" s="1"/>
  <c r="S174" i="17"/>
  <c r="N174" i="17"/>
  <c r="O174" i="17" s="1"/>
  <c r="N217" i="17"/>
  <c r="O217" i="17" s="1"/>
  <c r="S217" i="17"/>
  <c r="S215" i="17"/>
  <c r="N215" i="17"/>
  <c r="O215" i="17" s="1"/>
  <c r="N213" i="17"/>
  <c r="O213" i="17" s="1"/>
  <c r="S213" i="17"/>
  <c r="N211" i="17"/>
  <c r="O211" i="17" s="1"/>
  <c r="S211" i="17"/>
  <c r="N209" i="17"/>
  <c r="O209" i="17" s="1"/>
  <c r="S209" i="17"/>
  <c r="S207" i="17"/>
  <c r="N207" i="17"/>
  <c r="O207" i="17" s="1"/>
  <c r="N205" i="17"/>
  <c r="O205" i="17" s="1"/>
  <c r="S205" i="17"/>
  <c r="N203" i="17"/>
  <c r="O203" i="17" s="1"/>
  <c r="S203" i="17"/>
  <c r="N201" i="17"/>
  <c r="O201" i="17" s="1"/>
  <c r="S201" i="17"/>
  <c r="S244" i="17"/>
  <c r="N244" i="17"/>
  <c r="O244" i="17" s="1"/>
  <c r="N242" i="17"/>
  <c r="O242" i="17" s="1"/>
  <c r="S242" i="17"/>
  <c r="S240" i="17"/>
  <c r="N240" i="17"/>
  <c r="O240" i="17" s="1"/>
  <c r="N238" i="17"/>
  <c r="O238" i="17" s="1"/>
  <c r="S238" i="17"/>
  <c r="S236" i="17"/>
  <c r="N236" i="17"/>
  <c r="O236" i="17" s="1"/>
  <c r="S234" i="17"/>
  <c r="N234" i="17"/>
  <c r="O234" i="17" s="1"/>
  <c r="S232" i="17"/>
  <c r="N232" i="17"/>
  <c r="O232" i="17" s="1"/>
  <c r="N230" i="17"/>
  <c r="O230" i="17" s="1"/>
  <c r="S230" i="17"/>
  <c r="S228" i="17"/>
  <c r="N228" i="17"/>
  <c r="O228" i="17" s="1"/>
  <c r="N226" i="17"/>
  <c r="O226" i="17" s="1"/>
  <c r="S226" i="17"/>
  <c r="S152" i="17"/>
  <c r="N152" i="17"/>
  <c r="O152" i="17" s="1"/>
  <c r="S150" i="17"/>
  <c r="N150" i="17"/>
  <c r="O150" i="17" s="1"/>
  <c r="N148" i="17"/>
  <c r="O148" i="17" s="1"/>
  <c r="S148" i="17"/>
  <c r="S191" i="17"/>
  <c r="N191" i="17"/>
  <c r="O191" i="17" s="1"/>
  <c r="N189" i="17"/>
  <c r="O189" i="17" s="1"/>
  <c r="S189" i="17"/>
  <c r="S187" i="17"/>
  <c r="N187" i="17"/>
  <c r="O187" i="17" s="1"/>
  <c r="N185" i="17"/>
  <c r="O185" i="17" s="1"/>
  <c r="S185" i="17"/>
  <c r="S183" i="17"/>
  <c r="N183" i="17"/>
  <c r="O183" i="17" s="1"/>
  <c r="N181" i="17"/>
  <c r="O181" i="17" s="1"/>
  <c r="S181" i="17"/>
  <c r="N179" i="17"/>
  <c r="O179" i="17" s="1"/>
  <c r="S179" i="17"/>
  <c r="S177" i="17"/>
  <c r="N177" i="17"/>
  <c r="O177" i="17" s="1"/>
  <c r="S175" i="17"/>
  <c r="N175" i="17"/>
  <c r="O175" i="17" s="1"/>
  <c r="S218" i="17"/>
  <c r="N218" i="17"/>
  <c r="O218" i="17" s="1"/>
  <c r="S216" i="17"/>
  <c r="N216" i="17"/>
  <c r="O216" i="17" s="1"/>
  <c r="S214" i="17"/>
  <c r="N214" i="17"/>
  <c r="O214" i="17" s="1"/>
  <c r="S212" i="17"/>
  <c r="N212" i="17"/>
  <c r="O212" i="17" s="1"/>
  <c r="S210" i="17"/>
  <c r="N210" i="17"/>
  <c r="O210" i="17" s="1"/>
  <c r="S208" i="17"/>
  <c r="N208" i="17"/>
  <c r="O208" i="17" s="1"/>
  <c r="S206" i="17"/>
  <c r="N206" i="17"/>
  <c r="O206" i="17" s="1"/>
  <c r="S204" i="17"/>
  <c r="N204" i="17"/>
  <c r="O204" i="17" s="1"/>
  <c r="S202" i="17"/>
  <c r="N202" i="17"/>
  <c r="O202" i="17" s="1"/>
  <c r="N200" i="17"/>
  <c r="O200" i="17" s="1"/>
  <c r="S200" i="17"/>
  <c r="N243" i="17"/>
  <c r="O243" i="17" s="1"/>
  <c r="S243" i="17"/>
  <c r="N241" i="17"/>
  <c r="O241" i="17" s="1"/>
  <c r="S241" i="17"/>
  <c r="N239" i="17"/>
  <c r="O239" i="17" s="1"/>
  <c r="S239" i="17"/>
  <c r="N237" i="17"/>
  <c r="O237" i="17" s="1"/>
  <c r="S237" i="17"/>
  <c r="S235" i="17"/>
  <c r="N235" i="17"/>
  <c r="O235" i="17" s="1"/>
  <c r="S233" i="17"/>
  <c r="N233" i="17"/>
  <c r="O233" i="17" s="1"/>
  <c r="N231" i="17"/>
  <c r="O231" i="17" s="1"/>
  <c r="S231" i="17"/>
  <c r="N229" i="17"/>
  <c r="O229" i="17" s="1"/>
  <c r="S229" i="17"/>
  <c r="N227" i="17"/>
  <c r="O227" i="17" s="1"/>
  <c r="S227" i="17"/>
  <c r="N139" i="17"/>
  <c r="O139" i="17" s="1"/>
  <c r="S139" i="17"/>
  <c r="N137" i="17"/>
  <c r="O137" i="17" s="1"/>
  <c r="S137" i="17"/>
  <c r="S135" i="17"/>
  <c r="N135" i="17"/>
  <c r="O135" i="17" s="1"/>
  <c r="S133" i="17"/>
  <c r="N133" i="17"/>
  <c r="O133" i="17" s="1"/>
  <c r="S131" i="17"/>
  <c r="N131" i="17"/>
  <c r="O131" i="17" s="1"/>
  <c r="S129" i="17"/>
  <c r="N129" i="17"/>
  <c r="O129" i="17" s="1"/>
  <c r="N127" i="17"/>
  <c r="O127" i="17" s="1"/>
  <c r="S127" i="17"/>
  <c r="N125" i="17"/>
  <c r="O125" i="17" s="1"/>
  <c r="S125" i="17"/>
  <c r="N123" i="17"/>
  <c r="O123" i="17" s="1"/>
  <c r="S123" i="17"/>
  <c r="S165" i="17"/>
  <c r="N165" i="17"/>
  <c r="O165" i="17" s="1"/>
  <c r="S163" i="17"/>
  <c r="N163" i="17"/>
  <c r="O163" i="17" s="1"/>
  <c r="S161" i="17"/>
  <c r="N161" i="17"/>
  <c r="O161" i="17" s="1"/>
  <c r="S159" i="17"/>
  <c r="N159" i="17"/>
  <c r="O159" i="17" s="1"/>
  <c r="S157" i="17"/>
  <c r="N157" i="17"/>
  <c r="O157" i="17" s="1"/>
  <c r="S155" i="17"/>
  <c r="N155" i="17"/>
  <c r="O155" i="17" s="1"/>
  <c r="S166" i="17"/>
  <c r="N166" i="17"/>
  <c r="O166" i="17" s="1"/>
  <c r="S164" i="17"/>
  <c r="N164" i="17"/>
  <c r="O164" i="17" s="1"/>
  <c r="S162" i="17"/>
  <c r="N162" i="17"/>
  <c r="O162" i="17" s="1"/>
  <c r="S160" i="17"/>
  <c r="N160" i="17"/>
  <c r="O160" i="17" s="1"/>
  <c r="S158" i="17"/>
  <c r="N158" i="17"/>
  <c r="O158" i="17" s="1"/>
  <c r="S156" i="17"/>
  <c r="N156" i="17"/>
  <c r="O156" i="17" s="1"/>
  <c r="S154" i="17"/>
  <c r="N154" i="17"/>
  <c r="O154" i="17" s="1"/>
  <c r="S113" i="17"/>
  <c r="N113" i="17"/>
  <c r="O113" i="17" s="1"/>
  <c r="S111" i="17"/>
  <c r="N111" i="17"/>
  <c r="O111" i="17" s="1"/>
  <c r="S109" i="17"/>
  <c r="N109" i="17"/>
  <c r="O109" i="17" s="1"/>
  <c r="S107" i="17"/>
  <c r="N107" i="17"/>
  <c r="O107" i="17" s="1"/>
  <c r="S105" i="17"/>
  <c r="N105" i="17"/>
  <c r="O105" i="17" s="1"/>
  <c r="S103" i="17"/>
  <c r="N103" i="17"/>
  <c r="O103" i="17" s="1"/>
  <c r="S114" i="17"/>
  <c r="N114" i="17"/>
  <c r="O114" i="17" s="1"/>
  <c r="S112" i="17"/>
  <c r="N112" i="17"/>
  <c r="O112" i="17" s="1"/>
  <c r="S110" i="17"/>
  <c r="N110" i="17"/>
  <c r="O110" i="17" s="1"/>
  <c r="S108" i="17"/>
  <c r="N108" i="17"/>
  <c r="O108" i="17" s="1"/>
  <c r="S106" i="17"/>
  <c r="N106" i="17"/>
  <c r="O106" i="17" s="1"/>
  <c r="S104" i="17"/>
  <c r="N104" i="17"/>
  <c r="O104" i="17" s="1"/>
  <c r="S102" i="17"/>
  <c r="N102" i="17"/>
  <c r="O102" i="17" s="1"/>
  <c r="N26" i="17"/>
  <c r="O26" i="17" s="1"/>
  <c r="S26" i="17"/>
  <c r="N33" i="17"/>
  <c r="O33" i="17" s="1"/>
  <c r="S33" i="17"/>
  <c r="N25" i="17"/>
  <c r="O25" i="17" s="1"/>
  <c r="S25" i="17"/>
  <c r="N36" i="17"/>
  <c r="O36" i="17" s="1"/>
  <c r="S36" i="17"/>
  <c r="N28" i="17"/>
  <c r="O28" i="17" s="1"/>
  <c r="S28" i="17"/>
  <c r="N34" i="17"/>
  <c r="O34" i="17" s="1"/>
  <c r="S34" i="17"/>
  <c r="N29" i="17"/>
  <c r="O29" i="17" s="1"/>
  <c r="S29" i="17"/>
  <c r="N32" i="17"/>
  <c r="O32" i="17" s="1"/>
  <c r="S32" i="17"/>
  <c r="N24" i="17"/>
  <c r="O24" i="17" s="1"/>
  <c r="S24" i="17"/>
  <c r="N35" i="17"/>
  <c r="O35" i="17" s="1"/>
  <c r="S35" i="17"/>
  <c r="N31" i="17"/>
  <c r="O31" i="17" s="1"/>
  <c r="S31" i="17"/>
  <c r="N27" i="17"/>
  <c r="O27" i="17" s="1"/>
  <c r="S27" i="17"/>
  <c r="N30" i="17"/>
  <c r="O30" i="17" s="1"/>
  <c r="S30" i="17"/>
  <c r="Q98" i="17" l="1"/>
  <c r="Q78" i="17"/>
  <c r="Q55" i="17"/>
  <c r="Q60" i="17"/>
  <c r="Q83" i="17"/>
  <c r="Q59" i="17"/>
  <c r="Q86" i="17"/>
  <c r="Q49" i="17"/>
  <c r="Q62" i="17"/>
  <c r="Q82" i="17"/>
  <c r="Q71" i="17"/>
  <c r="Q51" i="17"/>
  <c r="Q46" i="17"/>
  <c r="Q100" i="17"/>
  <c r="Q79" i="17"/>
  <c r="Q99" i="17"/>
  <c r="Q72" i="17"/>
  <c r="Q19" i="17"/>
  <c r="Q87" i="17"/>
  <c r="Q76" i="17"/>
  <c r="Q96" i="17"/>
  <c r="Q61" i="17"/>
  <c r="Q234" i="17"/>
  <c r="Q242" i="17"/>
  <c r="Q205" i="17"/>
  <c r="Q213" i="17"/>
  <c r="Q176" i="17"/>
  <c r="Q184" i="17"/>
  <c r="Q192" i="17"/>
  <c r="Q122" i="17"/>
  <c r="Q130" i="17"/>
  <c r="Q138" i="17"/>
  <c r="Q235" i="17"/>
  <c r="Q148" i="17"/>
  <c r="Q226" i="17"/>
  <c r="Q127" i="17"/>
  <c r="Q135" i="17"/>
  <c r="Q233" i="17"/>
  <c r="Q241" i="17"/>
  <c r="Q204" i="17"/>
  <c r="Q212" i="17"/>
  <c r="Q175" i="17"/>
  <c r="Q183" i="17"/>
  <c r="Q191" i="17"/>
  <c r="Q232" i="17"/>
  <c r="Q240" i="17"/>
  <c r="Q203" i="17"/>
  <c r="Q211" i="17"/>
  <c r="Q174" i="17"/>
  <c r="Q182" i="17"/>
  <c r="Q190" i="17"/>
  <c r="Q153" i="17"/>
  <c r="Q128" i="17"/>
  <c r="Q136" i="17"/>
  <c r="Q129" i="17"/>
  <c r="Q137" i="17"/>
  <c r="Q227" i="17"/>
  <c r="Q214" i="17"/>
  <c r="Q177" i="17"/>
  <c r="Q125" i="17"/>
  <c r="Q133" i="17"/>
  <c r="Q231" i="17"/>
  <c r="Q239" i="17"/>
  <c r="Q202" i="17"/>
  <c r="Q210" i="17"/>
  <c r="Q218" i="17"/>
  <c r="Q181" i="17"/>
  <c r="Q189" i="17"/>
  <c r="Q152" i="17"/>
  <c r="Q230" i="17"/>
  <c r="Q238" i="17"/>
  <c r="Q201" i="17"/>
  <c r="Q209" i="17"/>
  <c r="Q217" i="17"/>
  <c r="Q180" i="17"/>
  <c r="Q188" i="17"/>
  <c r="Q151" i="17"/>
  <c r="Q126" i="17"/>
  <c r="Q134" i="17"/>
  <c r="Q243" i="17"/>
  <c r="Q206" i="17"/>
  <c r="Q185" i="17"/>
  <c r="Q123" i="17"/>
  <c r="Q131" i="17"/>
  <c r="Q139" i="17"/>
  <c r="Q229" i="17"/>
  <c r="Q237" i="17"/>
  <c r="Q200" i="17"/>
  <c r="Q208" i="17"/>
  <c r="Q216" i="17"/>
  <c r="Q179" i="17"/>
  <c r="Q187" i="17"/>
  <c r="Q150" i="17"/>
  <c r="Q228" i="17"/>
  <c r="Q236" i="17"/>
  <c r="Q244" i="17"/>
  <c r="Q207" i="17"/>
  <c r="Q215" i="17"/>
  <c r="Q178" i="17"/>
  <c r="Q186" i="17"/>
  <c r="Q149" i="17"/>
  <c r="Q124" i="17"/>
  <c r="Q132" i="17"/>
  <c r="Q140" i="17"/>
  <c r="Q160" i="17"/>
  <c r="Q155" i="17"/>
  <c r="Q163" i="17"/>
  <c r="Q158" i="17"/>
  <c r="Q166" i="17"/>
  <c r="Q161" i="17"/>
  <c r="Q156" i="17"/>
  <c r="Q164" i="17"/>
  <c r="Q159" i="17"/>
  <c r="Q154" i="17"/>
  <c r="Q162" i="17"/>
  <c r="Q157" i="17"/>
  <c r="Q165" i="17"/>
  <c r="Q108" i="17"/>
  <c r="Q111" i="17"/>
  <c r="Q106" i="17"/>
  <c r="Q114" i="17"/>
  <c r="Q109" i="17"/>
  <c r="Q104" i="17"/>
  <c r="Q112" i="17"/>
  <c r="Q107" i="17"/>
  <c r="Q103" i="17"/>
  <c r="Q102" i="17"/>
  <c r="Q110" i="17"/>
  <c r="Q105" i="17"/>
  <c r="Q113" i="17"/>
  <c r="Q24" i="17"/>
  <c r="Q27" i="17"/>
  <c r="Q28" i="17"/>
  <c r="Q25" i="17"/>
  <c r="Q26" i="17"/>
  <c r="C19" i="22" a="1"/>
  <c r="C19" i="22" s="1"/>
  <c r="B19" i="22" a="1"/>
  <c r="B19" i="22" s="1"/>
  <c r="N1" i="22"/>
  <c r="B170" i="17"/>
  <c r="B196" i="17"/>
  <c r="B222" i="17"/>
  <c r="F225" i="17" a="1"/>
  <c r="F225" i="17" s="1"/>
  <c r="D225" i="17" a="1"/>
  <c r="D225" i="17" s="1"/>
  <c r="F199" i="17" a="1"/>
  <c r="F199" i="17" s="1"/>
  <c r="D199" i="17" a="1"/>
  <c r="D199" i="17" s="1"/>
  <c r="F173" i="17" a="1"/>
  <c r="F173" i="17" s="1"/>
  <c r="D173" i="17" a="1"/>
  <c r="D173" i="17" s="1"/>
  <c r="F147" i="17" a="1"/>
  <c r="F147" i="17" s="1"/>
  <c r="D147" i="17" a="1"/>
  <c r="D147" i="17" s="1"/>
  <c r="F121" i="17" a="1"/>
  <c r="F121" i="17" s="1"/>
  <c r="D121" i="17" a="1"/>
  <c r="D121" i="17" s="1"/>
  <c r="F95" i="17" a="1"/>
  <c r="F95" i="17" s="1"/>
  <c r="D95" i="17" a="1"/>
  <c r="D95" i="17" s="1"/>
  <c r="F69" i="17" a="1"/>
  <c r="F69" i="17" s="1"/>
  <c r="D69" i="17" a="1"/>
  <c r="D69" i="17" s="1"/>
  <c r="F43" i="17" a="1"/>
  <c r="F43" i="17" s="1"/>
  <c r="D43" i="17" a="1"/>
  <c r="D43" i="17" s="1"/>
  <c r="F17" i="17" a="1"/>
  <c r="F17" i="17" s="1"/>
  <c r="E17" i="17" a="1"/>
  <c r="E17" i="17" s="1"/>
  <c r="D17" i="17" a="1"/>
  <c r="D17" i="17" s="1"/>
  <c r="A2" i="24"/>
  <c r="B5" i="24"/>
  <c r="B4" i="24"/>
  <c r="A4" i="24" s="1"/>
  <c r="B3" i="24"/>
  <c r="A3" i="24" s="1"/>
  <c r="A5" i="24" l="1"/>
  <c r="B6" i="24"/>
  <c r="A6" i="24" s="1"/>
  <c r="B8" i="24"/>
  <c r="A8" i="24" s="1"/>
  <c r="B7" i="24"/>
  <c r="A7" i="24" s="1"/>
  <c r="Q23" i="17"/>
  <c r="Q36" i="17"/>
  <c r="Q35" i="17"/>
  <c r="Q31" i="17"/>
  <c r="Q32" i="17"/>
  <c r="Q34" i="17"/>
  <c r="Q30" i="17"/>
  <c r="Q33" i="17"/>
  <c r="Q29" i="17"/>
  <c r="H15" i="15"/>
  <c r="B11" i="24"/>
  <c r="B48" i="22" a="1"/>
  <c r="B48" i="22" s="1"/>
  <c r="B49" i="22" s="1" a="1"/>
  <c r="B49" i="22" s="1"/>
  <c r="B9" i="24"/>
  <c r="A9" i="24" s="1"/>
  <c r="R245" i="17"/>
  <c r="N43" i="22" s="1"/>
  <c r="R219" i="17"/>
  <c r="M43" i="22" s="1"/>
  <c r="R193" i="17"/>
  <c r="L43" i="22" s="1"/>
  <c r="R167" i="17"/>
  <c r="K43" i="22" s="1"/>
  <c r="R141" i="17"/>
  <c r="J43" i="22" s="1"/>
  <c r="R115" i="17"/>
  <c r="I43" i="22" s="1"/>
  <c r="R89" i="17"/>
  <c r="H43" i="22" s="1"/>
  <c r="R63" i="17"/>
  <c r="G43" i="22" s="1"/>
  <c r="N4" i="15"/>
  <c r="B12" i="24" l="1"/>
  <c r="A12" i="24" s="1"/>
  <c r="A11" i="24"/>
  <c r="I15" i="15"/>
  <c r="D59" i="15" s="1"/>
  <c r="B10" i="24"/>
  <c r="A10" i="24" s="1"/>
  <c r="D58" i="15"/>
  <c r="B13" i="24"/>
  <c r="A13" i="24" s="1"/>
  <c r="B14" i="24"/>
  <c r="A14" i="24" s="1"/>
  <c r="B50" i="22" a="1"/>
  <c r="B50" i="22" s="1"/>
  <c r="B51" i="22" s="1" a="1"/>
  <c r="B51" i="22" s="1"/>
  <c r="J15" i="15" l="1"/>
  <c r="D61" i="15" s="1"/>
  <c r="D64" i="15" s="1"/>
  <c r="B16" i="24"/>
  <c r="A16" i="24" s="1"/>
  <c r="B17" i="24"/>
  <c r="A17" i="24" s="1"/>
  <c r="B15" i="24"/>
  <c r="A15" i="24" s="1"/>
  <c r="B52" i="22" a="1"/>
  <c r="B52" i="22" s="1"/>
  <c r="K15" i="15" l="1"/>
  <c r="L15" i="15" s="1"/>
  <c r="D63" i="15" s="1"/>
  <c r="B19" i="24"/>
  <c r="A19" i="24" s="1"/>
  <c r="B20" i="24"/>
  <c r="A20" i="24" s="1"/>
  <c r="B18" i="24"/>
  <c r="A18" i="24" s="1"/>
  <c r="B53" i="22" a="1"/>
  <c r="B53" i="22" s="1"/>
  <c r="B54" i="22" s="1" a="1"/>
  <c r="B54" i="22" s="1"/>
  <c r="B55" i="22" s="1" a="1"/>
  <c r="B55" i="22" s="1"/>
  <c r="L70" i="22"/>
  <c r="I70" i="22"/>
  <c r="F70" i="22"/>
  <c r="L46" i="22"/>
  <c r="I46" i="22"/>
  <c r="F46" i="22"/>
  <c r="D62" i="15" l="1"/>
  <c r="B22" i="24"/>
  <c r="A22" i="24" s="1"/>
  <c r="B23" i="24"/>
  <c r="A23" i="24" s="1"/>
  <c r="B21" i="24"/>
  <c r="A21" i="24" s="1"/>
  <c r="B56" i="22" a="1"/>
  <c r="B56" i="22" s="1"/>
  <c r="B57" i="22" s="1" a="1"/>
  <c r="B57" i="22" s="1"/>
  <c r="B58" i="22" s="1" a="1"/>
  <c r="B58" i="22" s="1"/>
  <c r="B59" i="22" s="1" a="1"/>
  <c r="B59" i="22" s="1"/>
  <c r="B60" i="22" s="1" a="1"/>
  <c r="B60" i="22" s="1"/>
  <c r="B61" i="22" s="1" a="1"/>
  <c r="B61" i="22" s="1"/>
  <c r="B62" i="22" s="1" a="1"/>
  <c r="B62" i="22" s="1"/>
  <c r="B63" i="22" s="1" a="1"/>
  <c r="B63" i="22" s="1"/>
  <c r="B64" i="22" s="1" a="1"/>
  <c r="B64" i="22" s="1"/>
  <c r="B65" i="22" s="1" a="1"/>
  <c r="B65" i="22" s="1"/>
  <c r="B66" i="22" s="1" a="1"/>
  <c r="B66" i="22" s="1"/>
  <c r="B67" i="22" s="1" a="1"/>
  <c r="B67" i="22" s="1"/>
  <c r="B25" i="24" l="1"/>
  <c r="A25" i="24" s="1"/>
  <c r="B26" i="24"/>
  <c r="A26" i="24" s="1"/>
  <c r="B24" i="24"/>
  <c r="A24" i="24" s="1"/>
  <c r="I73" i="22"/>
  <c r="F61" i="15"/>
  <c r="B28" i="24" l="1"/>
  <c r="A28" i="24" s="1"/>
  <c r="B29" i="24"/>
  <c r="A29" i="24" s="1"/>
  <c r="B27" i="24"/>
  <c r="A27" i="24" s="1"/>
  <c r="B31" i="24" l="1"/>
  <c r="A31" i="24" s="1"/>
  <c r="B30" i="24"/>
  <c r="A30" i="24" s="1"/>
  <c r="P26" i="15"/>
  <c r="P27" i="15"/>
  <c r="P28" i="15"/>
  <c r="P29" i="15"/>
  <c r="P30" i="15"/>
  <c r="P31" i="15"/>
  <c r="P32" i="15"/>
  <c r="P33" i="15"/>
  <c r="P25" i="15" l="1"/>
  <c r="P24" i="15" l="1"/>
  <c r="P23" i="15"/>
  <c r="R37" i="17" l="1"/>
  <c r="D19" i="22"/>
  <c r="E42" i="22"/>
  <c r="E41" i="22"/>
  <c r="E40" i="22"/>
  <c r="D12" i="17" l="1"/>
  <c r="D12" i="15"/>
  <c r="F43" i="22"/>
  <c r="O43" i="22" s="1"/>
  <c r="G42" i="22"/>
  <c r="K42" i="22"/>
  <c r="L42" i="22"/>
  <c r="I42" i="22"/>
  <c r="F42" i="22"/>
  <c r="N42" i="22"/>
  <c r="H42" i="22"/>
  <c r="O42" i="22"/>
  <c r="M42" i="22"/>
  <c r="J42" i="22"/>
  <c r="H40" i="22"/>
  <c r="L40" i="22"/>
  <c r="I40" i="22"/>
  <c r="M40" i="22"/>
  <c r="J40" i="22"/>
  <c r="N40" i="22"/>
  <c r="F40" i="22"/>
  <c r="G40" i="22"/>
  <c r="K40" i="22"/>
  <c r="J41" i="22"/>
  <c r="N41" i="22"/>
  <c r="F41" i="22"/>
  <c r="G41" i="22"/>
  <c r="K41" i="22"/>
  <c r="H41" i="22"/>
  <c r="L41" i="22"/>
  <c r="I41" i="22"/>
  <c r="M41" i="22"/>
  <c r="M73" i="22"/>
  <c r="F66" i="15"/>
  <c r="K73" i="22"/>
  <c r="F63" i="15"/>
  <c r="N73" i="22"/>
  <c r="F67" i="15"/>
  <c r="L73" i="22"/>
  <c r="F65" i="15"/>
  <c r="J73" i="22"/>
  <c r="F62" i="15"/>
  <c r="H73" i="22"/>
  <c r="F59" i="15"/>
  <c r="G73" i="22"/>
  <c r="F58" i="15"/>
  <c r="F57" i="15"/>
  <c r="F60" i="15" l="1"/>
  <c r="F64" i="15"/>
  <c r="G9" i="22"/>
  <c r="F73" i="22"/>
  <c r="O73" i="22" s="1"/>
  <c r="F68" i="15" l="1"/>
  <c r="D11" i="22"/>
  <c r="N18" i="22"/>
  <c r="M18" i="22"/>
  <c r="L18" i="22"/>
  <c r="B144" i="17"/>
  <c r="K18" i="22" s="1"/>
  <c r="B118" i="17"/>
  <c r="B92" i="17"/>
  <c r="I18" i="22" s="1"/>
  <c r="B66" i="17"/>
  <c r="H18" i="22" s="1"/>
  <c r="B40" i="17"/>
  <c r="G18" i="22" s="1"/>
  <c r="H225" i="17" a="1"/>
  <c r="H225" i="17" s="1"/>
  <c r="L9" i="17" s="1"/>
  <c r="E225" i="17" a="1"/>
  <c r="E225" i="17" s="1"/>
  <c r="C225" i="17" a="1"/>
  <c r="C225" i="17" s="1"/>
  <c r="B225" i="17" a="1"/>
  <c r="B225" i="17" s="1"/>
  <c r="H199" i="17" a="1"/>
  <c r="H199" i="17" s="1"/>
  <c r="E199" i="17" a="1"/>
  <c r="E199" i="17" s="1"/>
  <c r="C199" i="17" a="1"/>
  <c r="C199" i="17" s="1"/>
  <c r="B199" i="17" a="1"/>
  <c r="B199" i="17" s="1"/>
  <c r="H173" i="17" a="1"/>
  <c r="H173" i="17" s="1"/>
  <c r="E173" i="17" a="1"/>
  <c r="E173" i="17" s="1"/>
  <c r="C173" i="17" a="1"/>
  <c r="C173" i="17" s="1"/>
  <c r="B173" i="17" a="1"/>
  <c r="B173" i="17" s="1"/>
  <c r="H147" i="17" a="1"/>
  <c r="H147" i="17" s="1"/>
  <c r="E147" i="17" a="1"/>
  <c r="E147" i="17" s="1"/>
  <c r="C147" i="17" a="1"/>
  <c r="C147" i="17" s="1"/>
  <c r="B147" i="17" a="1"/>
  <c r="B147" i="17" s="1"/>
  <c r="H121" i="17" a="1"/>
  <c r="H121" i="17" s="1"/>
  <c r="E121" i="17" a="1"/>
  <c r="E121" i="17" s="1"/>
  <c r="C121" i="17" a="1"/>
  <c r="C121" i="17" s="1"/>
  <c r="B121" i="17" a="1"/>
  <c r="B121" i="17" s="1"/>
  <c r="H95" i="17" a="1"/>
  <c r="H95" i="17" s="1"/>
  <c r="E95" i="17" a="1"/>
  <c r="E95" i="17" s="1"/>
  <c r="C95" i="17" a="1"/>
  <c r="C95" i="17" s="1"/>
  <c r="B95" i="17" a="1"/>
  <c r="B95" i="17" s="1"/>
  <c r="H69" i="17" a="1"/>
  <c r="H69" i="17" s="1"/>
  <c r="E69" i="17" a="1"/>
  <c r="E69" i="17" s="1"/>
  <c r="C69" i="17" a="1"/>
  <c r="C69" i="17" s="1"/>
  <c r="B69" i="17" a="1"/>
  <c r="B69" i="17" s="1"/>
  <c r="H43" i="17" a="1"/>
  <c r="H43" i="17" s="1"/>
  <c r="E43" i="17" a="1"/>
  <c r="E43" i="17" s="1"/>
  <c r="C43" i="17" a="1"/>
  <c r="C43" i="17" s="1"/>
  <c r="B43" i="17" a="1"/>
  <c r="B43" i="17" s="1"/>
  <c r="H17" i="17" a="1"/>
  <c r="H17" i="17" s="1"/>
  <c r="N17" i="17" s="1"/>
  <c r="C17" i="17" a="1"/>
  <c r="C17" i="17" s="1"/>
  <c r="B17" i="17" a="1"/>
  <c r="B17" i="17" s="1"/>
  <c r="J12" i="17" l="1"/>
  <c r="S43" i="17"/>
  <c r="N43" i="17"/>
  <c r="S69" i="17"/>
  <c r="S89" i="17" s="1"/>
  <c r="H75" i="22" s="1"/>
  <c r="N69" i="17"/>
  <c r="S95" i="17"/>
  <c r="S115" i="17" s="1"/>
  <c r="I75" i="22" s="1"/>
  <c r="N95" i="17"/>
  <c r="N147" i="17"/>
  <c r="S147" i="17"/>
  <c r="N225" i="17"/>
  <c r="S225" i="17"/>
  <c r="N121" i="17"/>
  <c r="S121" i="17"/>
  <c r="S141" i="17" s="1"/>
  <c r="J75" i="22" s="1"/>
  <c r="S173" i="17"/>
  <c r="S193" i="17" s="1"/>
  <c r="L75" i="22" s="1"/>
  <c r="N173" i="17"/>
  <c r="S199" i="17"/>
  <c r="N199" i="17"/>
  <c r="I9" i="15"/>
  <c r="K9" i="15"/>
  <c r="S17" i="17"/>
  <c r="G199" i="17"/>
  <c r="P199" i="17" s="1"/>
  <c r="G225" i="17"/>
  <c r="P225" i="17" s="1"/>
  <c r="O225" i="17" s="1"/>
  <c r="G173" i="17"/>
  <c r="P173" i="17" s="1"/>
  <c r="O173" i="17" s="1"/>
  <c r="G147" i="17"/>
  <c r="P147" i="17" s="1"/>
  <c r="G95" i="17"/>
  <c r="P95" i="17" s="1"/>
  <c r="G69" i="17"/>
  <c r="P69" i="17" s="1"/>
  <c r="G43" i="17"/>
  <c r="P43" i="17" s="1"/>
  <c r="O43" i="17" s="1"/>
  <c r="G121" i="17"/>
  <c r="P121" i="17" s="1"/>
  <c r="O121" i="17" s="1"/>
  <c r="G17" i="17"/>
  <c r="P17" i="17" s="1"/>
  <c r="O17" i="17" s="1"/>
  <c r="N71" i="22"/>
  <c r="N47" i="22"/>
  <c r="M71" i="22"/>
  <c r="M47" i="22"/>
  <c r="L71" i="22"/>
  <c r="L47" i="22"/>
  <c r="K47" i="22"/>
  <c r="K71" i="22"/>
  <c r="J18" i="22"/>
  <c r="I71" i="22"/>
  <c r="I47" i="22"/>
  <c r="H71" i="22"/>
  <c r="H47" i="22"/>
  <c r="G71" i="22"/>
  <c r="G47" i="22"/>
  <c r="B14" i="17"/>
  <c r="F18" i="22" s="1"/>
  <c r="O69" i="17" l="1"/>
  <c r="O199" i="17"/>
  <c r="O147" i="17"/>
  <c r="O95" i="17"/>
  <c r="J9" i="17"/>
  <c r="F12" i="17"/>
  <c r="Q43" i="17"/>
  <c r="Q95" i="17"/>
  <c r="Q69" i="17"/>
  <c r="Q121" i="17"/>
  <c r="Q173" i="17"/>
  <c r="Q147" i="17"/>
  <c r="Q199" i="17"/>
  <c r="Q225" i="17"/>
  <c r="Q17" i="17"/>
  <c r="N167" i="17"/>
  <c r="N245" i="17"/>
  <c r="M19" i="22"/>
  <c r="I19" i="22"/>
  <c r="N193" i="17"/>
  <c r="J19" i="22"/>
  <c r="H19" i="22"/>
  <c r="S245" i="17"/>
  <c r="N75" i="22" s="1"/>
  <c r="S219" i="17"/>
  <c r="M75" i="22" s="1"/>
  <c r="S167" i="17"/>
  <c r="K75" i="22" s="1"/>
  <c r="S63" i="17"/>
  <c r="G75" i="22" s="1"/>
  <c r="F19" i="22"/>
  <c r="G19" i="22"/>
  <c r="S37" i="17"/>
  <c r="L22" i="22"/>
  <c r="M23" i="22"/>
  <c r="K25" i="22"/>
  <c r="I22" i="22"/>
  <c r="N28" i="22"/>
  <c r="M25" i="22"/>
  <c r="J71" i="22"/>
  <c r="J47" i="22"/>
  <c r="F47" i="22"/>
  <c r="F71" i="22"/>
  <c r="L36" i="22"/>
  <c r="L28" i="22"/>
  <c r="L27" i="22"/>
  <c r="L32" i="22"/>
  <c r="J28" i="22"/>
  <c r="K30" i="22"/>
  <c r="L25" i="22"/>
  <c r="L29" i="22"/>
  <c r="J22" i="22"/>
  <c r="L33" i="22"/>
  <c r="J23" i="22"/>
  <c r="H38" i="22"/>
  <c r="G24" i="22"/>
  <c r="J24" i="22"/>
  <c r="G35" i="22"/>
  <c r="L35" i="22"/>
  <c r="L24" i="22"/>
  <c r="L34" i="22"/>
  <c r="K34" i="22"/>
  <c r="I31" i="22"/>
  <c r="G31" i="22"/>
  <c r="G21" i="22"/>
  <c r="G33" i="22"/>
  <c r="M36" i="22"/>
  <c r="K20" i="22"/>
  <c r="N35" i="22"/>
  <c r="L26" i="22"/>
  <c r="L31" i="22"/>
  <c r="I32" i="22"/>
  <c r="G34" i="22"/>
  <c r="G23" i="22"/>
  <c r="G37" i="22"/>
  <c r="I25" i="22"/>
  <c r="L23" i="22"/>
  <c r="H29" i="22"/>
  <c r="G25" i="22"/>
  <c r="G30" i="22"/>
  <c r="G22" i="22"/>
  <c r="G26" i="22"/>
  <c r="N21" i="22"/>
  <c r="L30" i="22"/>
  <c r="N20" i="22"/>
  <c r="L20" i="22"/>
  <c r="H35" i="22"/>
  <c r="G38" i="22"/>
  <c r="G36" i="22"/>
  <c r="N27" i="22"/>
  <c r="N34" i="22"/>
  <c r="K35" i="22"/>
  <c r="K37" i="22"/>
  <c r="K38" i="22"/>
  <c r="H34" i="22"/>
  <c r="H27" i="22"/>
  <c r="H21" i="22"/>
  <c r="I28" i="22"/>
  <c r="I36" i="22"/>
  <c r="I24" i="22"/>
  <c r="M30" i="22"/>
  <c r="M33" i="22"/>
  <c r="M28" i="22"/>
  <c r="N31" i="22"/>
  <c r="N26" i="22"/>
  <c r="K27" i="22"/>
  <c r="K26" i="22"/>
  <c r="K21" i="22"/>
  <c r="H32" i="22"/>
  <c r="H30" i="22"/>
  <c r="H26" i="22"/>
  <c r="I29" i="22"/>
  <c r="I37" i="22"/>
  <c r="M29" i="22"/>
  <c r="M22" i="22"/>
  <c r="M38" i="22"/>
  <c r="N23" i="22"/>
  <c r="N30" i="22"/>
  <c r="N24" i="22"/>
  <c r="K31" i="22"/>
  <c r="K33" i="22"/>
  <c r="K22" i="22"/>
  <c r="H28" i="22"/>
  <c r="H37" i="22"/>
  <c r="H31" i="22"/>
  <c r="I35" i="22"/>
  <c r="I33" i="22"/>
  <c r="I21" i="22"/>
  <c r="M26" i="22"/>
  <c r="M32" i="22"/>
  <c r="M20" i="22"/>
  <c r="H22" i="22"/>
  <c r="N25" i="22"/>
  <c r="N29" i="22"/>
  <c r="N36" i="22"/>
  <c r="K23" i="22"/>
  <c r="K36" i="22"/>
  <c r="K32" i="22"/>
  <c r="H36" i="22"/>
  <c r="H23" i="22"/>
  <c r="H33" i="22"/>
  <c r="I38" i="22"/>
  <c r="I30" i="22"/>
  <c r="I34" i="22"/>
  <c r="M31" i="22"/>
  <c r="M24" i="22"/>
  <c r="M35" i="22"/>
  <c r="N32" i="22"/>
  <c r="N33" i="22"/>
  <c r="K29" i="22"/>
  <c r="K28" i="22"/>
  <c r="H20" i="22"/>
  <c r="H25" i="22"/>
  <c r="I27" i="22"/>
  <c r="I23" i="22"/>
  <c r="M27" i="22"/>
  <c r="M37" i="22"/>
  <c r="N22" i="22"/>
  <c r="K24" i="22"/>
  <c r="I20" i="22"/>
  <c r="M21" i="22"/>
  <c r="N63" i="17"/>
  <c r="J32" i="22"/>
  <c r="J36" i="22"/>
  <c r="J34" i="22"/>
  <c r="J30" i="22"/>
  <c r="J38" i="22"/>
  <c r="J37" i="22"/>
  <c r="J29" i="22"/>
  <c r="I48" i="22" l="1"/>
  <c r="I67" i="22"/>
  <c r="F12" i="15"/>
  <c r="L38" i="22"/>
  <c r="L37" i="22"/>
  <c r="N37" i="22"/>
  <c r="N38" i="22"/>
  <c r="K19" i="22"/>
  <c r="K39" i="22" s="1"/>
  <c r="N19" i="22"/>
  <c r="M34" i="22"/>
  <c r="M39" i="22" s="1"/>
  <c r="J33" i="22"/>
  <c r="J35" i="22"/>
  <c r="J27" i="22"/>
  <c r="J31" i="22"/>
  <c r="J25" i="22"/>
  <c r="J26" i="22"/>
  <c r="J21" i="22"/>
  <c r="J20" i="22"/>
  <c r="I26" i="22"/>
  <c r="I39" i="22" s="1"/>
  <c r="H24" i="22"/>
  <c r="H39" i="22" s="1"/>
  <c r="G32" i="22"/>
  <c r="G29" i="22"/>
  <c r="G28" i="22"/>
  <c r="G27" i="22"/>
  <c r="G20" i="22"/>
  <c r="N219" i="17"/>
  <c r="N115" i="17"/>
  <c r="F32" i="22"/>
  <c r="F75" i="22"/>
  <c r="F35" i="22"/>
  <c r="F25" i="22"/>
  <c r="F29" i="22"/>
  <c r="N141" i="17"/>
  <c r="L19" i="22"/>
  <c r="F20" i="22"/>
  <c r="F26" i="22"/>
  <c r="L21" i="22"/>
  <c r="F22" i="22"/>
  <c r="O22" i="22" s="1"/>
  <c r="F36" i="22"/>
  <c r="O36" i="22" s="1"/>
  <c r="F30" i="22"/>
  <c r="O30" i="22" s="1"/>
  <c r="F23" i="22"/>
  <c r="O23" i="22" s="1"/>
  <c r="F37" i="22"/>
  <c r="F38" i="22"/>
  <c r="F31" i="22"/>
  <c r="F34" i="22"/>
  <c r="F27" i="22"/>
  <c r="F24" i="22"/>
  <c r="F28" i="22"/>
  <c r="F33" i="22"/>
  <c r="N37" i="17"/>
  <c r="N89" i="17"/>
  <c r="F21" i="22"/>
  <c r="D12" i="22"/>
  <c r="Q245" i="17"/>
  <c r="Q219" i="17"/>
  <c r="Q193" i="17"/>
  <c r="Q167" i="17"/>
  <c r="Q115" i="17"/>
  <c r="Q89" i="17"/>
  <c r="Q63" i="17"/>
  <c r="Q141" i="17"/>
  <c r="Q37" i="17"/>
  <c r="M36" i="15"/>
  <c r="N36" i="15"/>
  <c r="O36" i="15"/>
  <c r="B12" i="15" l="1"/>
  <c r="D10" i="22" s="1"/>
  <c r="B12" i="17"/>
  <c r="D9" i="15"/>
  <c r="D9" i="17"/>
  <c r="O75" i="22"/>
  <c r="G12" i="22" s="1"/>
  <c r="O33" i="22"/>
  <c r="O37" i="22"/>
  <c r="O38" i="22"/>
  <c r="N39" i="22"/>
  <c r="O31" i="22"/>
  <c r="O19" i="22"/>
  <c r="O34" i="22"/>
  <c r="O28" i="22"/>
  <c r="O24" i="22"/>
  <c r="O25" i="22"/>
  <c r="O26" i="22"/>
  <c r="O32" i="22"/>
  <c r="O35" i="22"/>
  <c r="O27" i="22"/>
  <c r="J39" i="22"/>
  <c r="G39" i="22"/>
  <c r="O20" i="22"/>
  <c r="O29" i="22"/>
  <c r="L39" i="22"/>
  <c r="O65" i="15"/>
  <c r="K65" i="15"/>
  <c r="M65" i="15"/>
  <c r="M59" i="15"/>
  <c r="O59" i="15"/>
  <c r="K59" i="15"/>
  <c r="M61" i="15"/>
  <c r="O61" i="15"/>
  <c r="K61" i="15"/>
  <c r="M62" i="15"/>
  <c r="O62" i="15"/>
  <c r="K62" i="15"/>
  <c r="O63" i="15"/>
  <c r="K63" i="15"/>
  <c r="M63" i="15"/>
  <c r="M66" i="15"/>
  <c r="O66" i="15"/>
  <c r="K66" i="15"/>
  <c r="O58" i="15"/>
  <c r="K58" i="15"/>
  <c r="M58" i="15"/>
  <c r="F72" i="22"/>
  <c r="O57" i="15"/>
  <c r="K57" i="15"/>
  <c r="M57" i="15"/>
  <c r="O67" i="15"/>
  <c r="K67" i="15"/>
  <c r="M67" i="15"/>
  <c r="F39" i="22"/>
  <c r="O21" i="22"/>
  <c r="E67" i="15"/>
  <c r="G67" i="15" s="1"/>
  <c r="N72" i="22"/>
  <c r="N74" i="22" s="1"/>
  <c r="E59" i="15"/>
  <c r="G59" i="15" s="1"/>
  <c r="H72" i="22"/>
  <c r="H74" i="22" s="1"/>
  <c r="E61" i="15"/>
  <c r="I72" i="22"/>
  <c r="I74" i="22" s="1"/>
  <c r="E65" i="15"/>
  <c r="G65" i="15" s="1"/>
  <c r="L72" i="22"/>
  <c r="L74" i="22" s="1"/>
  <c r="E62" i="15"/>
  <c r="G62" i="15" s="1"/>
  <c r="J72" i="22"/>
  <c r="J74" i="22" s="1"/>
  <c r="E63" i="15"/>
  <c r="G63" i="15" s="1"/>
  <c r="K72" i="22"/>
  <c r="K74" i="22" s="1"/>
  <c r="E66" i="15"/>
  <c r="G66" i="15" s="1"/>
  <c r="M72" i="22"/>
  <c r="M74" i="22" s="1"/>
  <c r="E58" i="15"/>
  <c r="G58" i="15" s="1"/>
  <c r="G72" i="22"/>
  <c r="P219" i="17"/>
  <c r="N50" i="22"/>
  <c r="L54" i="22"/>
  <c r="K57" i="22"/>
  <c r="G51" i="22"/>
  <c r="J49" i="22"/>
  <c r="E57" i="15"/>
  <c r="G57" i="22"/>
  <c r="M56" i="22"/>
  <c r="J52" i="22"/>
  <c r="G53" i="22"/>
  <c r="E60" i="15" l="1"/>
  <c r="M60" i="15"/>
  <c r="O60" i="15"/>
  <c r="K60" i="15"/>
  <c r="K64" i="15"/>
  <c r="M64" i="15"/>
  <c r="O64" i="15"/>
  <c r="G61" i="15"/>
  <c r="G64" i="15" s="1"/>
  <c r="E64" i="15"/>
  <c r="E68" i="15" s="1"/>
  <c r="F74" i="22"/>
  <c r="O72" i="22"/>
  <c r="M53" i="22"/>
  <c r="G54" i="22"/>
  <c r="G52" i="22"/>
  <c r="L51" i="22"/>
  <c r="L57" i="22"/>
  <c r="L53" i="22"/>
  <c r="H56" i="22"/>
  <c r="H52" i="22"/>
  <c r="H51" i="22"/>
  <c r="H55" i="22"/>
  <c r="H54" i="22"/>
  <c r="H53" i="22"/>
  <c r="H57" i="22"/>
  <c r="G55" i="22"/>
  <c r="G56" i="22"/>
  <c r="O39" i="22"/>
  <c r="L52" i="22"/>
  <c r="M54" i="22"/>
  <c r="M55" i="22"/>
  <c r="M57" i="22"/>
  <c r="N57" i="22"/>
  <c r="K54" i="22"/>
  <c r="K55" i="22"/>
  <c r="K53" i="22"/>
  <c r="K56" i="22"/>
  <c r="K52" i="22"/>
  <c r="K51" i="22"/>
  <c r="K58" i="22"/>
  <c r="P193" i="17"/>
  <c r="L55" i="22"/>
  <c r="L56" i="22"/>
  <c r="Q58" i="15"/>
  <c r="Q62" i="15"/>
  <c r="Q63" i="15"/>
  <c r="Q65" i="15"/>
  <c r="Q57" i="15"/>
  <c r="Q67" i="15"/>
  <c r="Q66" i="15"/>
  <c r="Q59" i="15"/>
  <c r="Q61" i="15"/>
  <c r="G57" i="15"/>
  <c r="G60" i="15" s="1"/>
  <c r="G11" i="22"/>
  <c r="O193" i="17"/>
  <c r="O219" i="17"/>
  <c r="G74" i="22"/>
  <c r="G10" i="22"/>
  <c r="N54" i="22"/>
  <c r="N52" i="22"/>
  <c r="N51" i="22"/>
  <c r="N56" i="22"/>
  <c r="N53" i="22"/>
  <c r="N55" i="22"/>
  <c r="J50" i="22"/>
  <c r="N58" i="22"/>
  <c r="L58" i="22"/>
  <c r="M58" i="22"/>
  <c r="G58" i="22"/>
  <c r="H58" i="22"/>
  <c r="M51" i="22"/>
  <c r="N49" i="22"/>
  <c r="M52" i="22"/>
  <c r="M50" i="22"/>
  <c r="L50" i="22"/>
  <c r="M49" i="22"/>
  <c r="L49" i="22"/>
  <c r="L48" i="22"/>
  <c r="M48" i="22"/>
  <c r="G68" i="15" l="1"/>
  <c r="H48" i="15"/>
  <c r="H47" i="15"/>
  <c r="K68" i="15"/>
  <c r="O68" i="15"/>
  <c r="M68" i="15"/>
  <c r="Q60" i="15"/>
  <c r="Q64" i="15"/>
  <c r="O74" i="22"/>
  <c r="N59" i="22"/>
  <c r="K59" i="22"/>
  <c r="H59" i="22"/>
  <c r="M59" i="22"/>
  <c r="L59" i="22"/>
  <c r="G59" i="22"/>
  <c r="Q68" i="15" l="1"/>
  <c r="M60" i="22"/>
  <c r="G60" i="22"/>
  <c r="K60" i="22"/>
  <c r="H60" i="22"/>
  <c r="N60" i="22"/>
  <c r="L60" i="22"/>
  <c r="M61" i="22" l="1"/>
  <c r="L61" i="22"/>
  <c r="G61" i="22"/>
  <c r="N61" i="22"/>
  <c r="K61" i="22"/>
  <c r="H61" i="22"/>
  <c r="N62" i="22" l="1"/>
  <c r="G62" i="22"/>
  <c r="L62" i="22"/>
  <c r="M62" i="22"/>
  <c r="K62" i="22"/>
  <c r="H62" i="22"/>
  <c r="O115" i="17"/>
  <c r="I49" i="22"/>
  <c r="I52" i="22"/>
  <c r="J51" i="22"/>
  <c r="O167" i="17"/>
  <c r="K48" i="22"/>
  <c r="I50" i="22"/>
  <c r="J59" i="22"/>
  <c r="J54" i="22"/>
  <c r="J57" i="22"/>
  <c r="J55" i="22"/>
  <c r="J58" i="22"/>
  <c r="J56" i="22"/>
  <c r="J53" i="22"/>
  <c r="J60" i="22"/>
  <c r="J61" i="22"/>
  <c r="J62" i="22"/>
  <c r="P141" i="17"/>
  <c r="O141" i="17"/>
  <c r="J48" i="22"/>
  <c r="K49" i="22"/>
  <c r="I51" i="22"/>
  <c r="K50" i="22"/>
  <c r="I59" i="22"/>
  <c r="I54" i="22"/>
  <c r="I55" i="22"/>
  <c r="I58" i="22"/>
  <c r="I56" i="22"/>
  <c r="I57" i="22"/>
  <c r="I53" i="22"/>
  <c r="I60" i="22"/>
  <c r="I61" i="22"/>
  <c r="I62" i="22"/>
  <c r="N16" i="17"/>
  <c r="N63" i="22" l="1"/>
  <c r="G63" i="22"/>
  <c r="M63" i="22"/>
  <c r="I63" i="22"/>
  <c r="L63" i="22"/>
  <c r="H63" i="22"/>
  <c r="J63" i="22"/>
  <c r="K63" i="22"/>
  <c r="P167" i="17"/>
  <c r="H44" i="15"/>
  <c r="H45" i="15"/>
  <c r="H46" i="15"/>
  <c r="P115" i="17"/>
  <c r="H64" i="22" l="1"/>
  <c r="L64" i="22"/>
  <c r="J64" i="22"/>
  <c r="G64" i="22"/>
  <c r="N64" i="22"/>
  <c r="I64" i="22"/>
  <c r="M64" i="22"/>
  <c r="K64" i="22"/>
  <c r="H50" i="22"/>
  <c r="O89" i="17"/>
  <c r="H48" i="22"/>
  <c r="G50" i="22"/>
  <c r="H49" i="22"/>
  <c r="G49" i="22"/>
  <c r="O63" i="17"/>
  <c r="G48" i="22"/>
  <c r="P16" i="15"/>
  <c r="I65" i="22" l="1"/>
  <c r="K65" i="22"/>
  <c r="J65" i="22"/>
  <c r="N65" i="22"/>
  <c r="G65" i="22"/>
  <c r="H65" i="22"/>
  <c r="M65" i="22"/>
  <c r="L65" i="22"/>
  <c r="P89" i="17"/>
  <c r="H43" i="15"/>
  <c r="P63" i="17"/>
  <c r="H42" i="15"/>
  <c r="L36" i="15"/>
  <c r="K36" i="15"/>
  <c r="J36" i="15"/>
  <c r="I36" i="15"/>
  <c r="H36" i="15"/>
  <c r="G36" i="15"/>
  <c r="P35" i="15"/>
  <c r="P34" i="15"/>
  <c r="P22" i="15"/>
  <c r="P21" i="15"/>
  <c r="P20" i="15"/>
  <c r="P19" i="15"/>
  <c r="P18" i="15"/>
  <c r="P17" i="15"/>
  <c r="M12" i="17" l="1"/>
  <c r="L12" i="15"/>
  <c r="K12" i="15"/>
  <c r="O41" i="22"/>
  <c r="O40" i="22"/>
  <c r="K66" i="22"/>
  <c r="H66" i="22"/>
  <c r="L66" i="22"/>
  <c r="I66" i="22"/>
  <c r="N66" i="22"/>
  <c r="J66" i="22"/>
  <c r="G66" i="22"/>
  <c r="M66" i="22"/>
  <c r="L12" i="17"/>
  <c r="K12" i="17" s="1"/>
  <c r="P36" i="15"/>
  <c r="I12" i="15" l="1"/>
  <c r="I68" i="22"/>
  <c r="N67" i="22"/>
  <c r="K67" i="22"/>
  <c r="K68" i="22" s="1"/>
  <c r="G67" i="22"/>
  <c r="G68" i="22" s="1"/>
  <c r="L67" i="22"/>
  <c r="L68" i="22" s="1"/>
  <c r="J67" i="22"/>
  <c r="J68" i="22" s="1"/>
  <c r="M67" i="22"/>
  <c r="M68" i="22" s="1"/>
  <c r="H67" i="22"/>
  <c r="H68" i="22" s="1"/>
  <c r="J12" i="15" l="1"/>
  <c r="D9" i="22"/>
  <c r="P245" i="17"/>
  <c r="O245" i="17"/>
  <c r="N48" i="22" l="1"/>
  <c r="N68" i="22" s="1"/>
  <c r="H49" i="15"/>
  <c r="F52" i="22" l="1"/>
  <c r="O52" i="22" s="1"/>
  <c r="F56" i="22"/>
  <c r="O56" i="22" s="1"/>
  <c r="F63" i="22"/>
  <c r="O63" i="22" s="1"/>
  <c r="F50" i="22"/>
  <c r="O50" i="22" s="1"/>
  <c r="F48" i="22"/>
  <c r="O48" i="22" s="1"/>
  <c r="F51" i="22"/>
  <c r="O51" i="22" s="1"/>
  <c r="F49" i="22"/>
  <c r="O49" i="22" s="1"/>
  <c r="O37" i="17"/>
  <c r="Q50" i="15" l="1"/>
  <c r="F9" i="15"/>
  <c r="B9" i="15" s="1"/>
  <c r="F9" i="17"/>
  <c r="B9" i="17" s="1"/>
  <c r="F54" i="22"/>
  <c r="O54" i="22" s="1"/>
  <c r="F62" i="22"/>
  <c r="O62" i="22" s="1"/>
  <c r="F58" i="22"/>
  <c r="O58" i="22" s="1"/>
  <c r="F59" i="22"/>
  <c r="O59" i="22" s="1"/>
  <c r="H41" i="15"/>
  <c r="H50" i="15" s="1"/>
  <c r="F60" i="22"/>
  <c r="O60" i="22" s="1"/>
  <c r="F57" i="22"/>
  <c r="O57" i="22" s="1"/>
  <c r="F64" i="22"/>
  <c r="O64" i="22" s="1"/>
  <c r="F53" i="22"/>
  <c r="O53" i="22" s="1"/>
  <c r="F55" i="22"/>
  <c r="O55" i="22" s="1"/>
  <c r="F67" i="22"/>
  <c r="O67" i="22" s="1"/>
  <c r="F61" i="22"/>
  <c r="O61" i="22" s="1"/>
  <c r="F65" i="22"/>
  <c r="O65" i="22" s="1"/>
  <c r="F66" i="22"/>
  <c r="O66" i="22" s="1"/>
  <c r="F68" i="22" l="1"/>
  <c r="O68" i="22" s="1"/>
  <c r="I44" i="22" l="1"/>
  <c r="N44" i="22"/>
  <c r="M44" i="22"/>
  <c r="H44" i="22"/>
  <c r="K44" i="22"/>
  <c r="L44" i="22"/>
  <c r="J44" i="22"/>
  <c r="G44" i="22"/>
  <c r="F44" i="22"/>
  <c r="O44" i="22" l="1"/>
  <c r="P37" i="17"/>
  <c r="D14" i="22" s="1"/>
  <c r="G13" i="22"/>
  <c r="G14" i="22" s="1"/>
</calcChain>
</file>

<file path=xl/comments1.xml><?xml version="1.0" encoding="utf-8"?>
<comments xmlns="http://schemas.openxmlformats.org/spreadsheetml/2006/main">
  <authors>
    <author>Patrice Mulvihill</author>
  </authors>
  <commentList>
    <comment ref="J15" authorId="0" shapeId="0">
      <text>
        <r>
          <rPr>
            <sz val="16"/>
            <color indexed="81"/>
            <rFont val="Tahoma"/>
            <family val="2"/>
          </rPr>
          <t xml:space="preserve">Drop down menu </t>
        </r>
      </text>
    </comment>
    <comment ref="K16" authorId="0" shapeId="0">
      <text>
        <r>
          <rPr>
            <sz val="14"/>
            <color indexed="81"/>
            <rFont val="Tahoma"/>
            <family val="2"/>
          </rPr>
          <t xml:space="preserve">Please use the 1st or the 15th of the Month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41" authorId="0" shapeId="0">
      <text>
        <r>
          <rPr>
            <sz val="16"/>
            <color indexed="81"/>
            <rFont val="Tahoma"/>
            <family val="2"/>
          </rPr>
          <t xml:space="preserve">Drop down menu </t>
        </r>
      </text>
    </comment>
    <comment ref="K42" authorId="0" shapeId="0">
      <text>
        <r>
          <rPr>
            <sz val="14"/>
            <color indexed="81"/>
            <rFont val="Tahoma"/>
            <family val="2"/>
          </rPr>
          <t xml:space="preserve">Please use the 1st or the 15th of the Month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67" authorId="0" shapeId="0">
      <text>
        <r>
          <rPr>
            <sz val="16"/>
            <color indexed="81"/>
            <rFont val="Tahoma"/>
            <family val="2"/>
          </rPr>
          <t xml:space="preserve">Drop down menu </t>
        </r>
      </text>
    </comment>
    <comment ref="K68" authorId="0" shapeId="0">
      <text>
        <r>
          <rPr>
            <sz val="14"/>
            <color indexed="81"/>
            <rFont val="Tahoma"/>
            <family val="2"/>
          </rPr>
          <t xml:space="preserve">Please use the 1st or the 15th of the Month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93" authorId="0" shapeId="0">
      <text>
        <r>
          <rPr>
            <sz val="16"/>
            <color indexed="81"/>
            <rFont val="Tahoma"/>
            <family val="2"/>
          </rPr>
          <t xml:space="preserve">Drop down menu </t>
        </r>
      </text>
    </comment>
    <comment ref="K94" authorId="0" shapeId="0">
      <text>
        <r>
          <rPr>
            <sz val="14"/>
            <color indexed="81"/>
            <rFont val="Tahoma"/>
            <family val="2"/>
          </rPr>
          <t xml:space="preserve">Please use the 1st or the 15th of the Month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119" authorId="0" shapeId="0">
      <text>
        <r>
          <rPr>
            <sz val="16"/>
            <color indexed="81"/>
            <rFont val="Tahoma"/>
            <family val="2"/>
          </rPr>
          <t xml:space="preserve">Drop down menu </t>
        </r>
      </text>
    </comment>
    <comment ref="K120" authorId="0" shapeId="0">
      <text>
        <r>
          <rPr>
            <sz val="14"/>
            <color indexed="81"/>
            <rFont val="Tahoma"/>
            <family val="2"/>
          </rPr>
          <t xml:space="preserve">Please use the 1st or the 15th of the Month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145" authorId="0" shapeId="0">
      <text>
        <r>
          <rPr>
            <sz val="16"/>
            <color indexed="81"/>
            <rFont val="Tahoma"/>
            <family val="2"/>
          </rPr>
          <t xml:space="preserve">Drop down menu </t>
        </r>
      </text>
    </comment>
    <comment ref="K146" authorId="0" shapeId="0">
      <text>
        <r>
          <rPr>
            <sz val="14"/>
            <color indexed="81"/>
            <rFont val="Tahoma"/>
            <family val="2"/>
          </rPr>
          <t xml:space="preserve">Please use the 1st or the 15th of the Month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171" authorId="0" shapeId="0">
      <text>
        <r>
          <rPr>
            <sz val="16"/>
            <color indexed="81"/>
            <rFont val="Tahoma"/>
            <family val="2"/>
          </rPr>
          <t xml:space="preserve">Drop down menu </t>
        </r>
      </text>
    </comment>
    <comment ref="K172" authorId="0" shapeId="0">
      <text>
        <r>
          <rPr>
            <sz val="14"/>
            <color indexed="81"/>
            <rFont val="Tahoma"/>
            <family val="2"/>
          </rPr>
          <t xml:space="preserve">Please use the 1st or the 15th of the Month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197" authorId="0" shapeId="0">
      <text>
        <r>
          <rPr>
            <sz val="16"/>
            <color indexed="81"/>
            <rFont val="Tahoma"/>
            <family val="2"/>
          </rPr>
          <t xml:space="preserve">Drop down menu </t>
        </r>
      </text>
    </comment>
    <comment ref="K198" authorId="0" shapeId="0">
      <text>
        <r>
          <rPr>
            <sz val="14"/>
            <color indexed="81"/>
            <rFont val="Tahoma"/>
            <family val="2"/>
          </rPr>
          <t xml:space="preserve">Please use the 1st or the 15th of the Month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223" authorId="0" shapeId="0">
      <text>
        <r>
          <rPr>
            <sz val="16"/>
            <color indexed="81"/>
            <rFont val="Tahoma"/>
            <family val="2"/>
          </rPr>
          <t xml:space="preserve">Drop down menu </t>
        </r>
      </text>
    </comment>
    <comment ref="K224" authorId="0" shapeId="0">
      <text>
        <r>
          <rPr>
            <sz val="14"/>
            <color indexed="81"/>
            <rFont val="Tahoma"/>
            <family val="2"/>
          </rPr>
          <t xml:space="preserve">Please use the 1st or the 15th of the Month 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<sst xmlns="http://schemas.openxmlformats.org/spreadsheetml/2006/main" count="243" uniqueCount="157">
  <si>
    <t>Project Title</t>
  </si>
  <si>
    <t>Intern name</t>
  </si>
  <si>
    <t>Total Award</t>
  </si>
  <si>
    <t>Partner(s) contribution</t>
  </si>
  <si>
    <t xml:space="preserve">University </t>
  </si>
  <si>
    <t xml:space="preserve">Section 1: Breakdown of Internships </t>
  </si>
  <si>
    <t xml:space="preserve">Total </t>
  </si>
  <si>
    <t>Intern</t>
  </si>
  <si>
    <t>Requested Invoice date</t>
  </si>
  <si>
    <t>Amount</t>
  </si>
  <si>
    <t xml:space="preserve">TOTAL EXPENSES: </t>
  </si>
  <si>
    <t xml:space="preserve">Named IU # </t>
  </si>
  <si>
    <t>TBD #</t>
  </si>
  <si>
    <t>Partner Contribution</t>
  </si>
  <si>
    <t xml:space="preserve">Additional Partner contribution </t>
  </si>
  <si>
    <t xml:space="preserve">Additional Partner Contibution </t>
  </si>
  <si>
    <t xml:space="preserve">Total Award </t>
  </si>
  <si>
    <t>Total Internships</t>
  </si>
  <si>
    <t>Total</t>
  </si>
  <si>
    <t>University</t>
  </si>
  <si>
    <t>Award Letter Release Date</t>
  </si>
  <si>
    <t>Funding Request Ref.</t>
  </si>
  <si>
    <r>
      <rPr>
        <b/>
        <sz val="11"/>
        <color theme="1"/>
        <rFont val="Calibri"/>
        <family val="2"/>
        <scheme val="minor"/>
      </rPr>
      <t>Internship Period</t>
    </r>
    <r>
      <rPr>
        <b/>
        <sz val="10"/>
        <color theme="1"/>
        <rFont val="Calibri"/>
        <family val="2"/>
        <scheme val="minor"/>
      </rPr>
      <t xml:space="preserve"> (4 to 6 months per unit)</t>
    </r>
  </si>
  <si>
    <t>Mitacs Grant Specialist Use Only</t>
  </si>
  <si>
    <t>Stipend</t>
  </si>
  <si>
    <t>Term #</t>
  </si>
  <si>
    <t xml:space="preserve">Funding Type </t>
  </si>
  <si>
    <t>Partner</t>
  </si>
  <si>
    <t>Funding type</t>
  </si>
  <si>
    <t xml:space="preserve">Term </t>
  </si>
  <si>
    <t>Term 4</t>
  </si>
  <si>
    <t xml:space="preserve">Term 1 </t>
  </si>
  <si>
    <t xml:space="preserve">Term 2 </t>
  </si>
  <si>
    <t xml:space="preserve">Term 3 </t>
  </si>
  <si>
    <t xml:space="preserve">Term 5 </t>
  </si>
  <si>
    <t xml:space="preserve">Term 6 </t>
  </si>
  <si>
    <t>Note Section</t>
  </si>
  <si>
    <t>Cluster</t>
  </si>
  <si>
    <t>Standard</t>
  </si>
  <si>
    <t>Total Number of Internships</t>
  </si>
  <si>
    <t>Total Partner Contribution</t>
  </si>
  <si>
    <t>Additional Partner Contribution</t>
  </si>
  <si>
    <t>Total Stipends</t>
  </si>
  <si>
    <t>TOTAL AWARD</t>
  </si>
  <si>
    <t>INTERNSHIP STIPEND ALLOCATIONS (min $10,000 per internship)</t>
  </si>
  <si>
    <t>Intern Name</t>
  </si>
  <si>
    <t>TOTAL STIPENDS PER TERM</t>
  </si>
  <si>
    <t>TOTAL INTERNSHIPS PER TERM</t>
  </si>
  <si>
    <t>PARTNER CONTRIBUTION</t>
  </si>
  <si>
    <t>Partner Organization</t>
  </si>
  <si>
    <t>PARTNER CONTRIBUTION FUNDS REQUIRED PER TERM</t>
  </si>
  <si>
    <t>ADDITIONAL PARTNER CONTRIBUTION (if applicable)</t>
  </si>
  <si>
    <t>Internship Units</t>
  </si>
  <si>
    <t xml:space="preserve">Term Invoicing </t>
  </si>
  <si>
    <t xml:space="preserve">Year 1 </t>
  </si>
  <si>
    <t xml:space="preserve">Year 2 </t>
  </si>
  <si>
    <t>Future</t>
  </si>
  <si>
    <t xml:space="preserve">Project IU # </t>
  </si>
  <si>
    <t>Year 3</t>
  </si>
  <si>
    <t xml:space="preserve">TOTAL PARTNER CONTRIBUTION </t>
  </si>
  <si>
    <t>Additional Funds</t>
  </si>
  <si>
    <t>Totals</t>
  </si>
  <si>
    <t xml:space="preserve">Detail </t>
  </si>
  <si>
    <t xml:space="preserve">Expected Submission Date </t>
  </si>
  <si>
    <t xml:space="preserve">Earliest recommended Start Date of First internship </t>
  </si>
  <si>
    <t xml:space="preserve">Note: Interns will often be paid according to University payroll so start dates on the 1st or 15th of a month are advised. </t>
  </si>
  <si>
    <t>TBD</t>
  </si>
  <si>
    <t>Budget Type</t>
  </si>
  <si>
    <t>University Contribution</t>
  </si>
  <si>
    <t>University Co-Funding Amount</t>
  </si>
  <si>
    <t>UNIVERSITY CONTRIBUTION</t>
  </si>
  <si>
    <t>IT Number:</t>
  </si>
  <si>
    <t>First Partner Organisation</t>
  </si>
  <si>
    <t>Second Partner Organisation</t>
  </si>
  <si>
    <t>Third Partner Organisation</t>
  </si>
  <si>
    <t xml:space="preserve">Additional Partner Contribution </t>
  </si>
  <si>
    <t>Partner(s) Contribution</t>
  </si>
  <si>
    <t>Academic Supervisor / Account Holder</t>
  </si>
  <si>
    <t>Year 4</t>
  </si>
  <si>
    <t>Year 5</t>
  </si>
  <si>
    <t>Co-Supervisor</t>
  </si>
  <si>
    <t>Term</t>
  </si>
  <si>
    <t>Year</t>
  </si>
  <si>
    <t>Payment Date</t>
  </si>
  <si>
    <t>First Partner Org.</t>
  </si>
  <si>
    <t>Second Partner Org.</t>
  </si>
  <si>
    <t>Third Partner Org.</t>
  </si>
  <si>
    <t>% Splitting</t>
  </si>
  <si>
    <t>Splits</t>
  </si>
  <si>
    <t>Intern degree
(Masters / PhD / PDF)</t>
  </si>
  <si>
    <t>&lt;---- totals must match ----&gt;</t>
  </si>
  <si>
    <t xml:space="preserve">Section 3.1: Invoicing </t>
  </si>
  <si>
    <t>Section 3.2: Invoicing - Multiple Partners</t>
  </si>
  <si>
    <t>Project Length</t>
  </si>
  <si>
    <t>Year 1</t>
  </si>
  <si>
    <t>Jan - Apr 2017</t>
  </si>
  <si>
    <t>Required - Must complete Term 1</t>
  </si>
  <si>
    <t xml:space="preserve">University  Co-fund </t>
  </si>
  <si>
    <t>Partner Co-fund</t>
  </si>
  <si>
    <t>University Co-fund</t>
  </si>
  <si>
    <t xml:space="preserve">*Subject to confirmation in annual check in </t>
  </si>
  <si>
    <t>Year 1 Total</t>
  </si>
  <si>
    <t>Year 2 Total</t>
  </si>
  <si>
    <t>Upon Submission</t>
  </si>
  <si>
    <t>Additional Partner contribution</t>
  </si>
  <si>
    <t>&lt;--- Select terms of payment</t>
  </si>
  <si>
    <t>Note: For each intern/TBD indicate the number of internships, by expected start date range in section 1 (i.e. 1)- the start date of the internship decides the term it should appear in, i.e. if start date is June 15th 2017 = term May - August 2017</t>
  </si>
  <si>
    <t xml:space="preserve">Invoice schedule </t>
  </si>
  <si>
    <t xml:space="preserve"> Invoice date</t>
  </si>
  <si>
    <t xml:space="preserve">Total contribution (before tax) </t>
  </si>
  <si>
    <t>*Note: Payment is due upon receipt and applicable tax will be added on Invoice</t>
  </si>
  <si>
    <t>Office supplies / stationery</t>
  </si>
  <si>
    <t>Use of equipment or specialized equipment</t>
  </si>
  <si>
    <t>Access to relevant company material, personnel</t>
  </si>
  <si>
    <t>Industry partner supervision</t>
  </si>
  <si>
    <t>Other, please specifiy:</t>
  </si>
  <si>
    <t>&lt;--- Select % Splitting Y/N</t>
  </si>
  <si>
    <t>&lt;--- Enter IT number if available</t>
  </si>
  <si>
    <t>&lt;--- Drop down  Select budget type</t>
  </si>
  <si>
    <t>Guide to complete this worksheet</t>
  </si>
  <si>
    <t>Begin with Summary tab</t>
  </si>
  <si>
    <t>Return and complete - Summary tab:</t>
  </si>
  <si>
    <t xml:space="preserve">Steps: </t>
  </si>
  <si>
    <r>
      <t xml:space="preserve">Select appropriate term when project starts in cell </t>
    </r>
    <r>
      <rPr>
        <b/>
        <sz val="11"/>
        <color theme="1"/>
        <rFont val="Calibri"/>
        <family val="2"/>
        <scheme val="minor"/>
      </rPr>
      <t>G15</t>
    </r>
  </si>
  <si>
    <t>Place 1’s in the appropriate terms when interns expected to start, Year 3 on can be multiples i.e 2 or more etc</t>
  </si>
  <si>
    <r>
      <t xml:space="preserve">Term 1 must be completed columns </t>
    </r>
    <r>
      <rPr>
        <b/>
        <sz val="11"/>
        <color theme="1"/>
        <rFont val="Calibri"/>
        <family val="2"/>
        <scheme val="minor"/>
      </rPr>
      <t>I – L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</si>
  <si>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Adjust stipend in column 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 (yellow) if applicable</t>
    </r>
  </si>
  <si>
    <r>
      <t>Additional partner contribution can be added in colum</t>
    </r>
    <r>
      <rPr>
        <b/>
        <sz val="11"/>
        <color theme="1"/>
        <rFont val="Calibri"/>
        <family val="2"/>
        <scheme val="minor"/>
      </rPr>
      <t xml:space="preserve"> R</t>
    </r>
  </si>
  <si>
    <r>
      <t xml:space="preserve">Cell </t>
    </r>
    <r>
      <rPr>
        <b/>
        <sz val="11"/>
        <color theme="1"/>
        <rFont val="Calibri"/>
        <family val="2"/>
        <scheme val="minor"/>
      </rPr>
      <t>C52</t>
    </r>
    <r>
      <rPr>
        <sz val="11"/>
        <color theme="1"/>
        <rFont val="Calibri"/>
        <family val="2"/>
        <scheme val="minor"/>
      </rPr>
      <t xml:space="preserve"> – select ‘Term’ vs. ‘Annual’ payment schedule</t>
    </r>
  </si>
  <si>
    <r>
      <t xml:space="preserve">Select partner ‘splitting’ if applicable in cell </t>
    </r>
    <r>
      <rPr>
        <b/>
        <sz val="11"/>
        <color theme="1"/>
        <rFont val="Calibri"/>
        <family val="2"/>
        <scheme val="minor"/>
      </rPr>
      <t>K52</t>
    </r>
  </si>
  <si>
    <t>Section 2.1: breakdown research costs</t>
  </si>
  <si>
    <t xml:space="preserve">Section 2.2: Additional resources - please record any additional resources that will be used to completed this project other than the Mitacs Award. </t>
  </si>
  <si>
    <r>
      <rPr>
        <b/>
        <sz val="11"/>
        <color theme="1"/>
        <rFont val="Calibri"/>
        <family val="2"/>
        <scheme val="minor"/>
      </rPr>
      <t xml:space="preserve">Stipend  </t>
    </r>
    <r>
      <rPr>
        <b/>
        <sz val="10"/>
        <color theme="1"/>
        <rFont val="Calibri"/>
        <family val="2"/>
        <scheme val="minor"/>
      </rPr>
      <t xml:space="preserve">
(Auto - min. $10,000 per internship unit)</t>
    </r>
  </si>
  <si>
    <r>
      <rPr>
        <b/>
        <sz val="11"/>
        <color theme="1"/>
        <rFont val="Calibri"/>
        <family val="2"/>
        <scheme val="minor"/>
      </rPr>
      <t>Stipend Overwrite</t>
    </r>
    <r>
      <rPr>
        <b/>
        <sz val="10"/>
        <color theme="1"/>
        <rFont val="Calibri"/>
        <family val="2"/>
        <scheme val="minor"/>
      </rPr>
      <t xml:space="preserve"> (if more than $10,000 auto)</t>
    </r>
  </si>
  <si>
    <t>Section 2.2: Project expenses outside of the Mitacs Award value - InKind contribution</t>
  </si>
  <si>
    <r>
      <t xml:space="preserve">Co Funding Option </t>
    </r>
    <r>
      <rPr>
        <sz val="11"/>
        <color theme="1"/>
        <rFont val="Calibri"/>
        <family val="2"/>
        <scheme val="minor"/>
      </rPr>
      <t xml:space="preserve">(no selection required unless advised) </t>
    </r>
  </si>
  <si>
    <t>By Term</t>
  </si>
  <si>
    <t xml:space="preserve">Mitacs-Accelerate Resource Plan </t>
  </si>
  <si>
    <t>Mitacs-Accelerate - Detailed Budget</t>
  </si>
  <si>
    <r>
      <t>Cell N</t>
    </r>
    <r>
      <rPr>
        <b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– fill in expected submission date. Note the earliest recommended start date in cell N</t>
    </r>
    <r>
      <rPr>
        <b/>
        <sz val="11"/>
        <color theme="1"/>
        <rFont val="Calibri"/>
        <family val="2"/>
        <scheme val="minor"/>
      </rPr>
      <t>4</t>
    </r>
  </si>
  <si>
    <t>Section 2.1: Summary of research expenses</t>
  </si>
  <si>
    <t>Research Expenses</t>
  </si>
  <si>
    <t>Total Research Expenses</t>
  </si>
  <si>
    <t>TOTAL RESEARCH EXPENSES (FLEX FUNDS) AVAILABLE PER TERM</t>
  </si>
  <si>
    <t>RESEARCH/MATERIAL EXPENSES (FLEX FUNDS)</t>
  </si>
  <si>
    <t>TOTAL RESEARCH EXPENSES (FLEX FUNDS) ALLOCATED PER TERM</t>
  </si>
  <si>
    <r>
      <t xml:space="preserve">Cell </t>
    </r>
    <r>
      <rPr>
        <b/>
        <sz val="11"/>
        <color theme="1"/>
        <rFont val="Calibri"/>
        <family val="2"/>
        <scheme val="minor"/>
      </rPr>
      <t>I3</t>
    </r>
    <r>
      <rPr>
        <sz val="11"/>
        <color theme="1"/>
        <rFont val="Calibri"/>
        <family val="2"/>
        <scheme val="minor"/>
      </rPr>
      <t xml:space="preserve"> – select ‘Standard’ or ‘Cluster’</t>
    </r>
  </si>
  <si>
    <t>Next move to the Detailed Budget tab:</t>
  </si>
  <si>
    <t>&lt;--- Earliest date payment would be available to the Intern</t>
  </si>
  <si>
    <r>
      <t xml:space="preserve">Section 1: Complete columns </t>
    </r>
    <r>
      <rPr>
        <b/>
        <sz val="11"/>
        <color theme="1"/>
        <rFont val="Calibri"/>
        <family val="2"/>
        <scheme val="minor"/>
      </rPr>
      <t>B – F.</t>
    </r>
    <r>
      <rPr>
        <sz val="11"/>
        <color theme="1"/>
        <rFont val="Calibri"/>
        <family val="2"/>
        <scheme val="minor"/>
      </rPr>
      <t xml:space="preserve"> Only one intern per line.</t>
    </r>
  </si>
  <si>
    <t>Complete ‘Project Title’ and fields related to partner organizations</t>
  </si>
  <si>
    <t>TBD IU #</t>
  </si>
  <si>
    <t>No</t>
  </si>
  <si>
    <t>Start Date</t>
  </si>
  <si>
    <t>End Date</t>
  </si>
  <si>
    <t>Jan - Apr 2017,May - Aug 2017,Sep - Dec 2017,Jan - Apr 2018,May - Aug 2018,Sep - Dec 2018,Jan - Apr 2019,May - Aug 2019,Sep - Dec 2019,Jan - Apr 2020,May - Aug 2020,Sep - Dec 2020,Jan - Apr 2021,May - Aug 2021,Sep - Dec 2021,Jan - Apr 2022,May - Aug 2022</t>
  </si>
  <si>
    <t>&lt;--- Please input expected date of submission to Mitacs (Please use whichever format (DD/MM/YYYY, MM/DD/YYYY or YYYY/MM/DD) that works correctly for your region)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</si>
</sst>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164" formatCode="_-* #,##0.00_-;\-* #,##0.00_-;_-* &quot;-&quot;??_-;_-@_-"/>
    <numFmt numFmtId="165" formatCode="_(&quot;$&quot;* #,##0_);_(&quot;$&quot;* \(#,##0\);_(&quot;$&quot;* &quot;-&quot;??_);_(@_)"/>
    <numFmt numFmtId="166" formatCode="&quot;$&quot;#,##0.00"/>
    <numFmt numFmtId="167" formatCode="[$-409]d\-mmm\-yyyy;@"/>
    <numFmt numFmtId="168" formatCode="_-* #,##0.00_-;\-* #,##0.00_-;_-* \-??_-;_-@_-"/>
    <numFmt numFmtId="169" formatCode="_(\$* #,##0.00_);_(\$* \(#,##0.00\);_(\$* \-??_);_(@_)"/>
    <numFmt numFmtId="170" formatCode="[$-1009]mmmm\ d\,\ yyyy;@"/>
    <numFmt numFmtId="171" formatCode="dd/mm/yyyy;@"/>
    <numFmt numFmtId="172" formatCode="[$-409]d\-mmm\-yy;@"/>
  </numFmts>
  <fonts count="27" x14ac:knownFonts="1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3"/>
      <color indexed="8"/>
      <name val="Calibri"/>
      <family val="2"/>
    </font>
    <font>
      <sz val="13"/>
      <color indexed="8"/>
      <name val="Calibri"/>
      <family val="2"/>
    </font>
    <font>
      <b/>
      <sz val="11"/>
      <color theme="1" tint="0.499984740745262"/>
      <name val="Calibri"/>
      <family val="2"/>
      <scheme val="minor"/>
    </font>
    <font>
      <sz val="11"/>
      <color rgb="FF000000"/>
      <name val="Calibri"/>
      <family val="2"/>
      <charset val="1"/>
    </font>
    <font>
      <sz val="16"/>
      <color indexed="81"/>
      <name val="Tahoma"/>
      <family val="2"/>
    </font>
    <font>
      <sz val="14"/>
      <color indexed="81"/>
      <name val="Tahoma"/>
      <family val="2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theme="1" tint="0.249977111117893"/>
      <name val="Calibri"/>
      <family val="2"/>
      <scheme val="minor"/>
    </font>
    <font>
      <sz val="11"/>
      <color theme="1" tint="0.249977111117893"/>
      <name val="Calibri"/>
      <family val="2"/>
      <scheme val="minor"/>
    </font>
    <font>
      <b/>
      <sz val="10"/>
      <color theme="1" tint="0.249977111117893"/>
      <name val="Calibri"/>
      <family val="2"/>
      <scheme val="minor"/>
    </font>
    <font>
      <sz val="10"/>
      <color theme="1" tint="0.249977111117893"/>
      <name val="Calibri"/>
      <family val="2"/>
      <scheme val="minor"/>
    </font>
    <font>
      <b/>
      <sz val="13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E1"/>
        <bgColor indexed="64"/>
      </patternFill>
    </fill>
  </fills>
  <borders count="8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8">
    <xf numFmtId="0" fontId="0" fillId="0" borderId="0"/>
    <xf numFmtId="4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8" fontId="12" fillId="0" borderId="0" applyBorder="0" applyProtection="0"/>
    <xf numFmtId="164" fontId="2" fillId="0" borderId="0" applyFont="0" applyFill="0" applyBorder="0" applyAlignment="0" applyProtection="0"/>
    <xf numFmtId="169" fontId="12" fillId="0" borderId="0" applyBorder="0" applyProtection="0"/>
    <xf numFmtId="0" fontId="12" fillId="0" borderId="0"/>
    <xf numFmtId="9" fontId="2" fillId="0" borderId="0" applyFont="0" applyFill="0" applyBorder="0" applyAlignment="0" applyProtection="0"/>
  </cellStyleXfs>
  <cellXfs count="478">
    <xf numFmtId="0" fontId="0" fillId="0" borderId="0" xfId="0"/>
    <xf numFmtId="0" fontId="0" fillId="0" borderId="0" xfId="0" applyFill="1" applyBorder="1"/>
    <xf numFmtId="0" fontId="0" fillId="0" borderId="0" xfId="0" applyFill="1"/>
    <xf numFmtId="0" fontId="0" fillId="0" borderId="0" xfId="0" applyFont="1"/>
    <xf numFmtId="0" fontId="0" fillId="0" borderId="0" xfId="0" applyAlignment="1">
      <alignment wrapText="1"/>
    </xf>
    <xf numFmtId="0" fontId="0" fillId="6" borderId="37" xfId="0" applyFill="1" applyBorder="1"/>
    <xf numFmtId="0" fontId="0" fillId="0" borderId="0" xfId="0" applyAlignment="1" applyProtection="1">
      <alignment wrapText="1"/>
    </xf>
    <xf numFmtId="0" fontId="0" fillId="0" borderId="0" xfId="0" applyFill="1" applyAlignment="1" applyProtection="1">
      <alignment wrapText="1"/>
    </xf>
    <xf numFmtId="0" fontId="0" fillId="0" borderId="0" xfId="0" applyProtection="1"/>
    <xf numFmtId="0" fontId="0" fillId="0" borderId="0" xfId="0" applyFont="1" applyProtection="1"/>
    <xf numFmtId="0" fontId="0" fillId="0" borderId="0" xfId="0" applyFont="1" applyBorder="1" applyAlignment="1" applyProtection="1">
      <alignment wrapText="1"/>
    </xf>
    <xf numFmtId="0" fontId="7" fillId="0" borderId="0" xfId="0" applyFont="1" applyFill="1" applyBorder="1" applyAlignment="1" applyProtection="1">
      <alignment horizontal="center" vertical="center" wrapText="1"/>
    </xf>
    <xf numFmtId="0" fontId="7" fillId="0" borderId="0" xfId="0" applyFont="1" applyFill="1" applyBorder="1" applyAlignment="1" applyProtection="1">
      <alignment horizontal="left" vertical="center" wrapText="1"/>
    </xf>
    <xf numFmtId="0" fontId="0" fillId="0" borderId="0" xfId="0" applyFill="1" applyBorder="1" applyAlignment="1" applyProtection="1">
      <alignment wrapText="1"/>
    </xf>
    <xf numFmtId="0" fontId="0" fillId="0" borderId="0" xfId="0" applyFill="1" applyBorder="1" applyProtection="1"/>
    <xf numFmtId="0" fontId="4" fillId="0" borderId="0" xfId="0" applyFont="1" applyFill="1" applyBorder="1" applyAlignment="1" applyProtection="1">
      <alignment vertical="center" wrapText="1"/>
    </xf>
    <xf numFmtId="0" fontId="0" fillId="0" borderId="0" xfId="0" applyFill="1" applyProtection="1"/>
    <xf numFmtId="166" fontId="3" fillId="0" borderId="0" xfId="0" applyNumberFormat="1" applyFont="1" applyFill="1" applyBorder="1" applyAlignment="1" applyProtection="1">
      <alignment wrapText="1"/>
    </xf>
    <xf numFmtId="15" fontId="0" fillId="0" borderId="0" xfId="0" applyNumberFormat="1" applyFill="1" applyBorder="1" applyAlignment="1" applyProtection="1">
      <alignment wrapText="1"/>
    </xf>
    <xf numFmtId="0" fontId="0" fillId="0" borderId="0" xfId="0" applyFont="1" applyFill="1" applyProtection="1"/>
    <xf numFmtId="0" fontId="4" fillId="0" borderId="0" xfId="0" applyFont="1" applyBorder="1" applyAlignment="1" applyProtection="1">
      <alignment horizontal="center" vertical="center"/>
    </xf>
    <xf numFmtId="0" fontId="7" fillId="0" borderId="0" xfId="0" applyFont="1" applyFill="1" applyBorder="1" applyProtection="1"/>
    <xf numFmtId="0" fontId="0" fillId="0" borderId="0" xfId="0" applyFont="1" applyBorder="1" applyProtection="1"/>
    <xf numFmtId="0" fontId="4" fillId="0" borderId="0" xfId="0" applyFont="1" applyProtection="1"/>
    <xf numFmtId="0" fontId="5" fillId="0" borderId="0" xfId="0" applyFont="1" applyFill="1" applyBorder="1" applyAlignment="1" applyProtection="1">
      <alignment horizontal="left" wrapText="1"/>
    </xf>
    <xf numFmtId="165" fontId="4" fillId="0" borderId="0" xfId="1" applyNumberFormat="1" applyFont="1" applyAlignment="1" applyProtection="1">
      <alignment vertical="center"/>
    </xf>
    <xf numFmtId="0" fontId="4" fillId="0" borderId="0" xfId="0" applyFont="1" applyAlignment="1" applyProtection="1">
      <alignment vertical="center"/>
    </xf>
    <xf numFmtId="166" fontId="7" fillId="4" borderId="10" xfId="0" applyNumberFormat="1" applyFont="1" applyFill="1" applyBorder="1" applyAlignment="1" applyProtection="1">
      <alignment vertical="center" wrapText="1"/>
    </xf>
    <xf numFmtId="15" fontId="5" fillId="2" borderId="10" xfId="0" applyNumberFormat="1" applyFont="1" applyFill="1" applyBorder="1" applyAlignment="1" applyProtection="1">
      <alignment horizontal="left" vertical="center"/>
    </xf>
    <xf numFmtId="15" fontId="5" fillId="2" borderId="23" xfId="0" applyNumberFormat="1" applyFont="1" applyFill="1" applyBorder="1" applyAlignment="1" applyProtection="1">
      <alignment horizontal="left" vertical="center"/>
    </xf>
    <xf numFmtId="15" fontId="5" fillId="2" borderId="23" xfId="0" applyNumberFormat="1" applyFont="1" applyFill="1" applyBorder="1" applyAlignment="1" applyProtection="1">
      <alignment horizontal="left" vertical="center" wrapText="1"/>
    </xf>
    <xf numFmtId="166" fontId="0" fillId="2" borderId="23" xfId="0" applyNumberFormat="1" applyFont="1" applyFill="1" applyBorder="1" applyProtection="1"/>
    <xf numFmtId="166" fontId="0" fillId="2" borderId="25" xfId="0" applyNumberFormat="1" applyFont="1" applyFill="1" applyBorder="1" applyProtection="1"/>
    <xf numFmtId="166" fontId="0" fillId="0" borderId="0" xfId="0" applyNumberFormat="1" applyFont="1" applyProtection="1"/>
    <xf numFmtId="166" fontId="0" fillId="0" borderId="0" xfId="0" applyNumberFormat="1" applyProtection="1"/>
    <xf numFmtId="0" fontId="6" fillId="0" borderId="0" xfId="0" applyFont="1" applyProtection="1"/>
    <xf numFmtId="0" fontId="4" fillId="0" borderId="0" xfId="0" applyFont="1" applyFill="1" applyBorder="1" applyAlignment="1" applyProtection="1">
      <alignment horizontal="center" wrapText="1"/>
    </xf>
    <xf numFmtId="0" fontId="4" fillId="0" borderId="0" xfId="0" applyFont="1" applyFill="1" applyBorder="1" applyAlignment="1" applyProtection="1">
      <alignment horizontal="center" vertical="center"/>
    </xf>
    <xf numFmtId="166" fontId="4" fillId="0" borderId="0" xfId="0" applyNumberFormat="1" applyFont="1" applyFill="1" applyBorder="1" applyAlignment="1" applyProtection="1">
      <alignment vertical="center"/>
    </xf>
    <xf numFmtId="14" fontId="4" fillId="0" borderId="0" xfId="0" applyNumberFormat="1" applyFont="1" applyFill="1" applyBorder="1" applyAlignment="1" applyProtection="1">
      <alignment vertical="center" wrapText="1"/>
    </xf>
    <xf numFmtId="0" fontId="0" fillId="3" borderId="0" xfId="0" applyFill="1" applyProtection="1"/>
    <xf numFmtId="44" fontId="0" fillId="3" borderId="0" xfId="0" applyNumberFormat="1" applyFill="1" applyProtection="1"/>
    <xf numFmtId="0" fontId="0" fillId="5" borderId="1" xfId="0" applyFont="1" applyFill="1" applyBorder="1" applyAlignment="1" applyProtection="1">
      <alignment horizontal="center" vertical="center" wrapText="1"/>
      <protection locked="0"/>
    </xf>
    <xf numFmtId="0" fontId="5" fillId="0" borderId="0" xfId="0" applyFont="1"/>
    <xf numFmtId="0" fontId="0" fillId="0" borderId="0" xfId="0" applyAlignment="1" applyProtection="1">
      <alignment horizontal="center"/>
    </xf>
    <xf numFmtId="14" fontId="0" fillId="0" borderId="0" xfId="0" applyNumberFormat="1"/>
    <xf numFmtId="0" fontId="7" fillId="3" borderId="19" xfId="0" applyFont="1" applyFill="1" applyBorder="1" applyAlignment="1" applyProtection="1">
      <alignment horizontal="center" vertical="center"/>
      <protection locked="0"/>
    </xf>
    <xf numFmtId="0" fontId="7" fillId="3" borderId="11" xfId="0" applyFont="1" applyFill="1" applyBorder="1" applyAlignment="1" applyProtection="1">
      <alignment horizontal="center" vertical="center"/>
      <protection locked="0"/>
    </xf>
    <xf numFmtId="0" fontId="4" fillId="0" borderId="1" xfId="0" applyFont="1" applyFill="1" applyBorder="1" applyAlignment="1" applyProtection="1">
      <alignment horizontal="left" vertical="center" wrapText="1"/>
      <protection locked="0"/>
    </xf>
    <xf numFmtId="0" fontId="0" fillId="0" borderId="0" xfId="0" applyAlignment="1">
      <alignment horizontal="left" vertical="center"/>
    </xf>
    <xf numFmtId="44" fontId="2" fillId="2" borderId="1" xfId="1" applyNumberFormat="1" applyFont="1" applyFill="1" applyBorder="1" applyAlignment="1" applyProtection="1">
      <alignment horizontal="right" vertical="center"/>
      <protection hidden="1"/>
    </xf>
    <xf numFmtId="44" fontId="0" fillId="0" borderId="1" xfId="0" applyNumberFormat="1" applyFont="1" applyBorder="1" applyAlignment="1" applyProtection="1">
      <alignment horizontal="right" vertical="center"/>
      <protection locked="0"/>
    </xf>
    <xf numFmtId="44" fontId="0" fillId="5" borderId="3" xfId="0" applyNumberFormat="1" applyFill="1" applyBorder="1" applyAlignment="1" applyProtection="1">
      <alignment horizontal="right" vertical="center"/>
      <protection locked="0"/>
    </xf>
    <xf numFmtId="44" fontId="0" fillId="5" borderId="1" xfId="0" applyNumberFormat="1" applyFill="1" applyBorder="1" applyAlignment="1" applyProtection="1">
      <alignment horizontal="right" vertical="center"/>
      <protection locked="0"/>
    </xf>
    <xf numFmtId="44" fontId="0" fillId="0" borderId="0" xfId="0" applyNumberFormat="1" applyAlignment="1" applyProtection="1">
      <alignment horizontal="right"/>
    </xf>
    <xf numFmtId="44" fontId="6" fillId="0" borderId="0" xfId="0" applyNumberFormat="1" applyFont="1" applyAlignment="1" applyProtection="1">
      <alignment horizontal="right"/>
    </xf>
    <xf numFmtId="44" fontId="0" fillId="0" borderId="0" xfId="0" applyNumberFormat="1" applyAlignment="1" applyProtection="1">
      <alignment horizontal="right"/>
      <protection locked="0"/>
    </xf>
    <xf numFmtId="44" fontId="5" fillId="0" borderId="0" xfId="1" applyNumberFormat="1" applyFont="1" applyFill="1" applyBorder="1" applyAlignment="1" applyProtection="1">
      <alignment horizontal="right"/>
    </xf>
    <xf numFmtId="44" fontId="5" fillId="0" borderId="0" xfId="0" applyNumberFormat="1" applyFont="1" applyFill="1" applyBorder="1" applyAlignment="1" applyProtection="1">
      <alignment horizontal="right"/>
    </xf>
    <xf numFmtId="44" fontId="5" fillId="0" borderId="0" xfId="0" applyNumberFormat="1" applyFont="1" applyFill="1" applyBorder="1" applyAlignment="1" applyProtection="1">
      <alignment horizontal="right"/>
      <protection locked="0"/>
    </xf>
    <xf numFmtId="44" fontId="0" fillId="0" borderId="0" xfId="0" applyNumberFormat="1" applyFill="1" applyBorder="1" applyAlignment="1" applyProtection="1">
      <alignment horizontal="right"/>
      <protection locked="0"/>
    </xf>
    <xf numFmtId="44" fontId="0" fillId="0" borderId="0" xfId="0" applyNumberFormat="1" applyFont="1" applyAlignment="1" applyProtection="1">
      <alignment horizontal="right"/>
    </xf>
    <xf numFmtId="44" fontId="0" fillId="5" borderId="3" xfId="0" applyNumberFormat="1" applyFill="1" applyBorder="1" applyAlignment="1" applyProtection="1">
      <alignment horizontal="right"/>
      <protection locked="0"/>
    </xf>
    <xf numFmtId="44" fontId="0" fillId="5" borderId="1" xfId="0" applyNumberFormat="1" applyFill="1" applyBorder="1" applyAlignment="1" applyProtection="1">
      <alignment horizontal="right"/>
      <protection locked="0"/>
    </xf>
    <xf numFmtId="44" fontId="5" fillId="0" borderId="0" xfId="1" applyNumberFormat="1" applyFont="1" applyFill="1" applyBorder="1" applyAlignment="1" applyProtection="1">
      <alignment horizontal="right"/>
      <protection locked="0"/>
    </xf>
    <xf numFmtId="0" fontId="0" fillId="0" borderId="0" xfId="0" applyAlignment="1" applyProtection="1"/>
    <xf numFmtId="9" fontId="15" fillId="0" borderId="0" xfId="7" applyFont="1" applyFill="1" applyBorder="1" applyProtection="1"/>
    <xf numFmtId="0" fontId="6" fillId="0" borderId="0" xfId="0" applyFont="1" applyBorder="1" applyAlignment="1" applyProtection="1">
      <alignment horizontal="center" vertical="top" wrapText="1"/>
    </xf>
    <xf numFmtId="166" fontId="7" fillId="4" borderId="23" xfId="0" applyNumberFormat="1" applyFont="1" applyFill="1" applyBorder="1" applyAlignment="1" applyProtection="1">
      <alignment vertical="center" wrapText="1"/>
    </xf>
    <xf numFmtId="0" fontId="0" fillId="0" borderId="0" xfId="0" applyAlignment="1" applyProtection="1">
      <alignment horizontal="center" vertical="center" wrapText="1"/>
    </xf>
    <xf numFmtId="0" fontId="5" fillId="4" borderId="20" xfId="0" applyFont="1" applyFill="1" applyBorder="1" applyAlignment="1" applyProtection="1">
      <alignment horizontal="center" vertical="center"/>
    </xf>
    <xf numFmtId="0" fontId="0" fillId="0" borderId="0" xfId="0" applyFont="1" applyAlignment="1" applyProtection="1">
      <alignment vertical="center"/>
    </xf>
    <xf numFmtId="171" fontId="4" fillId="0" borderId="1" xfId="1" applyNumberFormat="1" applyFont="1" applyFill="1" applyBorder="1" applyAlignment="1" applyProtection="1">
      <alignment horizontal="left" vertical="center"/>
      <protection locked="0"/>
    </xf>
    <xf numFmtId="171" fontId="4" fillId="0" borderId="1" xfId="0" applyNumberFormat="1" applyFont="1" applyFill="1" applyBorder="1" applyAlignment="1" applyProtection="1">
      <alignment horizontal="left" vertical="center"/>
      <protection locked="0"/>
    </xf>
    <xf numFmtId="44" fontId="0" fillId="2" borderId="1" xfId="0" applyNumberFormat="1" applyFont="1" applyFill="1" applyBorder="1" applyAlignment="1" applyProtection="1">
      <alignment horizontal="right" vertical="center"/>
      <protection hidden="1"/>
    </xf>
    <xf numFmtId="44" fontId="0" fillId="2" borderId="3" xfId="0" applyNumberFormat="1" applyFont="1" applyFill="1" applyBorder="1" applyAlignment="1" applyProtection="1">
      <alignment horizontal="right" vertical="center"/>
      <protection hidden="1"/>
    </xf>
    <xf numFmtId="44" fontId="0" fillId="2" borderId="2" xfId="0" applyNumberFormat="1" applyFill="1" applyBorder="1" applyAlignment="1" applyProtection="1">
      <alignment horizontal="right" vertical="center"/>
      <protection hidden="1"/>
    </xf>
    <xf numFmtId="44" fontId="7" fillId="2" borderId="1" xfId="0" applyNumberFormat="1" applyFont="1" applyFill="1" applyBorder="1" applyAlignment="1" applyProtection="1">
      <alignment horizontal="right" vertical="center" wrapText="1"/>
      <protection hidden="1"/>
    </xf>
    <xf numFmtId="0" fontId="4" fillId="2" borderId="1" xfId="0" applyFont="1" applyFill="1" applyBorder="1" applyAlignment="1" applyProtection="1">
      <alignment horizontal="left" vertical="center" wrapText="1"/>
      <protection hidden="1"/>
    </xf>
    <xf numFmtId="0" fontId="4" fillId="2" borderId="1" xfId="0" applyFont="1" applyFill="1" applyBorder="1" applyAlignment="1" applyProtection="1">
      <alignment horizontal="left" vertical="center"/>
      <protection hidden="1"/>
    </xf>
    <xf numFmtId="0" fontId="4" fillId="2" borderId="34" xfId="0" applyFont="1" applyFill="1" applyBorder="1" applyAlignment="1" applyProtection="1">
      <alignment horizontal="left" vertical="center" wrapText="1"/>
      <protection hidden="1"/>
    </xf>
    <xf numFmtId="0" fontId="4" fillId="2" borderId="1" xfId="0" applyFont="1" applyFill="1" applyBorder="1" applyAlignment="1" applyProtection="1">
      <alignment horizontal="center" vertical="center" wrapText="1"/>
      <protection hidden="1"/>
    </xf>
    <xf numFmtId="0" fontId="16" fillId="0" borderId="0" xfId="0" applyFont="1" applyBorder="1" applyAlignment="1" applyProtection="1">
      <alignment vertical="center" wrapText="1"/>
    </xf>
    <xf numFmtId="0" fontId="17" fillId="0" borderId="24" xfId="0" applyFont="1" applyBorder="1" applyAlignment="1" applyProtection="1">
      <alignment vertical="center" wrapText="1"/>
    </xf>
    <xf numFmtId="0" fontId="6" fillId="0" borderId="0" xfId="0" applyFont="1" applyBorder="1" applyAlignment="1" applyProtection="1">
      <alignment vertical="center" wrapText="1"/>
    </xf>
    <xf numFmtId="0" fontId="4" fillId="3" borderId="50" xfId="0" applyFont="1" applyFill="1" applyBorder="1" applyAlignment="1" applyProtection="1">
      <alignment horizontal="center" vertical="center"/>
      <protection locked="0"/>
    </xf>
    <xf numFmtId="0" fontId="4" fillId="3" borderId="51" xfId="0" applyFont="1" applyFill="1" applyBorder="1" applyAlignment="1" applyProtection="1">
      <alignment horizontal="center" vertical="center"/>
      <protection locked="0"/>
    </xf>
    <xf numFmtId="0" fontId="4" fillId="3" borderId="52" xfId="0" applyFont="1" applyFill="1" applyBorder="1" applyAlignment="1" applyProtection="1">
      <alignment horizontal="center" vertical="center"/>
      <protection locked="0"/>
    </xf>
    <xf numFmtId="0" fontId="4" fillId="3" borderId="53" xfId="0" applyFont="1" applyFill="1" applyBorder="1" applyAlignment="1" applyProtection="1">
      <alignment horizontal="center" vertical="center"/>
      <protection locked="0"/>
    </xf>
    <xf numFmtId="0" fontId="4" fillId="3" borderId="54" xfId="0" applyFont="1" applyFill="1" applyBorder="1" applyAlignment="1" applyProtection="1">
      <alignment horizontal="center" vertical="center"/>
      <protection locked="0"/>
    </xf>
    <xf numFmtId="0" fontId="4" fillId="3" borderId="55" xfId="0" applyFont="1" applyFill="1" applyBorder="1" applyAlignment="1" applyProtection="1">
      <alignment horizontal="center" vertical="center"/>
      <protection locked="0"/>
    </xf>
    <xf numFmtId="0" fontId="4" fillId="3" borderId="56" xfId="0" applyFont="1" applyFill="1" applyBorder="1" applyAlignment="1" applyProtection="1">
      <alignment horizontal="center" vertical="center"/>
      <protection locked="0"/>
    </xf>
    <xf numFmtId="0" fontId="4" fillId="3" borderId="57" xfId="0" applyFont="1" applyFill="1" applyBorder="1" applyAlignment="1" applyProtection="1">
      <alignment horizontal="center" vertical="center"/>
      <protection locked="0"/>
    </xf>
    <xf numFmtId="0" fontId="4" fillId="3" borderId="58" xfId="0" applyFont="1" applyFill="1" applyBorder="1" applyAlignment="1" applyProtection="1">
      <alignment horizontal="center" vertical="center"/>
      <protection locked="0"/>
    </xf>
    <xf numFmtId="166" fontId="7" fillId="4" borderId="20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Fill="1" applyBorder="1" applyAlignment="1" applyProtection="1">
      <alignment horizontal="left" vertical="center"/>
    </xf>
    <xf numFmtId="0" fontId="7" fillId="8" borderId="19" xfId="0" applyFont="1" applyFill="1" applyBorder="1" applyAlignment="1" applyProtection="1">
      <alignment horizontal="center" vertical="center" wrapText="1"/>
    </xf>
    <xf numFmtId="0" fontId="0" fillId="0" borderId="0" xfId="0" applyFont="1" applyFill="1" applyBorder="1" applyAlignment="1" applyProtection="1">
      <alignment wrapText="1"/>
    </xf>
    <xf numFmtId="172" fontId="20" fillId="2" borderId="5" xfId="0" applyNumberFormat="1" applyFont="1" applyFill="1" applyBorder="1" applyAlignment="1" applyProtection="1">
      <alignment horizontal="center" wrapText="1"/>
      <protection hidden="1"/>
    </xf>
    <xf numFmtId="172" fontId="20" fillId="2" borderId="72" xfId="0" applyNumberFormat="1" applyFont="1" applyFill="1" applyBorder="1" applyAlignment="1" applyProtection="1">
      <alignment horizontal="center" wrapText="1"/>
      <protection hidden="1"/>
    </xf>
    <xf numFmtId="0" fontId="15" fillId="0" borderId="0" xfId="0" applyFont="1" applyFill="1" applyBorder="1" applyAlignment="1" applyProtection="1">
      <alignment horizontal="left" wrapText="1"/>
    </xf>
    <xf numFmtId="0" fontId="5" fillId="2" borderId="74" xfId="0" applyFont="1" applyFill="1" applyBorder="1" applyAlignment="1" applyProtection="1"/>
    <xf numFmtId="0" fontId="5" fillId="2" borderId="72" xfId="0" applyFont="1" applyFill="1" applyBorder="1" applyAlignment="1" applyProtection="1"/>
    <xf numFmtId="0" fontId="0" fillId="0" borderId="0" xfId="0" applyAlignment="1" applyProtection="1">
      <alignment wrapText="1"/>
      <protection hidden="1"/>
    </xf>
    <xf numFmtId="0" fontId="0" fillId="0" borderId="0" xfId="0" applyAlignment="1" applyProtection="1">
      <alignment vertical="center" wrapText="1"/>
    </xf>
    <xf numFmtId="0" fontId="0" fillId="0" borderId="0" xfId="0" applyAlignment="1" applyProtection="1">
      <alignment vertical="center"/>
    </xf>
    <xf numFmtId="0" fontId="0" fillId="5" borderId="1" xfId="0" applyFont="1" applyFill="1" applyBorder="1" applyAlignment="1" applyProtection="1">
      <alignment horizontal="center" vertical="center" wrapText="1"/>
    </xf>
    <xf numFmtId="0" fontId="5" fillId="2" borderId="6" xfId="0" applyFont="1" applyFill="1" applyBorder="1" applyAlignment="1" applyProtection="1">
      <alignment horizontal="center" vertical="center" wrapText="1"/>
      <protection hidden="1"/>
    </xf>
    <xf numFmtId="15" fontId="5" fillId="2" borderId="10" xfId="0" applyNumberFormat="1" applyFont="1" applyFill="1" applyBorder="1" applyAlignment="1" applyProtection="1">
      <alignment horizontal="left" vertical="center"/>
      <protection hidden="1"/>
    </xf>
    <xf numFmtId="15" fontId="5" fillId="2" borderId="23" xfId="0" applyNumberFormat="1" applyFont="1" applyFill="1" applyBorder="1" applyAlignment="1" applyProtection="1">
      <alignment horizontal="left" vertical="center"/>
      <protection hidden="1"/>
    </xf>
    <xf numFmtId="15" fontId="5" fillId="2" borderId="23" xfId="0" applyNumberFormat="1" applyFont="1" applyFill="1" applyBorder="1" applyAlignment="1" applyProtection="1">
      <alignment horizontal="left" vertical="center" wrapText="1"/>
      <protection hidden="1"/>
    </xf>
    <xf numFmtId="15" fontId="5" fillId="2" borderId="23" xfId="0" applyNumberFormat="1" applyFont="1" applyFill="1" applyBorder="1" applyAlignment="1" applyProtection="1">
      <alignment horizontal="center" vertical="center" wrapText="1"/>
      <protection hidden="1"/>
    </xf>
    <xf numFmtId="0" fontId="0" fillId="0" borderId="0" xfId="0" applyProtection="1">
      <protection hidden="1"/>
    </xf>
    <xf numFmtId="0" fontId="0" fillId="0" borderId="0" xfId="0" applyAlignment="1" applyProtection="1">
      <alignment horizontal="center"/>
      <protection hidden="1"/>
    </xf>
    <xf numFmtId="0" fontId="4" fillId="0" borderId="0" xfId="0" applyFont="1" applyFill="1" applyBorder="1" applyAlignment="1" applyProtection="1">
      <alignment horizontal="center" vertical="center" wrapText="1"/>
      <protection hidden="1"/>
    </xf>
    <xf numFmtId="0" fontId="4" fillId="0" borderId="0" xfId="0" applyFont="1" applyFill="1" applyBorder="1" applyAlignment="1" applyProtection="1">
      <alignment vertical="center" wrapText="1"/>
      <protection hidden="1"/>
    </xf>
    <xf numFmtId="0" fontId="5" fillId="2" borderId="2" xfId="0" applyFont="1" applyFill="1" applyBorder="1" applyAlignment="1" applyProtection="1">
      <alignment vertical="center" wrapText="1"/>
      <protection hidden="1"/>
    </xf>
    <xf numFmtId="0" fontId="5" fillId="2" borderId="6" xfId="0" applyFont="1" applyFill="1" applyBorder="1" applyAlignment="1" applyProtection="1">
      <alignment vertical="center" wrapText="1"/>
      <protection hidden="1"/>
    </xf>
    <xf numFmtId="44" fontId="0" fillId="0" borderId="0" xfId="0" applyNumberFormat="1" applyAlignment="1" applyProtection="1">
      <alignment horizontal="right"/>
      <protection hidden="1"/>
    </xf>
    <xf numFmtId="44" fontId="6" fillId="0" borderId="0" xfId="0" applyNumberFormat="1" applyFont="1" applyAlignment="1" applyProtection="1">
      <alignment horizontal="right"/>
      <protection hidden="1"/>
    </xf>
    <xf numFmtId="44" fontId="4" fillId="0" borderId="0" xfId="0" applyNumberFormat="1" applyFont="1" applyFill="1" applyBorder="1" applyAlignment="1" applyProtection="1">
      <alignment horizontal="right" wrapText="1"/>
      <protection hidden="1"/>
    </xf>
    <xf numFmtId="44" fontId="7" fillId="0" borderId="0" xfId="0" applyNumberFormat="1" applyFont="1" applyFill="1" applyBorder="1" applyAlignment="1" applyProtection="1">
      <alignment horizontal="right" wrapText="1"/>
      <protection hidden="1"/>
    </xf>
    <xf numFmtId="44" fontId="5" fillId="0" borderId="0" xfId="1" applyNumberFormat="1" applyFont="1" applyFill="1" applyBorder="1" applyAlignment="1" applyProtection="1">
      <alignment horizontal="right"/>
      <protection hidden="1"/>
    </xf>
    <xf numFmtId="44" fontId="5" fillId="2" borderId="23" xfId="0" applyNumberFormat="1" applyFont="1" applyFill="1" applyBorder="1" applyAlignment="1" applyProtection="1">
      <alignment horizontal="right" vertical="center" wrapText="1"/>
      <protection hidden="1"/>
    </xf>
    <xf numFmtId="44" fontId="0" fillId="2" borderId="23" xfId="0" applyNumberFormat="1" applyFont="1" applyFill="1" applyBorder="1" applyAlignment="1" applyProtection="1">
      <alignment horizontal="right"/>
      <protection hidden="1"/>
    </xf>
    <xf numFmtId="44" fontId="0" fillId="2" borderId="25" xfId="0" applyNumberFormat="1" applyFont="1" applyFill="1" applyBorder="1" applyAlignment="1" applyProtection="1">
      <alignment horizontal="right"/>
      <protection hidden="1"/>
    </xf>
    <xf numFmtId="44" fontId="4" fillId="0" borderId="0" xfId="0" applyNumberFormat="1" applyFont="1" applyFill="1" applyBorder="1" applyAlignment="1" applyProtection="1">
      <alignment horizontal="right" vertical="center"/>
      <protection hidden="1"/>
    </xf>
    <xf numFmtId="44" fontId="7" fillId="0" borderId="0" xfId="1" applyNumberFormat="1" applyFont="1" applyFill="1" applyBorder="1" applyAlignment="1" applyProtection="1">
      <alignment horizontal="right" vertical="center"/>
      <protection hidden="1"/>
    </xf>
    <xf numFmtId="44" fontId="5" fillId="0" borderId="0" xfId="0" applyNumberFormat="1" applyFont="1" applyFill="1" applyBorder="1" applyAlignment="1" applyProtection="1">
      <alignment horizontal="right"/>
      <protection hidden="1"/>
    </xf>
    <xf numFmtId="0" fontId="5" fillId="2" borderId="5" xfId="0" applyFont="1" applyFill="1" applyBorder="1" applyAlignment="1" applyProtection="1">
      <alignment vertical="center" wrapText="1"/>
      <protection hidden="1"/>
    </xf>
    <xf numFmtId="44" fontId="5" fillId="2" borderId="5" xfId="1" applyFont="1" applyFill="1" applyBorder="1" applyAlignment="1" applyProtection="1">
      <alignment vertical="center" wrapText="1"/>
      <protection hidden="1"/>
    </xf>
    <xf numFmtId="44" fontId="5" fillId="2" borderId="5" xfId="1" applyFont="1" applyFill="1" applyBorder="1" applyAlignment="1" applyProtection="1">
      <alignment wrapText="1"/>
      <protection hidden="1"/>
    </xf>
    <xf numFmtId="0" fontId="0" fillId="3" borderId="0" xfId="0" applyFill="1" applyBorder="1" applyProtection="1"/>
    <xf numFmtId="0" fontId="0" fillId="3" borderId="37" xfId="0" applyFill="1" applyBorder="1" applyProtection="1"/>
    <xf numFmtId="0" fontId="5" fillId="7" borderId="71" xfId="0" applyFont="1" applyFill="1" applyBorder="1" applyAlignment="1" applyProtection="1">
      <alignment vertical="center" wrapText="1"/>
    </xf>
    <xf numFmtId="0" fontId="5" fillId="7" borderId="74" xfId="0" applyFont="1" applyFill="1" applyBorder="1" applyAlignment="1" applyProtection="1">
      <alignment vertical="center" wrapText="1"/>
    </xf>
    <xf numFmtId="0" fontId="5" fillId="7" borderId="72" xfId="0" applyFont="1" applyFill="1" applyBorder="1" applyAlignment="1" applyProtection="1">
      <alignment vertical="center" wrapText="1"/>
    </xf>
    <xf numFmtId="172" fontId="20" fillId="2" borderId="41" xfId="0" applyNumberFormat="1" applyFont="1" applyFill="1" applyBorder="1" applyAlignment="1" applyProtection="1">
      <alignment horizontal="center" wrapText="1"/>
      <protection hidden="1"/>
    </xf>
    <xf numFmtId="0" fontId="5" fillId="0" borderId="0" xfId="0" applyFont="1" applyAlignment="1">
      <alignment horizontal="center"/>
    </xf>
    <xf numFmtId="0" fontId="0" fillId="0" borderId="0" xfId="0" applyAlignment="1">
      <alignment vertical="center"/>
    </xf>
    <xf numFmtId="0" fontId="5" fillId="0" borderId="0" xfId="0" applyFont="1" applyAlignment="1">
      <alignment vertical="center"/>
    </xf>
    <xf numFmtId="0" fontId="21" fillId="0" borderId="0" xfId="0" applyFont="1" applyAlignment="1">
      <alignment horizontal="center"/>
    </xf>
    <xf numFmtId="167" fontId="22" fillId="2" borderId="19" xfId="0" applyNumberFormat="1" applyFont="1" applyFill="1" applyBorder="1" applyAlignment="1" applyProtection="1">
      <alignment horizontal="center" wrapText="1"/>
      <protection hidden="1"/>
    </xf>
    <xf numFmtId="172" fontId="22" fillId="2" borderId="19" xfId="0" applyNumberFormat="1" applyFont="1" applyFill="1" applyBorder="1" applyAlignment="1" applyProtection="1">
      <alignment horizontal="center" wrapText="1"/>
      <protection hidden="1"/>
    </xf>
    <xf numFmtId="0" fontId="23" fillId="2" borderId="69" xfId="0" applyFont="1" applyFill="1" applyBorder="1" applyAlignment="1" applyProtection="1">
      <alignment horizontal="center" wrapText="1"/>
      <protection hidden="1"/>
    </xf>
    <xf numFmtId="167" fontId="23" fillId="2" borderId="65" xfId="0" applyNumberFormat="1" applyFont="1" applyFill="1" applyBorder="1" applyAlignment="1" applyProtection="1">
      <alignment horizontal="center" wrapText="1"/>
      <protection hidden="1"/>
    </xf>
    <xf numFmtId="0" fontId="23" fillId="2" borderId="62" xfId="0" applyFont="1" applyFill="1" applyBorder="1" applyAlignment="1" applyProtection="1">
      <alignment horizontal="center" wrapText="1"/>
      <protection hidden="1"/>
    </xf>
    <xf numFmtId="167" fontId="23" fillId="2" borderId="19" xfId="0" applyNumberFormat="1" applyFont="1" applyFill="1" applyBorder="1" applyAlignment="1" applyProtection="1">
      <alignment horizontal="center" wrapText="1"/>
      <protection hidden="1"/>
    </xf>
    <xf numFmtId="166" fontId="22" fillId="2" borderId="3" xfId="0" applyNumberFormat="1" applyFont="1" applyFill="1" applyBorder="1" applyAlignment="1" applyProtection="1">
      <alignment wrapText="1"/>
      <protection hidden="1"/>
    </xf>
    <xf numFmtId="0" fontId="22" fillId="2" borderId="3" xfId="0" applyFont="1" applyFill="1" applyBorder="1" applyAlignment="1" applyProtection="1">
      <alignment wrapText="1"/>
      <protection hidden="1"/>
    </xf>
    <xf numFmtId="0" fontId="25" fillId="2" borderId="1" xfId="0" applyFont="1" applyFill="1" applyBorder="1" applyAlignment="1" applyProtection="1">
      <alignment horizontal="left" vertical="center" wrapText="1"/>
      <protection hidden="1"/>
    </xf>
    <xf numFmtId="0" fontId="25" fillId="2" borderId="34" xfId="0" applyFont="1" applyFill="1" applyBorder="1" applyAlignment="1" applyProtection="1">
      <alignment horizontal="left" vertical="center" wrapText="1"/>
      <protection hidden="1"/>
    </xf>
    <xf numFmtId="0" fontId="25" fillId="2" borderId="1" xfId="0" applyFont="1" applyFill="1" applyBorder="1" applyAlignment="1" applyProtection="1">
      <alignment horizontal="center" vertical="center" wrapText="1"/>
      <protection hidden="1"/>
    </xf>
    <xf numFmtId="44" fontId="23" fillId="2" borderId="1" xfId="1" applyNumberFormat="1" applyFont="1" applyFill="1" applyBorder="1" applyAlignment="1" applyProtection="1">
      <alignment horizontal="right" vertical="center"/>
      <protection hidden="1"/>
    </xf>
    <xf numFmtId="44" fontId="23" fillId="2" borderId="1" xfId="0" applyNumberFormat="1" applyFont="1" applyFill="1" applyBorder="1" applyAlignment="1" applyProtection="1">
      <alignment horizontal="right" vertical="center"/>
      <protection hidden="1"/>
    </xf>
    <xf numFmtId="44" fontId="23" fillId="2" borderId="3" xfId="0" applyNumberFormat="1" applyFont="1" applyFill="1" applyBorder="1" applyAlignment="1" applyProtection="1">
      <alignment horizontal="right" vertical="center"/>
      <protection hidden="1"/>
    </xf>
    <xf numFmtId="44" fontId="24" fillId="2" borderId="1" xfId="0" applyNumberFormat="1" applyFont="1" applyFill="1" applyBorder="1" applyAlignment="1" applyProtection="1">
      <alignment horizontal="right" vertical="center" wrapText="1"/>
      <protection hidden="1"/>
    </xf>
    <xf numFmtId="44" fontId="23" fillId="2" borderId="2" xfId="0" applyNumberFormat="1" applyFont="1" applyFill="1" applyBorder="1" applyAlignment="1" applyProtection="1">
      <alignment horizontal="right" vertical="center"/>
      <protection hidden="1"/>
    </xf>
    <xf numFmtId="0" fontId="22" fillId="2" borderId="2" xfId="0" applyFont="1" applyFill="1" applyBorder="1" applyAlignment="1" applyProtection="1">
      <alignment vertical="center" wrapText="1"/>
      <protection hidden="1"/>
    </xf>
    <xf numFmtId="0" fontId="22" fillId="2" borderId="6" xfId="0" applyFont="1" applyFill="1" applyBorder="1" applyAlignment="1" applyProtection="1">
      <alignment vertical="center" wrapText="1"/>
      <protection hidden="1"/>
    </xf>
    <xf numFmtId="0" fontId="22" fillId="2" borderId="6" xfId="0" applyFont="1" applyFill="1" applyBorder="1" applyAlignment="1" applyProtection="1">
      <alignment horizontal="center" vertical="center" wrapText="1"/>
      <protection hidden="1"/>
    </xf>
    <xf numFmtId="0" fontId="22" fillId="2" borderId="5" xfId="0" applyFont="1" applyFill="1" applyBorder="1" applyAlignment="1" applyProtection="1">
      <alignment vertical="center" wrapText="1"/>
      <protection hidden="1"/>
    </xf>
    <xf numFmtId="44" fontId="22" fillId="2" borderId="5" xfId="1" applyFont="1" applyFill="1" applyBorder="1" applyAlignment="1" applyProtection="1">
      <alignment vertical="center" wrapText="1"/>
      <protection hidden="1"/>
    </xf>
    <xf numFmtId="0" fontId="25" fillId="2" borderId="1" xfId="0" applyFont="1" applyFill="1" applyBorder="1" applyAlignment="1" applyProtection="1">
      <alignment horizontal="left" vertical="center"/>
      <protection hidden="1"/>
    </xf>
    <xf numFmtId="0" fontId="22" fillId="2" borderId="2" xfId="0" applyFont="1" applyFill="1" applyBorder="1" applyAlignment="1" applyProtection="1">
      <alignment wrapText="1"/>
      <protection hidden="1"/>
    </xf>
    <xf numFmtId="0" fontId="22" fillId="2" borderId="6" xfId="0" applyFont="1" applyFill="1" applyBorder="1" applyAlignment="1" applyProtection="1">
      <alignment wrapText="1"/>
      <protection hidden="1"/>
    </xf>
    <xf numFmtId="0" fontId="22" fillId="2" borderId="6" xfId="0" applyFont="1" applyFill="1" applyBorder="1" applyAlignment="1" applyProtection="1">
      <alignment horizontal="center" wrapText="1"/>
      <protection hidden="1"/>
    </xf>
    <xf numFmtId="0" fontId="22" fillId="2" borderId="5" xfId="0" applyFont="1" applyFill="1" applyBorder="1" applyAlignment="1" applyProtection="1">
      <alignment wrapText="1"/>
      <protection hidden="1"/>
    </xf>
    <xf numFmtId="44" fontId="22" fillId="2" borderId="5" xfId="1" applyFont="1" applyFill="1" applyBorder="1" applyAlignment="1" applyProtection="1">
      <alignment wrapText="1"/>
      <protection hidden="1"/>
    </xf>
    <xf numFmtId="0" fontId="22" fillId="2" borderId="2" xfId="0" applyFont="1" applyFill="1" applyBorder="1" applyAlignment="1" applyProtection="1">
      <alignment horizontal="left" vertical="center" wrapText="1"/>
      <protection hidden="1"/>
    </xf>
    <xf numFmtId="0" fontId="22" fillId="2" borderId="6" xfId="0" applyFont="1" applyFill="1" applyBorder="1" applyAlignment="1" applyProtection="1">
      <alignment horizontal="left" vertical="center" wrapText="1"/>
      <protection hidden="1"/>
    </xf>
    <xf numFmtId="0" fontId="22" fillId="2" borderId="5" xfId="0" applyFont="1" applyFill="1" applyBorder="1" applyAlignment="1" applyProtection="1">
      <alignment horizontal="left" vertical="center" wrapText="1"/>
      <protection hidden="1"/>
    </xf>
    <xf numFmtId="44" fontId="22" fillId="2" borderId="5" xfId="1" applyFont="1" applyFill="1" applyBorder="1" applyAlignment="1" applyProtection="1">
      <alignment horizontal="left" vertical="center" wrapText="1"/>
      <protection hidden="1"/>
    </xf>
    <xf numFmtId="164" fontId="25" fillId="2" borderId="1" xfId="2" applyFont="1" applyFill="1" applyBorder="1" applyAlignment="1" applyProtection="1">
      <alignment horizontal="center"/>
    </xf>
    <xf numFmtId="164" fontId="25" fillId="2" borderId="1" xfId="0" applyNumberFormat="1" applyFont="1" applyFill="1" applyBorder="1" applyProtection="1"/>
    <xf numFmtId="0" fontId="4" fillId="3" borderId="75" xfId="0" applyFont="1" applyFill="1" applyBorder="1" applyAlignment="1" applyProtection="1">
      <alignment horizontal="center" vertical="center"/>
      <protection locked="0"/>
    </xf>
    <xf numFmtId="0" fontId="4" fillId="3" borderId="76" xfId="0" applyFont="1" applyFill="1" applyBorder="1" applyAlignment="1" applyProtection="1">
      <alignment horizontal="center" vertical="center"/>
      <protection locked="0"/>
    </xf>
    <xf numFmtId="0" fontId="4" fillId="3" borderId="77" xfId="0" applyFont="1" applyFill="1" applyBorder="1" applyAlignment="1" applyProtection="1">
      <alignment horizontal="center" vertical="center"/>
      <protection locked="0"/>
    </xf>
    <xf numFmtId="0" fontId="4" fillId="3" borderId="78" xfId="0" applyFont="1" applyFill="1" applyBorder="1" applyAlignment="1" applyProtection="1">
      <alignment horizontal="center" vertical="center"/>
      <protection locked="0"/>
    </xf>
    <xf numFmtId="0" fontId="4" fillId="3" borderId="79" xfId="0" applyFont="1" applyFill="1" applyBorder="1" applyAlignment="1" applyProtection="1">
      <alignment horizontal="center" vertical="center"/>
      <protection locked="0"/>
    </xf>
    <xf numFmtId="0" fontId="4" fillId="3" borderId="80" xfId="0" applyFont="1" applyFill="1" applyBorder="1" applyAlignment="1" applyProtection="1">
      <alignment horizontal="center" vertical="center"/>
      <protection locked="0"/>
    </xf>
    <xf numFmtId="0" fontId="24" fillId="2" borderId="19" xfId="0" applyFont="1" applyFill="1" applyBorder="1" applyProtection="1"/>
    <xf numFmtId="0" fontId="24" fillId="2" borderId="11" xfId="0" applyFont="1" applyFill="1" applyBorder="1" applyProtection="1"/>
    <xf numFmtId="0" fontId="24" fillId="2" borderId="67" xfId="0" applyFont="1" applyFill="1" applyBorder="1" applyProtection="1"/>
    <xf numFmtId="166" fontId="8" fillId="8" borderId="10" xfId="0" applyNumberFormat="1" applyFont="1" applyFill="1" applyBorder="1" applyAlignment="1" applyProtection="1"/>
    <xf numFmtId="166" fontId="8" fillId="8" borderId="23" xfId="0" applyNumberFormat="1" applyFont="1" applyFill="1" applyBorder="1" applyAlignment="1" applyProtection="1"/>
    <xf numFmtId="166" fontId="8" fillId="8" borderId="25" xfId="0" applyNumberFormat="1" applyFont="1" applyFill="1" applyBorder="1" applyAlignment="1" applyProtection="1"/>
    <xf numFmtId="0" fontId="5" fillId="8" borderId="10" xfId="0" applyFont="1" applyFill="1" applyBorder="1" applyAlignment="1">
      <alignment vertical="center"/>
    </xf>
    <xf numFmtId="0" fontId="5" fillId="8" borderId="23" xfId="0" applyFont="1" applyFill="1" applyBorder="1" applyAlignment="1">
      <alignment vertical="center"/>
    </xf>
    <xf numFmtId="0" fontId="5" fillId="8" borderId="25" xfId="0" applyFont="1" applyFill="1" applyBorder="1" applyAlignment="1">
      <alignment vertical="center"/>
    </xf>
    <xf numFmtId="0" fontId="7" fillId="8" borderId="20" xfId="0" applyFont="1" applyFill="1" applyBorder="1" applyAlignment="1">
      <alignment vertical="center" wrapText="1"/>
    </xf>
    <xf numFmtId="0" fontId="7" fillId="8" borderId="33" xfId="0" applyFont="1" applyFill="1" applyBorder="1" applyAlignment="1">
      <alignment horizontal="center" vertical="center" wrapText="1"/>
    </xf>
    <xf numFmtId="0" fontId="0" fillId="8" borderId="61" xfId="0" applyFont="1" applyFill="1" applyBorder="1" applyAlignment="1">
      <alignment wrapText="1"/>
    </xf>
    <xf numFmtId="0" fontId="0" fillId="8" borderId="16" xfId="0" applyFill="1" applyBorder="1" applyAlignment="1">
      <alignment wrapText="1"/>
    </xf>
    <xf numFmtId="0" fontId="0" fillId="8" borderId="16" xfId="0" applyFill="1" applyBorder="1" applyAlignment="1"/>
    <xf numFmtId="0" fontId="5" fillId="8" borderId="27" xfId="0" applyFont="1" applyFill="1" applyBorder="1" applyAlignment="1"/>
    <xf numFmtId="0" fontId="5" fillId="8" borderId="9" xfId="0" applyFont="1" applyFill="1" applyBorder="1" applyAlignment="1"/>
    <xf numFmtId="0" fontId="5" fillId="8" borderId="59" xfId="0" applyFont="1" applyFill="1" applyBorder="1" applyAlignment="1"/>
    <xf numFmtId="0" fontId="7" fillId="8" borderId="44" xfId="0" applyFont="1" applyFill="1" applyBorder="1" applyAlignment="1">
      <alignment horizontal="center" vertical="center" wrapText="1"/>
    </xf>
    <xf numFmtId="0" fontId="5" fillId="8" borderId="1" xfId="0" applyFont="1" applyFill="1" applyBorder="1" applyAlignment="1" applyProtection="1">
      <alignment horizontal="left" vertical="center" wrapText="1"/>
    </xf>
    <xf numFmtId="166" fontId="7" fillId="8" borderId="10" xfId="0" applyNumberFormat="1" applyFont="1" applyFill="1" applyBorder="1" applyAlignment="1" applyProtection="1">
      <alignment vertical="center"/>
    </xf>
    <xf numFmtId="166" fontId="7" fillId="8" borderId="23" xfId="0" applyNumberFormat="1" applyFont="1" applyFill="1" applyBorder="1" applyAlignment="1" applyProtection="1"/>
    <xf numFmtId="166" fontId="7" fillId="8" borderId="23" xfId="0" applyNumberFormat="1" applyFont="1" applyFill="1" applyBorder="1" applyAlignment="1" applyProtection="1">
      <alignment vertical="center"/>
    </xf>
    <xf numFmtId="0" fontId="5" fillId="8" borderId="15" xfId="0" applyFont="1" applyFill="1" applyBorder="1" applyAlignment="1" applyProtection="1">
      <alignment horizontal="center" vertical="center"/>
    </xf>
    <xf numFmtId="0" fontId="5" fillId="8" borderId="20" xfId="0" applyFont="1" applyFill="1" applyBorder="1" applyAlignment="1" applyProtection="1">
      <alignment horizontal="center" vertical="center"/>
    </xf>
    <xf numFmtId="0" fontId="25" fillId="2" borderId="3" xfId="0" applyFont="1" applyFill="1" applyBorder="1" applyAlignment="1" applyProtection="1">
      <alignment horizontal="left" vertical="center" wrapText="1"/>
      <protection hidden="1"/>
    </xf>
    <xf numFmtId="0" fontId="25" fillId="2" borderId="3" xfId="0" applyFont="1" applyFill="1" applyBorder="1" applyAlignment="1" applyProtection="1">
      <alignment horizontal="left" vertical="center"/>
      <protection hidden="1"/>
    </xf>
    <xf numFmtId="0" fontId="25" fillId="2" borderId="3" xfId="0" applyFont="1" applyFill="1" applyBorder="1" applyAlignment="1" applyProtection="1">
      <alignment horizontal="center" vertical="center" wrapText="1"/>
      <protection hidden="1"/>
    </xf>
    <xf numFmtId="0" fontId="4" fillId="0" borderId="3" xfId="0" applyFont="1" applyFill="1" applyBorder="1" applyAlignment="1" applyProtection="1">
      <alignment horizontal="left" vertical="center" wrapText="1"/>
      <protection locked="0"/>
    </xf>
    <xf numFmtId="171" fontId="4" fillId="0" borderId="3" xfId="1" applyNumberFormat="1" applyFont="1" applyFill="1" applyBorder="1" applyAlignment="1" applyProtection="1">
      <alignment horizontal="left" vertical="center"/>
      <protection locked="0"/>
    </xf>
    <xf numFmtId="44" fontId="23" fillId="2" borderId="3" xfId="1" applyNumberFormat="1" applyFont="1" applyFill="1" applyBorder="1" applyAlignment="1" applyProtection="1">
      <alignment horizontal="right" vertical="center"/>
      <protection hidden="1"/>
    </xf>
    <xf numFmtId="44" fontId="0" fillId="0" borderId="3" xfId="0" applyNumberFormat="1" applyFont="1" applyBorder="1" applyAlignment="1" applyProtection="1">
      <alignment horizontal="right" vertical="center"/>
      <protection locked="0"/>
    </xf>
    <xf numFmtId="44" fontId="23" fillId="2" borderId="34" xfId="0" applyNumberFormat="1" applyFont="1" applyFill="1" applyBorder="1" applyAlignment="1" applyProtection="1">
      <alignment horizontal="right" vertical="center"/>
      <protection hidden="1"/>
    </xf>
    <xf numFmtId="0" fontId="5" fillId="8" borderId="8" xfId="0" applyFont="1" applyFill="1" applyBorder="1" applyAlignment="1" applyProtection="1">
      <alignment horizontal="center" vertical="center" wrapText="1"/>
    </xf>
    <xf numFmtId="0" fontId="5" fillId="8" borderId="43" xfId="0" applyFont="1" applyFill="1" applyBorder="1" applyProtection="1"/>
    <xf numFmtId="0" fontId="5" fillId="8" borderId="42" xfId="0" applyFont="1" applyFill="1" applyBorder="1" applyProtection="1"/>
    <xf numFmtId="0" fontId="5" fillId="8" borderId="16" xfId="0" applyFont="1" applyFill="1" applyBorder="1" applyProtection="1"/>
    <xf numFmtId="0" fontId="5" fillId="8" borderId="6" xfId="0" applyFont="1" applyFill="1" applyBorder="1" applyProtection="1"/>
    <xf numFmtId="0" fontId="5" fillId="8" borderId="2" xfId="0" applyFont="1" applyFill="1" applyBorder="1" applyProtection="1"/>
    <xf numFmtId="0" fontId="0" fillId="8" borderId="5" xfId="0" applyFill="1" applyBorder="1" applyProtection="1"/>
    <xf numFmtId="0" fontId="5" fillId="8" borderId="5" xfId="0" applyFont="1" applyFill="1" applyBorder="1" applyProtection="1"/>
    <xf numFmtId="0" fontId="0" fillId="8" borderId="6" xfId="0" applyFont="1" applyFill="1" applyBorder="1" applyProtection="1"/>
    <xf numFmtId="0" fontId="5" fillId="8" borderId="38" xfId="0" applyFont="1" applyFill="1" applyBorder="1" applyProtection="1"/>
    <xf numFmtId="0" fontId="5" fillId="8" borderId="41" xfId="0" applyFont="1" applyFill="1" applyBorder="1" applyProtection="1"/>
    <xf numFmtId="0" fontId="7" fillId="8" borderId="15" xfId="0" applyFont="1" applyFill="1" applyBorder="1" applyAlignment="1" applyProtection="1">
      <alignment horizontal="left" vertical="center"/>
    </xf>
    <xf numFmtId="0" fontId="7" fillId="8" borderId="29" xfId="0" applyFont="1" applyFill="1" applyBorder="1" applyAlignment="1" applyProtection="1">
      <alignment horizontal="center"/>
    </xf>
    <xf numFmtId="0" fontId="7" fillId="8" borderId="14" xfId="0" applyFont="1" applyFill="1" applyBorder="1" applyAlignment="1" applyProtection="1">
      <alignment horizontal="center"/>
    </xf>
    <xf numFmtId="0" fontId="7" fillId="8" borderId="18" xfId="0" applyFont="1" applyFill="1" applyBorder="1" applyAlignment="1" applyProtection="1">
      <alignment horizontal="left" vertical="center"/>
    </xf>
    <xf numFmtId="0" fontId="5" fillId="8" borderId="1" xfId="0" applyFont="1" applyFill="1" applyBorder="1" applyProtection="1"/>
    <xf numFmtId="0" fontId="5" fillId="8" borderId="1" xfId="0" applyFont="1" applyFill="1" applyBorder="1" applyAlignment="1" applyProtection="1">
      <alignment horizontal="left"/>
    </xf>
    <xf numFmtId="15" fontId="5" fillId="8" borderId="1" xfId="0" applyNumberFormat="1" applyFont="1" applyFill="1" applyBorder="1" applyAlignment="1" applyProtection="1">
      <alignment horizontal="center" wrapText="1"/>
    </xf>
    <xf numFmtId="15" fontId="5" fillId="8" borderId="1" xfId="0" applyNumberFormat="1" applyFont="1" applyFill="1" applyBorder="1" applyAlignment="1" applyProtection="1">
      <alignment horizontal="center"/>
    </xf>
    <xf numFmtId="0" fontId="0" fillId="8" borderId="6" xfId="0" applyFill="1" applyBorder="1" applyProtection="1"/>
    <xf numFmtId="15" fontId="5" fillId="8" borderId="2" xfId="0" applyNumberFormat="1" applyFont="1" applyFill="1" applyBorder="1" applyProtection="1"/>
    <xf numFmtId="0" fontId="0" fillId="8" borderId="37" xfId="0" applyFill="1" applyBorder="1" applyProtection="1"/>
    <xf numFmtId="0" fontId="0" fillId="8" borderId="37" xfId="0" applyFont="1" applyFill="1" applyBorder="1" applyProtection="1"/>
    <xf numFmtId="0" fontId="10" fillId="3" borderId="37" xfId="0" applyFont="1" applyFill="1" applyBorder="1" applyAlignment="1" applyProtection="1">
      <alignment wrapText="1"/>
    </xf>
    <xf numFmtId="0" fontId="0" fillId="3" borderId="37" xfId="0" applyFill="1" applyBorder="1" applyAlignment="1" applyProtection="1">
      <alignment horizontal="left" vertical="center"/>
    </xf>
    <xf numFmtId="0" fontId="0" fillId="3" borderId="37" xfId="0" applyFont="1" applyFill="1" applyBorder="1" applyProtection="1"/>
    <xf numFmtId="0" fontId="0" fillId="3" borderId="37" xfId="0" applyFill="1" applyBorder="1"/>
    <xf numFmtId="0" fontId="0" fillId="3" borderId="37" xfId="0" applyFill="1" applyBorder="1" applyAlignment="1" applyProtection="1">
      <alignment vertical="center"/>
    </xf>
    <xf numFmtId="0" fontId="0" fillId="3" borderId="37" xfId="0" applyFill="1" applyBorder="1" applyAlignment="1" applyProtection="1">
      <alignment horizontal="center" vertical="center"/>
    </xf>
    <xf numFmtId="0" fontId="9" fillId="3" borderId="37" xfId="0" applyFont="1" applyFill="1" applyBorder="1" applyAlignment="1" applyProtection="1">
      <alignment horizontal="left" indent="17"/>
    </xf>
    <xf numFmtId="166" fontId="20" fillId="2" borderId="41" xfId="0" applyNumberFormat="1" applyFont="1" applyFill="1" applyBorder="1" applyAlignment="1" applyProtection="1">
      <alignment horizontal="center" wrapText="1"/>
      <protection hidden="1"/>
    </xf>
    <xf numFmtId="167" fontId="20" fillId="2" borderId="5" xfId="0" applyNumberFormat="1" applyFont="1" applyFill="1" applyBorder="1" applyAlignment="1" applyProtection="1">
      <alignment horizontal="center" vertical="center" wrapText="1"/>
      <protection hidden="1"/>
    </xf>
    <xf numFmtId="167" fontId="20" fillId="2" borderId="72" xfId="0" applyNumberFormat="1" applyFont="1" applyFill="1" applyBorder="1" applyAlignment="1" applyProtection="1">
      <alignment horizontal="center" vertical="center" wrapText="1"/>
      <protection hidden="1"/>
    </xf>
    <xf numFmtId="0" fontId="26" fillId="3" borderId="37" xfId="0" applyFont="1" applyFill="1" applyBorder="1" applyAlignment="1" applyProtection="1">
      <alignment horizontal="left" indent="4"/>
    </xf>
    <xf numFmtId="0" fontId="23" fillId="7" borderId="3" xfId="0" applyFont="1" applyFill="1" applyBorder="1" applyProtection="1">
      <protection hidden="1"/>
    </xf>
    <xf numFmtId="44" fontId="4" fillId="10" borderId="3" xfId="1" applyFont="1" applyFill="1" applyBorder="1" applyAlignment="1" applyProtection="1">
      <alignment horizontal="left" vertical="center"/>
      <protection locked="0"/>
    </xf>
    <xf numFmtId="44" fontId="4" fillId="10" borderId="1" xfId="1" applyFont="1" applyFill="1" applyBorder="1" applyAlignment="1" applyProtection="1">
      <alignment horizontal="left" vertical="center"/>
      <protection locked="0"/>
    </xf>
    <xf numFmtId="3" fontId="0" fillId="10" borderId="20" xfId="0" applyNumberFormat="1" applyFill="1" applyBorder="1" applyAlignment="1" applyProtection="1">
      <alignment vertical="center"/>
      <protection locked="0"/>
    </xf>
    <xf numFmtId="0" fontId="0" fillId="10" borderId="37" xfId="0" applyFill="1" applyBorder="1" applyAlignment="1" applyProtection="1">
      <alignment horizontal="center" vertical="center"/>
    </xf>
    <xf numFmtId="0" fontId="7" fillId="10" borderId="15" xfId="0" applyFont="1" applyFill="1" applyBorder="1" applyAlignment="1" applyProtection="1">
      <alignment horizontal="center" vertical="center" wrapText="1"/>
      <protection locked="0"/>
    </xf>
    <xf numFmtId="0" fontId="5" fillId="10" borderId="1" xfId="0" applyFont="1" applyFill="1" applyBorder="1" applyAlignment="1" applyProtection="1">
      <alignment horizontal="left" vertical="center" wrapText="1"/>
      <protection locked="0"/>
    </xf>
    <xf numFmtId="1" fontId="22" fillId="2" borderId="20" xfId="0" applyNumberFormat="1" applyFont="1" applyFill="1" applyBorder="1" applyAlignment="1" applyProtection="1">
      <alignment horizontal="center" vertical="center" wrapText="1"/>
      <protection hidden="1"/>
    </xf>
    <xf numFmtId="0" fontId="23" fillId="2" borderId="32" xfId="0" applyFont="1" applyFill="1" applyBorder="1" applyAlignment="1" applyProtection="1">
      <alignment horizontal="center" vertical="center"/>
      <protection hidden="1"/>
    </xf>
    <xf numFmtId="0" fontId="23" fillId="2" borderId="31" xfId="0" applyFont="1" applyFill="1" applyBorder="1" applyAlignment="1" applyProtection="1">
      <alignment horizontal="center" vertical="center"/>
      <protection hidden="1"/>
    </xf>
    <xf numFmtId="0" fontId="23" fillId="2" borderId="81" xfId="0" applyFont="1" applyFill="1" applyBorder="1" applyAlignment="1" applyProtection="1">
      <alignment horizontal="center" vertical="center"/>
      <protection hidden="1"/>
    </xf>
    <xf numFmtId="0" fontId="23" fillId="2" borderId="20" xfId="0" applyFont="1" applyFill="1" applyBorder="1" applyAlignment="1" applyProtection="1">
      <alignment horizontal="center" vertical="center"/>
      <protection hidden="1"/>
    </xf>
    <xf numFmtId="0" fontId="25" fillId="2" borderId="19" xfId="0" applyFont="1" applyFill="1" applyBorder="1" applyAlignment="1" applyProtection="1">
      <alignment horizontal="center" vertical="center"/>
      <protection hidden="1"/>
    </xf>
    <xf numFmtId="0" fontId="25" fillId="2" borderId="11" xfId="0" applyFont="1" applyFill="1" applyBorder="1" applyAlignment="1" applyProtection="1">
      <alignment horizontal="center" vertical="center"/>
      <protection hidden="1"/>
    </xf>
    <xf numFmtId="0" fontId="25" fillId="2" borderId="67" xfId="0" applyFont="1" applyFill="1" applyBorder="1" applyAlignment="1" applyProtection="1">
      <alignment horizontal="center" vertical="center"/>
      <protection hidden="1"/>
    </xf>
    <xf numFmtId="166" fontId="20" fillId="2" borderId="3" xfId="0" applyNumberFormat="1" applyFont="1" applyFill="1" applyBorder="1" applyAlignment="1" applyProtection="1">
      <alignment horizontal="right" wrapText="1"/>
      <protection hidden="1"/>
    </xf>
    <xf numFmtId="166" fontId="20" fillId="2" borderId="1" xfId="0" applyNumberFormat="1" applyFont="1" applyFill="1" applyBorder="1" applyAlignment="1" applyProtection="1">
      <alignment horizontal="right" wrapText="1"/>
      <protection hidden="1"/>
    </xf>
    <xf numFmtId="166" fontId="20" fillId="2" borderId="4" xfId="0" applyNumberFormat="1" applyFont="1" applyFill="1" applyBorder="1" applyAlignment="1" applyProtection="1">
      <alignment horizontal="right" wrapText="1"/>
      <protection hidden="1"/>
    </xf>
    <xf numFmtId="166" fontId="22" fillId="2" borderId="11" xfId="0" applyNumberFormat="1" applyFont="1" applyFill="1" applyBorder="1" applyAlignment="1" applyProtection="1">
      <alignment horizontal="right" wrapText="1"/>
      <protection hidden="1"/>
    </xf>
    <xf numFmtId="166" fontId="23" fillId="2" borderId="66" xfId="0" applyNumberFormat="1" applyFont="1" applyFill="1" applyBorder="1" applyAlignment="1" applyProtection="1">
      <alignment horizontal="right" wrapText="1"/>
      <protection hidden="1"/>
    </xf>
    <xf numFmtId="166" fontId="23" fillId="2" borderId="11" xfId="0" applyNumberFormat="1" applyFont="1" applyFill="1" applyBorder="1" applyAlignment="1" applyProtection="1">
      <alignment horizontal="right" wrapText="1"/>
      <protection hidden="1"/>
    </xf>
    <xf numFmtId="166" fontId="22" fillId="2" borderId="3" xfId="0" applyNumberFormat="1" applyFont="1" applyFill="1" applyBorder="1" applyAlignment="1" applyProtection="1">
      <alignment horizontal="right" wrapText="1"/>
      <protection hidden="1"/>
    </xf>
    <xf numFmtId="166" fontId="20" fillId="2" borderId="3" xfId="0" applyNumberFormat="1" applyFont="1" applyFill="1" applyBorder="1" applyAlignment="1" applyProtection="1">
      <alignment horizontal="right"/>
      <protection hidden="1"/>
    </xf>
    <xf numFmtId="166" fontId="20" fillId="2" borderId="1" xfId="0" applyNumberFormat="1" applyFont="1" applyFill="1" applyBorder="1" applyAlignment="1" applyProtection="1">
      <alignment horizontal="right"/>
      <protection hidden="1"/>
    </xf>
    <xf numFmtId="166" fontId="20" fillId="2" borderId="8" xfId="0" applyNumberFormat="1" applyFont="1" applyFill="1" applyBorder="1" applyAlignment="1" applyProtection="1">
      <alignment horizontal="right"/>
      <protection hidden="1"/>
    </xf>
    <xf numFmtId="166" fontId="22" fillId="2" borderId="64" xfId="0" applyNumberFormat="1" applyFont="1" applyFill="1" applyBorder="1" applyAlignment="1" applyProtection="1">
      <alignment horizontal="right"/>
      <protection hidden="1"/>
    </xf>
    <xf numFmtId="166" fontId="20" fillId="2" borderId="29" xfId="0" applyNumberFormat="1" applyFont="1" applyFill="1" applyBorder="1" applyAlignment="1" applyProtection="1">
      <alignment horizontal="right"/>
      <protection hidden="1"/>
    </xf>
    <xf numFmtId="166" fontId="22" fillId="2" borderId="66" xfId="0" applyNumberFormat="1" applyFont="1" applyFill="1" applyBorder="1" applyAlignment="1" applyProtection="1">
      <alignment horizontal="right"/>
      <protection hidden="1"/>
    </xf>
    <xf numFmtId="166" fontId="23" fillId="2" borderId="11" xfId="0" applyNumberFormat="1" applyFont="1" applyFill="1" applyBorder="1" applyAlignment="1" applyProtection="1">
      <alignment horizontal="right"/>
      <protection hidden="1"/>
    </xf>
    <xf numFmtId="166" fontId="23" fillId="7" borderId="3" xfId="0" applyNumberFormat="1" applyFont="1" applyFill="1" applyBorder="1" applyAlignment="1" applyProtection="1">
      <alignment horizontal="right"/>
      <protection hidden="1"/>
    </xf>
    <xf numFmtId="166" fontId="23" fillId="2" borderId="17" xfId="0" applyNumberFormat="1" applyFont="1" applyFill="1" applyBorder="1" applyAlignment="1" applyProtection="1">
      <alignment horizontal="right" wrapText="1"/>
      <protection hidden="1"/>
    </xf>
    <xf numFmtId="166" fontId="23" fillId="2" borderId="39" xfId="0" applyNumberFormat="1" applyFont="1" applyFill="1" applyBorder="1" applyAlignment="1" applyProtection="1">
      <alignment horizontal="right" wrapText="1"/>
      <protection hidden="1"/>
    </xf>
    <xf numFmtId="166" fontId="5" fillId="8" borderId="22" xfId="0" applyNumberFormat="1" applyFont="1" applyFill="1" applyBorder="1" applyAlignment="1" applyProtection="1">
      <alignment horizontal="right" wrapText="1"/>
      <protection hidden="1"/>
    </xf>
    <xf numFmtId="166" fontId="5" fillId="8" borderId="67" xfId="0" applyNumberFormat="1" applyFont="1" applyFill="1" applyBorder="1" applyAlignment="1">
      <alignment horizontal="right" wrapText="1"/>
    </xf>
    <xf numFmtId="166" fontId="0" fillId="0" borderId="60" xfId="0" applyNumberFormat="1" applyFont="1" applyFill="1" applyBorder="1" applyAlignment="1" applyProtection="1">
      <alignment horizontal="right" wrapText="1"/>
      <protection locked="0"/>
    </xf>
    <xf numFmtId="166" fontId="0" fillId="0" borderId="17" xfId="0" applyNumberFormat="1" applyFont="1" applyFill="1" applyBorder="1" applyAlignment="1" applyProtection="1">
      <alignment horizontal="right" wrapText="1"/>
      <protection locked="0"/>
    </xf>
    <xf numFmtId="166" fontId="0" fillId="0" borderId="39" xfId="0" applyNumberFormat="1" applyFont="1" applyFill="1" applyBorder="1" applyAlignment="1" applyProtection="1">
      <alignment horizontal="right" wrapText="1"/>
      <protection locked="0"/>
    </xf>
    <xf numFmtId="0" fontId="20" fillId="2" borderId="1" xfId="0" applyFont="1" applyFill="1" applyBorder="1" applyAlignment="1" applyProtection="1">
      <alignment horizontal="left"/>
      <protection hidden="1"/>
    </xf>
    <xf numFmtId="0" fontId="20" fillId="2" borderId="4" xfId="0" applyFont="1" applyFill="1" applyBorder="1" applyAlignment="1" applyProtection="1">
      <alignment horizontal="left"/>
      <protection hidden="1"/>
    </xf>
    <xf numFmtId="0" fontId="22" fillId="2" borderId="11" xfId="0" applyFont="1" applyFill="1" applyBorder="1" applyAlignment="1" applyProtection="1">
      <alignment horizontal="left"/>
      <protection hidden="1"/>
    </xf>
    <xf numFmtId="0" fontId="20" fillId="2" borderId="3" xfId="0" applyFont="1" applyFill="1" applyBorder="1" applyAlignment="1" applyProtection="1">
      <alignment horizontal="left"/>
      <protection hidden="1"/>
    </xf>
    <xf numFmtId="0" fontId="22" fillId="2" borderId="67" xfId="0" applyFont="1" applyFill="1" applyBorder="1" applyAlignment="1" applyProtection="1">
      <alignment horizontal="left"/>
      <protection hidden="1"/>
    </xf>
    <xf numFmtId="0" fontId="23" fillId="2" borderId="66" xfId="0" applyFont="1" applyFill="1" applyBorder="1" applyAlignment="1" applyProtection="1">
      <alignment horizontal="left"/>
      <protection hidden="1"/>
    </xf>
    <xf numFmtId="0" fontId="23" fillId="2" borderId="11" xfId="0" applyFont="1" applyFill="1" applyBorder="1" applyAlignment="1" applyProtection="1">
      <alignment horizontal="left"/>
      <protection hidden="1"/>
    </xf>
    <xf numFmtId="3" fontId="23" fillId="2" borderId="20" xfId="0" applyNumberFormat="1" applyFont="1" applyFill="1" applyBorder="1" applyAlignment="1" applyProtection="1">
      <alignment horizontal="center" vertical="center"/>
      <protection hidden="1"/>
    </xf>
    <xf numFmtId="1" fontId="23" fillId="2" borderId="20" xfId="0" applyNumberFormat="1" applyFont="1" applyFill="1" applyBorder="1" applyAlignment="1" applyProtection="1">
      <alignment horizontal="center" vertical="center"/>
      <protection hidden="1"/>
    </xf>
    <xf numFmtId="1" fontId="22" fillId="2" borderId="20" xfId="0" applyNumberFormat="1" applyFont="1" applyFill="1" applyBorder="1" applyAlignment="1" applyProtection="1">
      <alignment horizontal="center" vertical="center"/>
      <protection hidden="1"/>
    </xf>
    <xf numFmtId="0" fontId="22" fillId="2" borderId="1" xfId="0" applyFont="1" applyFill="1" applyBorder="1" applyAlignment="1" applyProtection="1">
      <alignment horizontal="center"/>
      <protection hidden="1"/>
    </xf>
    <xf numFmtId="44" fontId="23" fillId="2" borderId="1" xfId="1" applyFont="1" applyFill="1" applyBorder="1" applyProtection="1">
      <protection hidden="1"/>
    </xf>
    <xf numFmtId="44" fontId="22" fillId="2" borderId="1" xfId="0" applyNumberFormat="1" applyFont="1" applyFill="1" applyBorder="1" applyProtection="1">
      <protection hidden="1"/>
    </xf>
    <xf numFmtId="44" fontId="23" fillId="2" borderId="1" xfId="0" applyNumberFormat="1" applyFont="1" applyFill="1" applyBorder="1" applyProtection="1">
      <protection hidden="1"/>
    </xf>
    <xf numFmtId="44" fontId="22" fillId="2" borderId="3" xfId="0" applyNumberFormat="1" applyFont="1" applyFill="1" applyBorder="1" applyProtection="1">
      <protection hidden="1"/>
    </xf>
    <xf numFmtId="0" fontId="23" fillId="2" borderId="1" xfId="0" applyFont="1" applyFill="1" applyBorder="1" applyProtection="1">
      <protection hidden="1"/>
    </xf>
    <xf numFmtId="44" fontId="22" fillId="2" borderId="1" xfId="1" applyFont="1" applyFill="1" applyBorder="1" applyProtection="1">
      <protection hidden="1"/>
    </xf>
    <xf numFmtId="0" fontId="5" fillId="8" borderId="2" xfId="0" applyFont="1" applyFill="1" applyBorder="1" applyProtection="1">
      <protection hidden="1"/>
    </xf>
    <xf numFmtId="0" fontId="5" fillId="8" borderId="6" xfId="0" applyFont="1" applyFill="1" applyBorder="1" applyProtection="1">
      <protection hidden="1"/>
    </xf>
    <xf numFmtId="44" fontId="8" fillId="8" borderId="1" xfId="1" applyFont="1" applyFill="1" applyBorder="1" applyProtection="1">
      <protection hidden="1"/>
    </xf>
    <xf numFmtId="0" fontId="11" fillId="8" borderId="34" xfId="0" applyFont="1" applyFill="1" applyBorder="1" applyProtection="1">
      <protection hidden="1"/>
    </xf>
    <xf numFmtId="0" fontId="5" fillId="8" borderId="38" xfId="0" applyFont="1" applyFill="1" applyBorder="1" applyProtection="1">
      <protection hidden="1"/>
    </xf>
    <xf numFmtId="0" fontId="11" fillId="8" borderId="1" xfId="0" applyFont="1" applyFill="1" applyBorder="1" applyProtection="1">
      <protection hidden="1"/>
    </xf>
    <xf numFmtId="0" fontId="5" fillId="8" borderId="34" xfId="0" applyFont="1" applyFill="1" applyBorder="1" applyProtection="1">
      <protection hidden="1"/>
    </xf>
    <xf numFmtId="0" fontId="11" fillId="8" borderId="2" xfId="0" applyFont="1" applyFill="1" applyBorder="1" applyProtection="1">
      <protection hidden="1"/>
    </xf>
    <xf numFmtId="0" fontId="11" fillId="8" borderId="6" xfId="0" applyFont="1" applyFill="1" applyBorder="1" applyProtection="1">
      <protection hidden="1"/>
    </xf>
    <xf numFmtId="44" fontId="11" fillId="8" borderId="1" xfId="1" applyNumberFormat="1" applyFont="1" applyFill="1" applyBorder="1" applyProtection="1">
      <protection hidden="1"/>
    </xf>
    <xf numFmtId="44" fontId="11" fillId="8" borderId="1" xfId="1" applyFont="1" applyFill="1" applyBorder="1" applyProtection="1">
      <protection hidden="1"/>
    </xf>
    <xf numFmtId="0" fontId="23" fillId="2" borderId="6" xfId="0" applyFont="1" applyFill="1" applyBorder="1" applyAlignment="1" applyProtection="1">
      <protection hidden="1"/>
    </xf>
    <xf numFmtId="0" fontId="23" fillId="2" borderId="5" xfId="0" applyFont="1" applyFill="1" applyBorder="1" applyAlignment="1" applyProtection="1">
      <protection hidden="1"/>
    </xf>
    <xf numFmtId="44" fontId="8" fillId="8" borderId="1" xfId="1" applyNumberFormat="1" applyFont="1" applyFill="1" applyBorder="1" applyProtection="1">
      <protection hidden="1"/>
    </xf>
    <xf numFmtId="0" fontId="23" fillId="2" borderId="2" xfId="0" applyFont="1" applyFill="1" applyBorder="1" applyAlignment="1" applyProtection="1">
      <protection hidden="1"/>
    </xf>
    <xf numFmtId="0" fontId="8" fillId="8" borderId="2" xfId="0" applyFont="1" applyFill="1" applyBorder="1" applyProtection="1">
      <protection hidden="1"/>
    </xf>
    <xf numFmtId="0" fontId="4" fillId="3" borderId="26" xfId="0" applyFont="1" applyFill="1" applyBorder="1" applyAlignment="1" applyProtection="1">
      <alignment vertical="center" wrapText="1"/>
      <protection locked="0"/>
    </xf>
    <xf numFmtId="0" fontId="4" fillId="3" borderId="3" xfId="0" applyFont="1" applyFill="1" applyBorder="1" applyAlignment="1" applyProtection="1">
      <alignment vertical="center" wrapText="1"/>
      <protection locked="0"/>
    </xf>
    <xf numFmtId="0" fontId="4" fillId="3" borderId="34" xfId="0" applyFont="1" applyFill="1" applyBorder="1" applyAlignment="1" applyProtection="1">
      <alignment horizontal="left" vertical="center" wrapText="1"/>
      <protection locked="0"/>
    </xf>
    <xf numFmtId="0" fontId="4" fillId="3" borderId="2" xfId="0" applyFont="1" applyFill="1" applyBorder="1" applyAlignment="1" applyProtection="1">
      <alignment horizontal="left" vertical="center" wrapText="1"/>
      <protection locked="0"/>
    </xf>
    <xf numFmtId="0" fontId="4" fillId="3" borderId="64" xfId="0" applyFont="1" applyFill="1" applyBorder="1" applyAlignment="1" applyProtection="1">
      <alignment vertical="center" wrapText="1"/>
      <protection locked="0"/>
    </xf>
    <xf numFmtId="0" fontId="4" fillId="3" borderId="71" xfId="0" applyFont="1" applyFill="1" applyBorder="1" applyAlignment="1" applyProtection="1">
      <alignment horizontal="left" vertical="center" wrapText="1"/>
      <protection locked="0"/>
    </xf>
    <xf numFmtId="0" fontId="7" fillId="8" borderId="19" xfId="0" applyFont="1" applyFill="1" applyBorder="1" applyAlignment="1" applyProtection="1">
      <alignment horizontal="center" vertical="center" wrapText="1"/>
      <protection hidden="1"/>
    </xf>
    <xf numFmtId="0" fontId="7" fillId="8" borderId="47" xfId="0" applyFont="1" applyFill="1" applyBorder="1" applyAlignment="1" applyProtection="1">
      <alignment horizontal="center" vertical="center" wrapText="1"/>
      <protection hidden="1"/>
    </xf>
    <xf numFmtId="0" fontId="7" fillId="8" borderId="48" xfId="0" applyFont="1" applyFill="1" applyBorder="1" applyAlignment="1" applyProtection="1">
      <alignment horizontal="center" vertical="center" wrapText="1"/>
      <protection hidden="1"/>
    </xf>
    <xf numFmtId="0" fontId="7" fillId="8" borderId="49" xfId="0" applyFont="1" applyFill="1" applyBorder="1" applyAlignment="1" applyProtection="1">
      <alignment horizontal="center" vertical="center" wrapText="1"/>
      <protection hidden="1"/>
    </xf>
    <xf numFmtId="0" fontId="5" fillId="0" borderId="0" xfId="0" applyFont="1" applyAlignment="1">
      <alignment horizontal="center"/>
    </xf>
    <xf numFmtId="166" fontId="23" fillId="7" borderId="34" xfId="0" applyNumberFormat="1" applyFont="1" applyFill="1" applyBorder="1" applyAlignment="1" applyProtection="1">
      <alignment horizontal="right"/>
      <protection hidden="1"/>
    </xf>
    <xf numFmtId="166" fontId="23" fillId="7" borderId="41" xfId="0" applyNumberFormat="1" applyFont="1" applyFill="1" applyBorder="1" applyAlignment="1" applyProtection="1">
      <alignment horizontal="right"/>
      <protection hidden="1"/>
    </xf>
    <xf numFmtId="166" fontId="20" fillId="2" borderId="3" xfId="0" applyNumberFormat="1" applyFont="1" applyFill="1" applyBorder="1" applyAlignment="1" applyProtection="1">
      <alignment horizontal="right"/>
      <protection hidden="1"/>
    </xf>
    <xf numFmtId="166" fontId="23" fillId="2" borderId="62" xfId="0" applyNumberFormat="1" applyFont="1" applyFill="1" applyBorder="1" applyAlignment="1" applyProtection="1">
      <alignment horizontal="right"/>
      <protection hidden="1"/>
    </xf>
    <xf numFmtId="166" fontId="23" fillId="2" borderId="40" xfId="0" applyNumberFormat="1" applyFont="1" applyFill="1" applyBorder="1" applyAlignment="1" applyProtection="1">
      <alignment horizontal="right"/>
      <protection hidden="1"/>
    </xf>
    <xf numFmtId="166" fontId="20" fillId="2" borderId="8" xfId="0" applyNumberFormat="1" applyFont="1" applyFill="1" applyBorder="1" applyAlignment="1" applyProtection="1">
      <alignment horizontal="right"/>
      <protection hidden="1"/>
    </xf>
    <xf numFmtId="166" fontId="20" fillId="2" borderId="1" xfId="0" applyNumberFormat="1" applyFont="1" applyFill="1" applyBorder="1" applyAlignment="1" applyProtection="1">
      <alignment horizontal="right"/>
      <protection hidden="1"/>
    </xf>
    <xf numFmtId="166" fontId="20" fillId="2" borderId="29" xfId="0" applyNumberFormat="1" applyFont="1" applyFill="1" applyBorder="1" applyAlignment="1" applyProtection="1">
      <alignment horizontal="right"/>
      <protection hidden="1"/>
    </xf>
    <xf numFmtId="166" fontId="22" fillId="2" borderId="68" xfId="0" applyNumberFormat="1" applyFont="1" applyFill="1" applyBorder="1" applyAlignment="1" applyProtection="1">
      <alignment horizontal="right"/>
      <protection hidden="1"/>
    </xf>
    <xf numFmtId="166" fontId="22" fillId="2" borderId="63" xfId="0" applyNumberFormat="1" applyFont="1" applyFill="1" applyBorder="1" applyAlignment="1" applyProtection="1">
      <alignment horizontal="right"/>
      <protection hidden="1"/>
    </xf>
    <xf numFmtId="166" fontId="7" fillId="4" borderId="10" xfId="0" applyNumberFormat="1" applyFont="1" applyFill="1" applyBorder="1" applyAlignment="1" applyProtection="1">
      <alignment horizontal="left" vertical="center" wrapText="1"/>
    </xf>
    <xf numFmtId="166" fontId="7" fillId="4" borderId="23" xfId="0" applyNumberFormat="1" applyFont="1" applyFill="1" applyBorder="1" applyAlignment="1" applyProtection="1">
      <alignment horizontal="left" vertical="center" wrapText="1"/>
    </xf>
    <xf numFmtId="49" fontId="5" fillId="3" borderId="10" xfId="0" applyNumberFormat="1" applyFont="1" applyFill="1" applyBorder="1" applyAlignment="1" applyProtection="1">
      <alignment horizontal="center" vertical="center" wrapText="1"/>
      <protection locked="0"/>
    </xf>
    <xf numFmtId="49" fontId="5" fillId="3" borderId="23" xfId="0" applyNumberFormat="1" applyFont="1" applyFill="1" applyBorder="1" applyAlignment="1" applyProtection="1">
      <alignment horizontal="center" vertical="center" wrapText="1"/>
      <protection locked="0"/>
    </xf>
    <xf numFmtId="49" fontId="5" fillId="3" borderId="25" xfId="0" applyNumberFormat="1" applyFont="1" applyFill="1" applyBorder="1" applyAlignment="1" applyProtection="1">
      <alignment horizontal="center" vertical="center" wrapText="1"/>
      <protection locked="0"/>
    </xf>
    <xf numFmtId="166" fontId="22" fillId="2" borderId="10" xfId="0" applyNumberFormat="1" applyFont="1" applyFill="1" applyBorder="1" applyAlignment="1" applyProtection="1">
      <alignment horizontal="center" vertical="center" wrapText="1"/>
      <protection hidden="1"/>
    </xf>
    <xf numFmtId="166" fontId="22" fillId="2" borderId="25" xfId="0" applyNumberFormat="1" applyFont="1" applyFill="1" applyBorder="1" applyAlignment="1" applyProtection="1">
      <alignment horizontal="center" vertical="center" wrapText="1"/>
      <protection hidden="1"/>
    </xf>
    <xf numFmtId="0" fontId="8" fillId="2" borderId="71" xfId="0" applyFont="1" applyFill="1" applyBorder="1" applyAlignment="1" applyProtection="1">
      <alignment horizontal="left" vertical="center" wrapText="1"/>
    </xf>
    <xf numFmtId="0" fontId="8" fillId="2" borderId="74" xfId="0" applyFont="1" applyFill="1" applyBorder="1" applyAlignment="1" applyProtection="1">
      <alignment horizontal="left" vertical="center" wrapText="1"/>
    </xf>
    <xf numFmtId="0" fontId="7" fillId="8" borderId="1" xfId="0" applyFont="1" applyFill="1" applyBorder="1" applyAlignment="1" applyProtection="1">
      <alignment horizontal="center" vertical="center" wrapText="1"/>
      <protection hidden="1"/>
    </xf>
    <xf numFmtId="0" fontId="23" fillId="2" borderId="1" xfId="0" applyFont="1" applyFill="1" applyBorder="1" applyAlignment="1" applyProtection="1">
      <alignment horizontal="center" vertical="center" wrapText="1"/>
      <protection hidden="1"/>
    </xf>
    <xf numFmtId="15" fontId="18" fillId="0" borderId="43" xfId="0" applyNumberFormat="1" applyFont="1" applyFill="1" applyBorder="1" applyAlignment="1" applyProtection="1">
      <alignment horizontal="center" vertical="center" wrapText="1"/>
    </xf>
    <xf numFmtId="15" fontId="18" fillId="0" borderId="42" xfId="0" applyNumberFormat="1" applyFont="1" applyFill="1" applyBorder="1" applyAlignment="1" applyProtection="1">
      <alignment horizontal="center" vertical="center" wrapText="1"/>
    </xf>
    <xf numFmtId="15" fontId="18" fillId="0" borderId="44" xfId="0" applyNumberFormat="1" applyFont="1" applyFill="1" applyBorder="1" applyAlignment="1" applyProtection="1">
      <alignment horizontal="center" vertical="center" wrapText="1"/>
    </xf>
    <xf numFmtId="15" fontId="18" fillId="0" borderId="24" xfId="0" applyNumberFormat="1" applyFont="1" applyFill="1" applyBorder="1" applyAlignment="1" applyProtection="1">
      <alignment horizontal="center" vertical="center" wrapText="1"/>
    </xf>
    <xf numFmtId="15" fontId="18" fillId="0" borderId="0" xfId="0" applyNumberFormat="1" applyFont="1" applyFill="1" applyBorder="1" applyAlignment="1" applyProtection="1">
      <alignment horizontal="center" vertical="center" wrapText="1"/>
    </xf>
    <xf numFmtId="15" fontId="18" fillId="0" borderId="28" xfId="0" applyNumberFormat="1" applyFont="1" applyFill="1" applyBorder="1" applyAlignment="1" applyProtection="1">
      <alignment horizontal="center" vertical="center" wrapText="1"/>
    </xf>
    <xf numFmtId="15" fontId="18" fillId="0" borderId="45" xfId="0" applyNumberFormat="1" applyFont="1" applyFill="1" applyBorder="1" applyAlignment="1" applyProtection="1">
      <alignment horizontal="center" vertical="center" wrapText="1"/>
    </xf>
    <xf numFmtId="15" fontId="18" fillId="0" borderId="7" xfId="0" applyNumberFormat="1" applyFont="1" applyFill="1" applyBorder="1" applyAlignment="1" applyProtection="1">
      <alignment horizontal="center" vertical="center" wrapText="1"/>
    </xf>
    <xf numFmtId="15" fontId="18" fillId="0" borderId="46" xfId="0" applyNumberFormat="1" applyFont="1" applyFill="1" applyBorder="1" applyAlignment="1" applyProtection="1">
      <alignment horizontal="center" vertical="center" wrapText="1"/>
    </xf>
    <xf numFmtId="44" fontId="5" fillId="4" borderId="10" xfId="1" applyFont="1" applyFill="1" applyBorder="1" applyAlignment="1" applyProtection="1">
      <alignment horizontal="center" vertical="center"/>
    </xf>
    <xf numFmtId="44" fontId="5" fillId="4" borderId="25" xfId="1" applyFont="1" applyFill="1" applyBorder="1" applyAlignment="1" applyProtection="1">
      <alignment horizontal="center" vertical="center"/>
    </xf>
    <xf numFmtId="9" fontId="15" fillId="0" borderId="0" xfId="7" applyFont="1" applyFill="1" applyBorder="1" applyAlignment="1" applyProtection="1">
      <alignment horizontal="center" wrapText="1"/>
      <protection locked="0"/>
    </xf>
    <xf numFmtId="0" fontId="0" fillId="0" borderId="1" xfId="0" applyFill="1" applyBorder="1" applyAlignment="1" applyProtection="1">
      <alignment horizontal="left" wrapText="1"/>
      <protection locked="0"/>
    </xf>
    <xf numFmtId="0" fontId="7" fillId="8" borderId="1" xfId="0" applyFont="1" applyFill="1" applyBorder="1" applyAlignment="1" applyProtection="1">
      <alignment horizontal="center"/>
      <protection hidden="1"/>
    </xf>
    <xf numFmtId="0" fontId="7" fillId="8" borderId="1" xfId="0" applyNumberFormat="1" applyFont="1" applyFill="1" applyBorder="1" applyAlignment="1" applyProtection="1">
      <alignment horizontal="center"/>
      <protection hidden="1"/>
    </xf>
    <xf numFmtId="0" fontId="23" fillId="2" borderId="12" xfId="0" applyFont="1" applyFill="1" applyBorder="1" applyAlignment="1">
      <alignment horizontal="left" wrapText="1"/>
    </xf>
    <xf numFmtId="0" fontId="23" fillId="2" borderId="73" xfId="0" applyFont="1" applyFill="1" applyBorder="1" applyAlignment="1">
      <alignment horizontal="left" wrapText="1"/>
    </xf>
    <xf numFmtId="0" fontId="23" fillId="2" borderId="13" xfId="0" applyFont="1" applyFill="1" applyBorder="1" applyAlignment="1">
      <alignment horizontal="left" wrapText="1"/>
    </xf>
    <xf numFmtId="0" fontId="0" fillId="0" borderId="24" xfId="0" applyFont="1" applyFill="1" applyBorder="1" applyAlignment="1" applyProtection="1">
      <alignment horizontal="left" wrapText="1"/>
      <protection locked="0"/>
    </xf>
    <xf numFmtId="0" fontId="0" fillId="0" borderId="0" xfId="0" applyFont="1" applyFill="1" applyBorder="1" applyAlignment="1" applyProtection="1">
      <alignment horizontal="left" wrapText="1"/>
      <protection locked="0"/>
    </xf>
    <xf numFmtId="0" fontId="0" fillId="0" borderId="63" xfId="0" applyFont="1" applyFill="1" applyBorder="1" applyAlignment="1" applyProtection="1">
      <alignment horizontal="left" wrapText="1"/>
      <protection locked="0"/>
    </xf>
    <xf numFmtId="0" fontId="0" fillId="0" borderId="16" xfId="0" applyFont="1" applyFill="1" applyBorder="1" applyAlignment="1" applyProtection="1">
      <alignment horizontal="left" wrapText="1"/>
      <protection locked="0"/>
    </xf>
    <xf numFmtId="0" fontId="0" fillId="0" borderId="6" xfId="0" applyFont="1" applyFill="1" applyBorder="1" applyAlignment="1" applyProtection="1">
      <alignment horizontal="left" wrapText="1"/>
      <protection locked="0"/>
    </xf>
    <xf numFmtId="0" fontId="0" fillId="0" borderId="5" xfId="0" applyFont="1" applyFill="1" applyBorder="1" applyAlignment="1" applyProtection="1">
      <alignment horizontal="left" wrapText="1"/>
      <protection locked="0"/>
    </xf>
    <xf numFmtId="166" fontId="22" fillId="2" borderId="45" xfId="0" applyNumberFormat="1" applyFont="1" applyFill="1" applyBorder="1" applyAlignment="1" applyProtection="1">
      <alignment horizontal="right"/>
      <protection hidden="1"/>
    </xf>
    <xf numFmtId="166" fontId="22" fillId="2" borderId="70" xfId="0" applyNumberFormat="1" applyFont="1" applyFill="1" applyBorder="1" applyAlignment="1" applyProtection="1">
      <alignment horizontal="right"/>
      <protection hidden="1"/>
    </xf>
    <xf numFmtId="0" fontId="0" fillId="9" borderId="72" xfId="0" applyFont="1" applyFill="1" applyBorder="1" applyAlignment="1" applyProtection="1">
      <alignment horizontal="center" vertical="center" wrapText="1"/>
      <protection hidden="1"/>
    </xf>
    <xf numFmtId="0" fontId="0" fillId="9" borderId="63" xfId="0" applyFont="1" applyFill="1" applyBorder="1" applyAlignment="1" applyProtection="1">
      <alignment horizontal="center" vertical="center" wrapText="1"/>
      <protection hidden="1"/>
    </xf>
    <xf numFmtId="0" fontId="0" fillId="9" borderId="41" xfId="0" applyFont="1" applyFill="1" applyBorder="1" applyAlignment="1" applyProtection="1">
      <alignment horizontal="center" vertical="center" wrapText="1"/>
      <protection hidden="1"/>
    </xf>
    <xf numFmtId="0" fontId="5" fillId="8" borderId="10" xfId="0" applyFont="1" applyFill="1" applyBorder="1" applyAlignment="1" applyProtection="1">
      <alignment horizontal="center"/>
    </xf>
    <xf numFmtId="0" fontId="5" fillId="8" borderId="23" xfId="0" applyFont="1" applyFill="1" applyBorder="1" applyAlignment="1" applyProtection="1">
      <alignment horizontal="center"/>
    </xf>
    <xf numFmtId="0" fontId="5" fillId="8" borderId="25" xfId="0" applyFont="1" applyFill="1" applyBorder="1" applyAlignment="1" applyProtection="1">
      <alignment horizontal="center"/>
    </xf>
    <xf numFmtId="0" fontId="0" fillId="0" borderId="1" xfId="0" applyFill="1" applyBorder="1" applyAlignment="1" applyProtection="1">
      <alignment horizontal="left"/>
      <protection locked="0"/>
    </xf>
    <xf numFmtId="0" fontId="0" fillId="0" borderId="0" xfId="0" applyBorder="1" applyAlignment="1" applyProtection="1">
      <alignment horizontal="left" vertical="center" wrapText="1"/>
    </xf>
    <xf numFmtId="170" fontId="0" fillId="3" borderId="10" xfId="0" applyNumberFormat="1" applyFill="1" applyBorder="1" applyAlignment="1" applyProtection="1">
      <alignment horizontal="center" vertical="center"/>
      <protection locked="0"/>
    </xf>
    <xf numFmtId="170" fontId="0" fillId="3" borderId="25" xfId="0" applyNumberFormat="1" applyFill="1" applyBorder="1" applyAlignment="1" applyProtection="1">
      <alignment horizontal="center" vertical="center"/>
      <protection locked="0"/>
    </xf>
    <xf numFmtId="0" fontId="5" fillId="8" borderId="10" xfId="0" applyFont="1" applyFill="1" applyBorder="1" applyAlignment="1" applyProtection="1">
      <alignment horizontal="center" vertical="center" wrapText="1"/>
    </xf>
    <xf numFmtId="0" fontId="5" fillId="8" borderId="25" xfId="0" applyFont="1" applyFill="1" applyBorder="1" applyAlignment="1" applyProtection="1">
      <alignment horizontal="center" vertical="center" wrapText="1"/>
    </xf>
    <xf numFmtId="170" fontId="22" fillId="2" borderId="10" xfId="0" applyNumberFormat="1" applyFont="1" applyFill="1" applyBorder="1" applyAlignment="1" applyProtection="1">
      <alignment horizontal="center" vertical="center"/>
    </xf>
    <xf numFmtId="170" fontId="22" fillId="2" borderId="25" xfId="0" applyNumberFormat="1" applyFont="1" applyFill="1" applyBorder="1" applyAlignment="1" applyProtection="1">
      <alignment horizontal="center" vertical="center"/>
    </xf>
    <xf numFmtId="0" fontId="0" fillId="0" borderId="24" xfId="0" applyFont="1" applyBorder="1" applyAlignment="1" applyProtection="1">
      <alignment horizontal="left" vertical="center" wrapText="1"/>
    </xf>
    <xf numFmtId="0" fontId="0" fillId="0" borderId="28" xfId="0" applyFont="1" applyBorder="1" applyAlignment="1" applyProtection="1">
      <alignment horizontal="left" vertical="center" wrapText="1"/>
    </xf>
    <xf numFmtId="0" fontId="7" fillId="8" borderId="10" xfId="0" applyFont="1" applyFill="1" applyBorder="1" applyAlignment="1">
      <alignment horizontal="left" wrapText="1"/>
    </xf>
    <xf numFmtId="0" fontId="7" fillId="8" borderId="23" xfId="0" applyFont="1" applyFill="1" applyBorder="1" applyAlignment="1">
      <alignment horizontal="left" wrapText="1"/>
    </xf>
    <xf numFmtId="0" fontId="7" fillId="8" borderId="25" xfId="0" applyFont="1" applyFill="1" applyBorder="1" applyAlignment="1">
      <alignment horizontal="left" wrapText="1"/>
    </xf>
    <xf numFmtId="0" fontId="0" fillId="0" borderId="0" xfId="0" applyFont="1" applyBorder="1" applyAlignment="1" applyProtection="1">
      <alignment horizontal="center" wrapText="1"/>
    </xf>
    <xf numFmtId="0" fontId="5" fillId="4" borderId="10" xfId="0" applyFont="1" applyFill="1" applyBorder="1" applyAlignment="1" applyProtection="1">
      <alignment horizontal="center" vertical="center"/>
    </xf>
    <xf numFmtId="0" fontId="5" fillId="4" borderId="25" xfId="0" applyFont="1" applyFill="1" applyBorder="1" applyAlignment="1" applyProtection="1">
      <alignment horizontal="center" vertical="center"/>
    </xf>
    <xf numFmtId="0" fontId="7" fillId="8" borderId="43" xfId="0" applyFont="1" applyFill="1" applyBorder="1" applyAlignment="1">
      <alignment horizontal="left" wrapText="1"/>
    </xf>
    <xf numFmtId="0" fontId="7" fillId="8" borderId="42" xfId="0" applyFont="1" applyFill="1" applyBorder="1" applyAlignment="1">
      <alignment horizontal="left" wrapText="1"/>
    </xf>
    <xf numFmtId="0" fontId="7" fillId="8" borderId="44" xfId="0" applyFont="1" applyFill="1" applyBorder="1" applyAlignment="1">
      <alignment horizontal="left" wrapText="1"/>
    </xf>
    <xf numFmtId="0" fontId="5" fillId="8" borderId="10" xfId="0" applyFont="1" applyFill="1" applyBorder="1" applyAlignment="1">
      <alignment horizontal="left" vertical="center"/>
    </xf>
    <xf numFmtId="0" fontId="5" fillId="8" borderId="23" xfId="0" applyFont="1" applyFill="1" applyBorder="1" applyAlignment="1">
      <alignment horizontal="left" vertical="center"/>
    </xf>
    <xf numFmtId="0" fontId="5" fillId="8" borderId="25" xfId="0" applyFont="1" applyFill="1" applyBorder="1" applyAlignment="1">
      <alignment horizontal="left" vertical="center"/>
    </xf>
    <xf numFmtId="166" fontId="7" fillId="4" borderId="10" xfId="0" applyNumberFormat="1" applyFont="1" applyFill="1" applyBorder="1" applyAlignment="1" applyProtection="1">
      <alignment horizontal="center" vertical="center"/>
    </xf>
    <xf numFmtId="166" fontId="7" fillId="4" borderId="25" xfId="0" applyNumberFormat="1" applyFont="1" applyFill="1" applyBorder="1" applyAlignment="1" applyProtection="1">
      <alignment horizontal="center" vertical="center"/>
    </xf>
    <xf numFmtId="166" fontId="7" fillId="4" borderId="10" xfId="0" applyNumberFormat="1" applyFont="1" applyFill="1" applyBorder="1" applyAlignment="1" applyProtection="1">
      <alignment horizontal="center" vertical="center" wrapText="1"/>
    </xf>
    <xf numFmtId="166" fontId="7" fillId="4" borderId="25" xfId="0" applyNumberFormat="1" applyFont="1" applyFill="1" applyBorder="1" applyAlignment="1" applyProtection="1">
      <alignment horizontal="center" vertical="center" wrapText="1"/>
    </xf>
    <xf numFmtId="0" fontId="0" fillId="0" borderId="0" xfId="0" applyFont="1" applyBorder="1" applyAlignment="1" applyProtection="1">
      <alignment horizontal="left" vertical="center" wrapText="1"/>
    </xf>
    <xf numFmtId="0" fontId="5" fillId="8" borderId="10" xfId="0" applyFont="1" applyFill="1" applyBorder="1" applyAlignment="1">
      <alignment horizontal="left"/>
    </xf>
    <xf numFmtId="0" fontId="5" fillId="8" borderId="23" xfId="0" applyFont="1" applyFill="1" applyBorder="1" applyAlignment="1">
      <alignment horizontal="left"/>
    </xf>
    <xf numFmtId="0" fontId="5" fillId="8" borderId="40" xfId="0" applyFont="1" applyFill="1" applyBorder="1" applyAlignment="1">
      <alignment horizontal="left"/>
    </xf>
    <xf numFmtId="0" fontId="5" fillId="2" borderId="30" xfId="0" applyFont="1" applyFill="1" applyBorder="1" applyAlignment="1" applyProtection="1">
      <alignment horizontal="center" vertical="center"/>
    </xf>
    <xf numFmtId="0" fontId="5" fillId="2" borderId="35" xfId="0" applyFont="1" applyFill="1" applyBorder="1" applyAlignment="1" applyProtection="1">
      <alignment horizontal="center" vertical="center"/>
    </xf>
    <xf numFmtId="0" fontId="0" fillId="0" borderId="0" xfId="0" applyBorder="1" applyAlignment="1" applyProtection="1">
      <alignment horizontal="left" wrapText="1"/>
    </xf>
    <xf numFmtId="0" fontId="8" fillId="0" borderId="68" xfId="0" applyFont="1" applyFill="1" applyBorder="1" applyAlignment="1" applyProtection="1">
      <alignment horizontal="left" vertical="center" wrapText="1"/>
    </xf>
    <xf numFmtId="0" fontId="8" fillId="0" borderId="0" xfId="0" applyFont="1" applyFill="1" applyBorder="1" applyAlignment="1" applyProtection="1">
      <alignment horizontal="left" vertical="center" wrapText="1"/>
    </xf>
    <xf numFmtId="0" fontId="0" fillId="0" borderId="3" xfId="0" applyFont="1" applyFill="1" applyBorder="1" applyAlignment="1" applyProtection="1">
      <alignment horizontal="left" wrapText="1"/>
      <protection locked="0"/>
    </xf>
    <xf numFmtId="0" fontId="23" fillId="2" borderId="16" xfId="0" applyFont="1" applyFill="1" applyBorder="1" applyAlignment="1">
      <alignment horizontal="left" wrapText="1"/>
    </xf>
    <xf numFmtId="0" fontId="23" fillId="2" borderId="6" xfId="0" applyFont="1" applyFill="1" applyBorder="1" applyAlignment="1">
      <alignment horizontal="left" wrapText="1"/>
    </xf>
    <xf numFmtId="0" fontId="23" fillId="2" borderId="5" xfId="0" applyFont="1" applyFill="1" applyBorder="1" applyAlignment="1">
      <alignment horizontal="left" wrapText="1"/>
    </xf>
    <xf numFmtId="0" fontId="7" fillId="8" borderId="12" xfId="0" applyFont="1" applyFill="1" applyBorder="1" applyAlignment="1" applyProtection="1">
      <alignment horizontal="center" vertical="center" wrapText="1"/>
    </xf>
    <xf numFmtId="0" fontId="7" fillId="8" borderId="60" xfId="0" applyFont="1" applyFill="1" applyBorder="1" applyAlignment="1" applyProtection="1">
      <alignment horizontal="center" vertical="center" wrapText="1"/>
    </xf>
    <xf numFmtId="0" fontId="7" fillId="8" borderId="82" xfId="0" applyFont="1" applyFill="1" applyBorder="1" applyAlignment="1" applyProtection="1">
      <alignment horizontal="center" vertical="center" wrapText="1"/>
    </xf>
    <xf numFmtId="0" fontId="5" fillId="8" borderId="36" xfId="0" applyFont="1" applyFill="1" applyBorder="1" applyAlignment="1" applyProtection="1">
      <alignment horizontal="center" vertical="center" wrapText="1"/>
    </xf>
    <xf numFmtId="0" fontId="7" fillId="8" borderId="82" xfId="0" applyFont="1" applyFill="1" applyBorder="1" applyAlignment="1" applyProtection="1">
      <alignment horizontal="center" vertical="center" wrapText="1"/>
      <protection hidden="1"/>
    </xf>
    <xf numFmtId="0" fontId="5" fillId="8" borderId="36" xfId="0" applyFont="1" applyFill="1" applyBorder="1" applyAlignment="1" applyProtection="1">
      <alignment horizontal="center" vertical="center" wrapText="1"/>
      <protection hidden="1"/>
    </xf>
    <xf numFmtId="0" fontId="5" fillId="8" borderId="30" xfId="0" applyFont="1" applyFill="1" applyBorder="1" applyAlignment="1" applyProtection="1">
      <alignment horizontal="center" vertical="center" wrapText="1"/>
    </xf>
    <xf numFmtId="0" fontId="5" fillId="8" borderId="35" xfId="0" applyFont="1" applyFill="1" applyBorder="1" applyAlignment="1" applyProtection="1">
      <alignment horizontal="center" vertical="center" wrapText="1"/>
    </xf>
    <xf numFmtId="0" fontId="5" fillId="8" borderId="15" xfId="0" applyFont="1" applyFill="1" applyBorder="1" applyAlignment="1" applyProtection="1">
      <alignment horizontal="center" vertical="center" wrapText="1"/>
    </xf>
    <xf numFmtId="0" fontId="5" fillId="8" borderId="21" xfId="0" applyFont="1" applyFill="1" applyBorder="1" applyAlignment="1" applyProtection="1">
      <alignment horizontal="center" vertical="center" wrapText="1"/>
    </xf>
    <xf numFmtId="0" fontId="5" fillId="8" borderId="30" xfId="0" applyFont="1" applyFill="1" applyBorder="1" applyAlignment="1" applyProtection="1">
      <alignment horizontal="center" vertical="center" wrapText="1"/>
      <protection hidden="1"/>
    </xf>
    <xf numFmtId="0" fontId="5" fillId="8" borderId="35" xfId="0" applyFont="1" applyFill="1" applyBorder="1" applyAlignment="1" applyProtection="1">
      <alignment horizontal="center" vertical="center" wrapText="1"/>
      <protection hidden="1"/>
    </xf>
    <xf numFmtId="0" fontId="0" fillId="5" borderId="2" xfId="0" applyFont="1" applyFill="1" applyBorder="1" applyAlignment="1" applyProtection="1">
      <alignment horizontal="center" wrapText="1"/>
      <protection locked="0"/>
    </xf>
    <xf numFmtId="0" fontId="0" fillId="5" borderId="5" xfId="0" applyFont="1" applyFill="1" applyBorder="1" applyAlignment="1" applyProtection="1">
      <alignment horizontal="center" wrapText="1"/>
      <protection locked="0"/>
    </xf>
    <xf numFmtId="0" fontId="7" fillId="8" borderId="30" xfId="0" applyFont="1" applyFill="1" applyBorder="1" applyAlignment="1" applyProtection="1">
      <alignment horizontal="center" vertical="center" wrapText="1"/>
    </xf>
    <xf numFmtId="0" fontId="7" fillId="8" borderId="35" xfId="0" applyFont="1" applyFill="1" applyBorder="1" applyAlignment="1" applyProtection="1">
      <alignment horizontal="center" vertical="center" wrapText="1"/>
    </xf>
    <xf numFmtId="0" fontId="0" fillId="5" borderId="2" xfId="0" applyFont="1" applyFill="1" applyBorder="1" applyAlignment="1" applyProtection="1">
      <alignment horizontal="center" wrapText="1"/>
    </xf>
    <xf numFmtId="0" fontId="0" fillId="5" borderId="5" xfId="0" applyFont="1" applyFill="1" applyBorder="1" applyAlignment="1" applyProtection="1">
      <alignment horizontal="center" wrapText="1"/>
    </xf>
    <xf numFmtId="0" fontId="9" fillId="3" borderId="37" xfId="0" applyFont="1" applyFill="1" applyBorder="1" applyAlignment="1" applyProtection="1">
      <alignment horizontal="left" wrapText="1" indent="18"/>
    </xf>
    <xf numFmtId="0" fontId="10" fillId="3" borderId="37" xfId="0" applyFont="1" applyFill="1" applyBorder="1" applyAlignment="1" applyProtection="1">
      <alignment horizontal="left" wrapText="1" indent="18"/>
    </xf>
    <xf numFmtId="166" fontId="7" fillId="8" borderId="10" xfId="0" applyNumberFormat="1" applyFont="1" applyFill="1" applyBorder="1" applyAlignment="1" applyProtection="1">
      <alignment horizontal="center" vertical="center" wrapText="1"/>
    </xf>
    <xf numFmtId="166" fontId="7" fillId="8" borderId="25" xfId="0" applyNumberFormat="1" applyFont="1" applyFill="1" applyBorder="1" applyAlignment="1" applyProtection="1">
      <alignment horizontal="center" vertical="center" wrapText="1"/>
    </xf>
    <xf numFmtId="166" fontId="22" fillId="2" borderId="23" xfId="0" applyNumberFormat="1" applyFont="1" applyFill="1" applyBorder="1" applyAlignment="1" applyProtection="1">
      <alignment horizontal="center" vertical="center" wrapText="1"/>
      <protection hidden="1"/>
    </xf>
    <xf numFmtId="166" fontId="7" fillId="8" borderId="23" xfId="0" applyNumberFormat="1" applyFont="1" applyFill="1" applyBorder="1" applyAlignment="1" applyProtection="1">
      <alignment horizontal="center" vertical="center" wrapText="1"/>
    </xf>
    <xf numFmtId="44" fontId="5" fillId="8" borderId="10" xfId="0" applyNumberFormat="1" applyFont="1" applyFill="1" applyBorder="1" applyAlignment="1" applyProtection="1">
      <alignment horizontal="center" vertical="center"/>
    </xf>
    <xf numFmtId="44" fontId="5" fillId="8" borderId="25" xfId="0" applyNumberFormat="1" applyFont="1" applyFill="1" applyBorder="1" applyAlignment="1" applyProtection="1">
      <alignment horizontal="center" vertical="center"/>
    </xf>
    <xf numFmtId="44" fontId="5" fillId="8" borderId="10" xfId="1" applyFont="1" applyFill="1" applyBorder="1" applyAlignment="1" applyProtection="1">
      <alignment horizontal="center" vertical="center"/>
    </xf>
    <xf numFmtId="44" fontId="5" fillId="8" borderId="25" xfId="1" applyFont="1" applyFill="1" applyBorder="1" applyAlignment="1" applyProtection="1">
      <alignment horizontal="center" vertical="center"/>
    </xf>
    <xf numFmtId="0" fontId="24" fillId="2" borderId="10" xfId="0" applyNumberFormat="1" applyFont="1" applyFill="1" applyBorder="1" applyAlignment="1" applyProtection="1">
      <alignment horizontal="center" wrapText="1"/>
      <protection hidden="1"/>
    </xf>
    <xf numFmtId="0" fontId="24" fillId="2" borderId="23" xfId="0" applyNumberFormat="1" applyFont="1" applyFill="1" applyBorder="1" applyAlignment="1" applyProtection="1">
      <alignment horizontal="center" wrapText="1"/>
      <protection hidden="1"/>
    </xf>
    <xf numFmtId="0" fontId="24" fillId="2" borderId="25" xfId="0" applyNumberFormat="1" applyFont="1" applyFill="1" applyBorder="1" applyAlignment="1" applyProtection="1">
      <alignment horizontal="center" wrapText="1"/>
      <protection hidden="1"/>
    </xf>
    <xf numFmtId="44" fontId="5" fillId="8" borderId="23" xfId="1" applyFont="1" applyFill="1" applyBorder="1" applyAlignment="1" applyProtection="1">
      <alignment horizontal="center" vertical="center"/>
    </xf>
    <xf numFmtId="0" fontId="19" fillId="0" borderId="43" xfId="0" applyFont="1" applyFill="1" applyBorder="1" applyAlignment="1" applyProtection="1">
      <alignment horizontal="center" vertical="center" wrapText="1"/>
    </xf>
    <xf numFmtId="0" fontId="19" fillId="0" borderId="42" xfId="0" applyFont="1" applyFill="1" applyBorder="1" applyAlignment="1" applyProtection="1">
      <alignment horizontal="center" vertical="center" wrapText="1"/>
    </xf>
    <xf numFmtId="0" fontId="19" fillId="0" borderId="44" xfId="0" applyFont="1" applyFill="1" applyBorder="1" applyAlignment="1" applyProtection="1">
      <alignment horizontal="center" vertical="center" wrapText="1"/>
    </xf>
    <xf numFmtId="0" fontId="19" fillId="0" borderId="45" xfId="0" applyFont="1" applyFill="1" applyBorder="1" applyAlignment="1" applyProtection="1">
      <alignment horizontal="center" vertical="center" wrapText="1"/>
    </xf>
    <xf numFmtId="0" fontId="19" fillId="0" borderId="7" xfId="0" applyFont="1" applyFill="1" applyBorder="1" applyAlignment="1" applyProtection="1">
      <alignment horizontal="center" vertical="center" wrapText="1"/>
    </xf>
    <xf numFmtId="0" fontId="19" fillId="0" borderId="46" xfId="0" applyFont="1" applyFill="1" applyBorder="1" applyAlignment="1" applyProtection="1">
      <alignment horizontal="center" vertical="center" wrapText="1"/>
    </xf>
    <xf numFmtId="0" fontId="6" fillId="0" borderId="43" xfId="0" applyFont="1" applyBorder="1" applyAlignment="1" applyProtection="1">
      <alignment horizontal="left" vertical="top"/>
      <protection locked="0"/>
    </xf>
    <xf numFmtId="0" fontId="6" fillId="0" borderId="42" xfId="0" applyFont="1" applyBorder="1" applyAlignment="1" applyProtection="1">
      <alignment horizontal="left" vertical="top"/>
      <protection locked="0"/>
    </xf>
    <xf numFmtId="0" fontId="6" fillId="0" borderId="44" xfId="0" applyFont="1" applyBorder="1" applyAlignment="1" applyProtection="1">
      <alignment horizontal="left" vertical="top"/>
      <protection locked="0"/>
    </xf>
    <xf numFmtId="0" fontId="6" fillId="0" borderId="24" xfId="0" applyFont="1" applyBorder="1" applyAlignment="1" applyProtection="1">
      <alignment horizontal="left" vertical="top"/>
      <protection locked="0"/>
    </xf>
    <xf numFmtId="0" fontId="6" fillId="0" borderId="0" xfId="0" applyFont="1" applyBorder="1" applyAlignment="1" applyProtection="1">
      <alignment horizontal="left" vertical="top"/>
      <protection locked="0"/>
    </xf>
    <xf numFmtId="0" fontId="6" fillId="0" borderId="28" xfId="0" applyFont="1" applyBorder="1" applyAlignment="1" applyProtection="1">
      <alignment horizontal="left" vertical="top"/>
      <protection locked="0"/>
    </xf>
    <xf numFmtId="0" fontId="6" fillId="0" borderId="45" xfId="0" applyFont="1" applyBorder="1" applyAlignment="1" applyProtection="1">
      <alignment horizontal="left" vertical="top"/>
      <protection locked="0"/>
    </xf>
    <xf numFmtId="0" fontId="6" fillId="0" borderId="7" xfId="0" applyFont="1" applyBorder="1" applyAlignment="1" applyProtection="1">
      <alignment horizontal="left" vertical="top"/>
      <protection locked="0"/>
    </xf>
    <xf numFmtId="0" fontId="6" fillId="0" borderId="46" xfId="0" applyFont="1" applyBorder="1" applyAlignment="1" applyProtection="1">
      <alignment horizontal="left" vertical="top"/>
      <protection locked="0"/>
    </xf>
    <xf numFmtId="0" fontId="5" fillId="8" borderId="2" xfId="0" applyFont="1" applyFill="1" applyBorder="1" applyAlignment="1" applyProtection="1">
      <alignment horizontal="center" wrapText="1"/>
    </xf>
    <xf numFmtId="0" fontId="5" fillId="8" borderId="6" xfId="0" applyFont="1" applyFill="1" applyBorder="1" applyAlignment="1" applyProtection="1">
      <alignment horizontal="center" wrapText="1"/>
    </xf>
    <xf numFmtId="0" fontId="5" fillId="8" borderId="5" xfId="0" applyFont="1" applyFill="1" applyBorder="1" applyAlignment="1" applyProtection="1">
      <alignment horizontal="center" wrapText="1"/>
    </xf>
    <xf numFmtId="0" fontId="5" fillId="8" borderId="2" xfId="0" applyFont="1" applyFill="1" applyBorder="1" applyAlignment="1" applyProtection="1">
      <alignment horizontal="left"/>
    </xf>
    <xf numFmtId="0" fontId="5" fillId="8" borderId="6" xfId="0" applyFont="1" applyFill="1" applyBorder="1" applyAlignment="1" applyProtection="1">
      <alignment horizontal="left"/>
    </xf>
    <xf numFmtId="0" fontId="5" fillId="8" borderId="5" xfId="0" applyFont="1" applyFill="1" applyBorder="1" applyAlignment="1" applyProtection="1">
      <alignment horizontal="left"/>
    </xf>
    <xf numFmtId="0" fontId="23" fillId="2" borderId="10" xfId="0" applyNumberFormat="1" applyFont="1" applyFill="1" applyBorder="1" applyAlignment="1" applyProtection="1">
      <alignment horizontal="center"/>
      <protection hidden="1"/>
    </xf>
    <xf numFmtId="0" fontId="23" fillId="2" borderId="23" xfId="0" applyNumberFormat="1" applyFont="1" applyFill="1" applyBorder="1" applyAlignment="1" applyProtection="1">
      <alignment horizontal="center"/>
      <protection hidden="1"/>
    </xf>
    <xf numFmtId="0" fontId="23" fillId="2" borderId="25" xfId="0" applyNumberFormat="1" applyFont="1" applyFill="1" applyBorder="1" applyAlignment="1" applyProtection="1">
      <alignment horizontal="center"/>
      <protection hidden="1"/>
    </xf>
    <xf numFmtId="0" fontId="23" fillId="2" borderId="2" xfId="0" applyFont="1" applyFill="1" applyBorder="1" applyAlignment="1" applyProtection="1">
      <alignment horizontal="left"/>
      <protection hidden="1"/>
    </xf>
    <xf numFmtId="0" fontId="23" fillId="2" borderId="5" xfId="0" applyFont="1" applyFill="1" applyBorder="1" applyAlignment="1" applyProtection="1">
      <alignment horizontal="left"/>
      <protection hidden="1"/>
    </xf>
  </cellXfs>
  <cellStyles count="8">
    <cellStyle name="Comma" xfId="2" builtinId="3"/>
    <cellStyle name="Comma 2" xfId="3"/>
    <cellStyle name="Comma 3" xfId="4"/>
    <cellStyle name="Currency" xfId="1" builtinId="4"/>
    <cellStyle name="Currency 2" xfId="5"/>
    <cellStyle name="Normal" xfId="0" builtinId="0"/>
    <cellStyle name="Normal 2" xfId="6"/>
    <cellStyle name="Percent" xfId="7" builtinId="5"/>
  </cellStyles>
  <dxfs count="18"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color theme="0" tint="-0.14996795556505021"/>
      </font>
    </dxf>
    <dxf>
      <font>
        <b/>
        <i val="0"/>
        <color theme="5"/>
      </font>
      <fill>
        <patternFill>
          <bgColor theme="5" tint="0.59996337778862885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color theme="0" tint="-0.14996795556505021"/>
      </font>
    </dxf>
    <dxf>
      <font>
        <b/>
        <i val="0"/>
        <color theme="5"/>
      </font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 tint="0.24994659260841701"/>
      </font>
    </dxf>
    <dxf>
      <font>
        <color theme="1" tint="0.24994659260841701"/>
      </font>
    </dxf>
    <dxf>
      <font>
        <color theme="1" tint="0.24994659260841701"/>
      </font>
    </dxf>
    <dxf>
      <font>
        <color theme="1" tint="0.24994659260841701"/>
      </font>
    </dxf>
    <dxf>
      <font>
        <color theme="1" tint="0.24994659260841701"/>
      </font>
    </dxf>
    <dxf>
      <font>
        <b/>
        <i val="0"/>
        <color auto="1"/>
      </font>
      <fill>
        <patternFill>
          <bgColor theme="0" tint="-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auto="1"/>
      </font>
      <fill>
        <patternFill patternType="solid">
          <bgColor rgb="FFFFFFDD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1" defaultTableStyle="TableStyleMedium9" defaultPivotStyle="PivotStyleLight16">
    <tableStyle name="MySqlDefault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DD"/>
      <color rgb="FFFFFFE1"/>
      <color rgb="FFFFFF99"/>
      <color rgb="FF19A3DD"/>
      <color rgb="FF949494"/>
      <color rgb="FF717171"/>
      <color rgb="FF666666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2</xdr:col>
      <xdr:colOff>94192</xdr:colOff>
      <xdr:row>0</xdr:row>
      <xdr:rowOff>376767</xdr:rowOff>
    </xdr:to>
    <xdr:pic>
      <xdr:nvPicPr>
        <xdr:cNvPr id="3" name="Picture 2" descr="Mitacs letterhead _Vancouver.eps"/>
        <xdr:cNvPicPr/>
      </xdr:nvPicPr>
      <xdr:blipFill rotWithShape="1">
        <a:blip xmlns:r="http://schemas.openxmlformats.org/officeDocument/2006/relationships" r:embed="rId1" cstate="print"/>
        <a:srcRect l="18455" r="15021" b="66101"/>
        <a:stretch/>
      </xdr:blipFill>
      <xdr:spPr bwMode="auto">
        <a:xfrm>
          <a:off x="250031" y="0"/>
          <a:ext cx="1475317" cy="37676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2</xdr:col>
      <xdr:colOff>94192</xdr:colOff>
      <xdr:row>0</xdr:row>
      <xdr:rowOff>376767</xdr:rowOff>
    </xdr:to>
    <xdr:pic>
      <xdr:nvPicPr>
        <xdr:cNvPr id="2" name="Picture 1" descr="Mitacs letterhead _Vancouver.eps"/>
        <xdr:cNvPicPr/>
      </xdr:nvPicPr>
      <xdr:blipFill rotWithShape="1">
        <a:blip xmlns:r="http://schemas.openxmlformats.org/officeDocument/2006/relationships" r:embed="rId1" cstate="print"/>
        <a:srcRect l="18455" r="15021" b="66101"/>
        <a:stretch/>
      </xdr:blipFill>
      <xdr:spPr bwMode="auto">
        <a:xfrm>
          <a:off x="250031" y="0"/>
          <a:ext cx="1475317" cy="37676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76199</xdr:colOff>
      <xdr:row>0</xdr:row>
      <xdr:rowOff>16935</xdr:rowOff>
    </xdr:from>
    <xdr:to>
      <xdr:col>2</xdr:col>
      <xdr:colOff>345016</xdr:colOff>
      <xdr:row>0</xdr:row>
      <xdr:rowOff>393702</xdr:rowOff>
    </xdr:to>
    <xdr:pic>
      <xdr:nvPicPr>
        <xdr:cNvPr id="2" name="Picture 1" descr="Mitacs letterhead _Vancouver.eps"/>
        <xdr:cNvPicPr/>
      </xdr:nvPicPr>
      <xdr:blipFill rotWithShape="1">
        <a:blip xmlns:r="http://schemas.openxmlformats.org/officeDocument/2006/relationships" r:embed="rId1" cstate="print"/>
        <a:srcRect l="18455" r="15021" b="66101"/>
        <a:stretch/>
      </xdr:blipFill>
      <xdr:spPr bwMode="auto">
        <a:xfrm>
          <a:off x="256116" y="16935"/>
          <a:ext cx="1475317" cy="37676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21"/>
  <sheetViews>
    <sheetView showGridLines="0" tabSelected="1" workbookViewId="0"/>
  </sheetViews>
  <sheetFormatPr defaultRowHeight="15" x14ac:dyDescent="0.25"/>
  <sheetData>
    <row r="2" spans="1:5" x14ac:dyDescent="0.25">
      <c r="B2" s="327" t="s">
        <v>119</v>
      </c>
      <c r="C2" s="327"/>
      <c r="D2" s="327"/>
      <c r="E2" s="327"/>
    </row>
    <row r="3" spans="1:5" x14ac:dyDescent="0.25">
      <c r="A3" s="141" t="s">
        <v>122</v>
      </c>
    </row>
    <row r="4" spans="1:5" x14ac:dyDescent="0.25">
      <c r="B4" s="140" t="s">
        <v>120</v>
      </c>
      <c r="C4" s="43"/>
    </row>
    <row r="5" spans="1:5" x14ac:dyDescent="0.25">
      <c r="A5" s="138">
        <v>1</v>
      </c>
      <c r="B5" s="139" t="s">
        <v>150</v>
      </c>
    </row>
    <row r="6" spans="1:5" x14ac:dyDescent="0.25">
      <c r="A6" s="138">
        <v>2</v>
      </c>
      <c r="B6" s="139" t="s">
        <v>146</v>
      </c>
    </row>
    <row r="7" spans="1:5" x14ac:dyDescent="0.25">
      <c r="A7" s="138">
        <v>3</v>
      </c>
      <c r="B7" s="139" t="s">
        <v>139</v>
      </c>
    </row>
    <row r="8" spans="1:5" x14ac:dyDescent="0.25">
      <c r="A8" s="138">
        <v>4</v>
      </c>
      <c r="B8" s="139" t="s">
        <v>149</v>
      </c>
    </row>
    <row r="9" spans="1:5" x14ac:dyDescent="0.25">
      <c r="A9" s="138">
        <v>5</v>
      </c>
      <c r="B9" s="139" t="s">
        <v>123</v>
      </c>
    </row>
    <row r="10" spans="1:5" x14ac:dyDescent="0.25">
      <c r="A10" s="138">
        <v>6</v>
      </c>
      <c r="B10" s="139" t="s">
        <v>124</v>
      </c>
    </row>
    <row r="11" spans="1:5" x14ac:dyDescent="0.25">
      <c r="A11" s="138"/>
      <c r="B11" s="139"/>
    </row>
    <row r="12" spans="1:5" x14ac:dyDescent="0.25">
      <c r="A12" s="138"/>
      <c r="B12" s="140" t="s">
        <v>147</v>
      </c>
      <c r="C12" s="43"/>
    </row>
    <row r="13" spans="1:5" x14ac:dyDescent="0.25">
      <c r="A13" s="138">
        <v>7</v>
      </c>
      <c r="B13" s="139" t="s">
        <v>125</v>
      </c>
    </row>
    <row r="14" spans="1:5" x14ac:dyDescent="0.25">
      <c r="A14" s="138">
        <v>8</v>
      </c>
      <c r="B14" s="139" t="s">
        <v>126</v>
      </c>
    </row>
    <row r="15" spans="1:5" x14ac:dyDescent="0.25">
      <c r="A15" s="138">
        <v>9</v>
      </c>
      <c r="B15" s="139" t="s">
        <v>127</v>
      </c>
    </row>
    <row r="16" spans="1:5" x14ac:dyDescent="0.25">
      <c r="A16" s="138"/>
    </row>
    <row r="17" spans="1:2" x14ac:dyDescent="0.25">
      <c r="A17" s="138"/>
      <c r="B17" s="140" t="s">
        <v>121</v>
      </c>
    </row>
    <row r="18" spans="1:2" x14ac:dyDescent="0.25">
      <c r="A18" s="138">
        <v>10</v>
      </c>
      <c r="B18" s="139" t="s">
        <v>130</v>
      </c>
    </row>
    <row r="19" spans="1:2" x14ac:dyDescent="0.25">
      <c r="A19" s="138">
        <v>11</v>
      </c>
      <c r="B19" s="139" t="s">
        <v>131</v>
      </c>
    </row>
    <row r="20" spans="1:2" x14ac:dyDescent="0.25">
      <c r="A20" s="138">
        <v>12</v>
      </c>
      <c r="B20" s="139" t="s">
        <v>128</v>
      </c>
    </row>
    <row r="21" spans="1:2" x14ac:dyDescent="0.25">
      <c r="A21" s="138">
        <v>13</v>
      </c>
      <c r="B21" s="139" t="s">
        <v>129</v>
      </c>
    </row>
  </sheetData>
  <sheetProtection algorithmName="SHA-512" hashValue="OldNWNtRU2Y7T4FtpXjz8RIOgtWOg+pU0Yr9sjT74xs1CmF/4Adpo9Kpf1G3K4Yb+TKaTyH2roEo5cSC9vD4pg==" saltValue="I+5oyH/lDsxad8SpAxDxTg==" spinCount="100000" sheet="1" objects="1" scenarios="1"/>
  <mergeCells count="1">
    <mergeCell ref="B2:E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3" tint="0.59999389629810485"/>
    <pageSetUpPr fitToPage="1"/>
  </sheetPr>
  <dimension ref="A1:XFC117"/>
  <sheetViews>
    <sheetView showGridLines="0" zoomScale="80" zoomScaleNormal="80" workbookViewId="0"/>
  </sheetViews>
  <sheetFormatPr defaultColWidth="0" defaultRowHeight="15" x14ac:dyDescent="0.25"/>
  <cols>
    <col min="1" max="1" width="3.7109375" style="8" customWidth="1"/>
    <col min="2" max="2" width="20.7109375" style="6" customWidth="1"/>
    <col min="3" max="3" width="18.140625" style="6" customWidth="1"/>
    <col min="4" max="4" width="25.140625" style="6" customWidth="1"/>
    <col min="5" max="6" width="20.7109375" style="6" customWidth="1"/>
    <col min="7" max="12" width="18.7109375" style="6" customWidth="1"/>
    <col min="13" max="16" width="18.7109375" style="8" customWidth="1"/>
    <col min="17" max="17" width="36.85546875" style="8" customWidth="1"/>
    <col min="18" max="18" width="26.42578125" style="8" customWidth="1"/>
    <col min="19" max="23" width="0" style="8" hidden="1" customWidth="1"/>
    <col min="24" max="24" width="0" style="9" hidden="1" customWidth="1"/>
    <col min="25" max="27" width="0" style="8" hidden="1" customWidth="1"/>
    <col min="28" max="16383" width="10.7109375" style="8" hidden="1"/>
    <col min="16384" max="16384" width="11.5703125" style="8" hidden="1" customWidth="1"/>
  </cols>
  <sheetData>
    <row r="1" spans="1:24" s="234" customFormat="1" ht="36" customHeight="1" thickBot="1" x14ac:dyDescent="0.35">
      <c r="A1" s="236"/>
      <c r="B1" s="242" t="s">
        <v>137</v>
      </c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133"/>
      <c r="O1" s="241" t="s">
        <v>71</v>
      </c>
      <c r="P1" s="251"/>
      <c r="Q1" s="237" t="s">
        <v>117</v>
      </c>
      <c r="R1" s="133"/>
      <c r="X1" s="235"/>
    </row>
    <row r="2" spans="1:24" ht="15" customHeight="1" thickTop="1" thickBot="1" x14ac:dyDescent="0.3">
      <c r="F2" s="7"/>
      <c r="G2" s="7"/>
      <c r="H2" s="7"/>
    </row>
    <row r="3" spans="1:24" ht="30" customHeight="1" thickBot="1" x14ac:dyDescent="0.3">
      <c r="B3" s="27" t="s">
        <v>0</v>
      </c>
      <c r="C3" s="68"/>
      <c r="D3" s="340"/>
      <c r="E3" s="341"/>
      <c r="F3" s="342"/>
      <c r="G3" s="67"/>
      <c r="H3" s="94" t="s">
        <v>67</v>
      </c>
      <c r="I3" s="250" t="s">
        <v>38</v>
      </c>
      <c r="J3" s="389" t="s">
        <v>118</v>
      </c>
      <c r="K3" s="390"/>
      <c r="L3" s="385" t="s">
        <v>63</v>
      </c>
      <c r="M3" s="386"/>
      <c r="N3" s="383"/>
      <c r="O3" s="384"/>
      <c r="P3" s="389" t="s">
        <v>156</v>
      </c>
      <c r="Q3" s="407"/>
      <c r="R3" s="407"/>
    </row>
    <row r="4" spans="1:24" ht="30" customHeight="1" thickBot="1" x14ac:dyDescent="0.3">
      <c r="B4" s="338" t="s">
        <v>72</v>
      </c>
      <c r="C4" s="339"/>
      <c r="D4" s="340"/>
      <c r="E4" s="341"/>
      <c r="F4" s="342"/>
      <c r="G4" s="83"/>
      <c r="L4" s="385" t="s">
        <v>64</v>
      </c>
      <c r="M4" s="386"/>
      <c r="N4" s="387" t="str">
        <f>IF(ISBLANK(N3),"",N3+80)</f>
        <v/>
      </c>
      <c r="O4" s="388"/>
      <c r="P4" s="382" t="s">
        <v>148</v>
      </c>
      <c r="Q4" s="382"/>
    </row>
    <row r="5" spans="1:24" ht="30" customHeight="1" thickBot="1" x14ac:dyDescent="0.3">
      <c r="B5" s="338" t="s">
        <v>73</v>
      </c>
      <c r="C5" s="339"/>
      <c r="D5" s="340"/>
      <c r="E5" s="341"/>
      <c r="F5" s="342"/>
      <c r="G5" s="83"/>
      <c r="H5" s="82"/>
      <c r="I5" s="84"/>
      <c r="L5" s="394" t="s">
        <v>65</v>
      </c>
      <c r="M5" s="394"/>
      <c r="N5" s="394"/>
      <c r="O5" s="394"/>
    </row>
    <row r="6" spans="1:24" ht="30" customHeight="1" thickBot="1" x14ac:dyDescent="0.3">
      <c r="B6" s="338" t="s">
        <v>74</v>
      </c>
      <c r="C6" s="339"/>
      <c r="D6" s="340"/>
      <c r="E6" s="341"/>
      <c r="F6" s="342"/>
      <c r="G6" s="83"/>
      <c r="H6" s="82"/>
    </row>
    <row r="7" spans="1:24" ht="15" customHeight="1" thickBot="1" x14ac:dyDescent="0.3">
      <c r="B7" s="8"/>
      <c r="D7" s="12"/>
      <c r="E7" s="11"/>
      <c r="F7" s="13"/>
      <c r="N7" s="349" t="s">
        <v>106</v>
      </c>
      <c r="O7" s="350"/>
      <c r="P7" s="351"/>
    </row>
    <row r="8" spans="1:24" s="14" customFormat="1" ht="30.75" customHeight="1" thickBot="1" x14ac:dyDescent="0.3">
      <c r="B8" s="358" t="s">
        <v>2</v>
      </c>
      <c r="C8" s="359"/>
      <c r="D8" s="358" t="s">
        <v>24</v>
      </c>
      <c r="E8" s="359"/>
      <c r="F8" s="358" t="s">
        <v>141</v>
      </c>
      <c r="G8" s="359"/>
      <c r="I8" s="395" t="s">
        <v>97</v>
      </c>
      <c r="J8" s="396"/>
      <c r="K8" s="395" t="s">
        <v>98</v>
      </c>
      <c r="L8" s="396"/>
      <c r="N8" s="352"/>
      <c r="O8" s="353"/>
      <c r="P8" s="354"/>
      <c r="Q8" s="8"/>
    </row>
    <row r="9" spans="1:24" ht="29.25" customHeight="1" thickBot="1" x14ac:dyDescent="0.3">
      <c r="B9" s="343">
        <f>SUM(D9:G9)</f>
        <v>0</v>
      </c>
      <c r="C9" s="344"/>
      <c r="D9" s="343">
        <f>'Detailed Budget'!N37+'Detailed Budget'!N63+'Detailed Budget'!N89+'Detailed Budget'!N115+'Detailed Budget'!N141+'Detailed Budget'!N167+'Detailed Budget'!N193+'Detailed Budget'!N219+'Detailed Budget'!N245</f>
        <v>0</v>
      </c>
      <c r="E9" s="344"/>
      <c r="F9" s="343">
        <f>'Detailed Budget'!O37+'Detailed Budget'!O63+'Detailed Budget'!O89+'Detailed Budget'!O115+'Detailed Budget'!O141+'Detailed Budget'!O167+'Detailed Budget'!O193+'Detailed Budget'!O219+'Detailed Budget'!O245</f>
        <v>0</v>
      </c>
      <c r="G9" s="344"/>
      <c r="I9" s="343">
        <f>SUMIF('Detailed Budget'!$I$17:$I$246,"University Co-Funded",'Detailed Budget'!$H$17:$H$246)*4000</f>
        <v>0</v>
      </c>
      <c r="J9" s="344"/>
      <c r="K9" s="343">
        <f>SUMIF('Detailed Budget'!$I$17:$I$246,"Industry Co-Funded",'Detailed Budget'!$H$17:$H$246)*4000</f>
        <v>0</v>
      </c>
      <c r="L9" s="344"/>
      <c r="N9" s="352"/>
      <c r="O9" s="353"/>
      <c r="P9" s="354"/>
    </row>
    <row r="10" spans="1:24" ht="15" customHeight="1" thickBot="1" x14ac:dyDescent="0.3">
      <c r="B10" s="69"/>
      <c r="C10" s="69"/>
      <c r="D10" s="69"/>
      <c r="E10" s="69"/>
      <c r="F10" s="69"/>
      <c r="G10" s="69"/>
      <c r="N10" s="352"/>
      <c r="O10" s="353"/>
      <c r="P10" s="354"/>
    </row>
    <row r="11" spans="1:24" ht="29.25" customHeight="1" thickBot="1" x14ac:dyDescent="0.3">
      <c r="B11" s="403" t="s">
        <v>76</v>
      </c>
      <c r="C11" s="404"/>
      <c r="D11" s="403" t="s">
        <v>75</v>
      </c>
      <c r="E11" s="404"/>
      <c r="F11" s="405" t="s">
        <v>68</v>
      </c>
      <c r="G11" s="406"/>
      <c r="I11" s="70" t="s">
        <v>57</v>
      </c>
      <c r="J11" s="70" t="s">
        <v>11</v>
      </c>
      <c r="K11" s="70" t="s">
        <v>151</v>
      </c>
      <c r="L11" s="70" t="s">
        <v>93</v>
      </c>
      <c r="N11" s="352"/>
      <c r="O11" s="353"/>
      <c r="P11" s="354"/>
    </row>
    <row r="12" spans="1:24" ht="29.25" customHeight="1" thickBot="1" x14ac:dyDescent="0.3">
      <c r="B12" s="343">
        <f>SUM('Detailed Budget'!Q37,'Detailed Budget'!Q63,'Detailed Budget'!Q89,'Detailed Budget'!Q115,'Detailed Budget'!Q141,'Detailed Budget'!Q167,'Detailed Budget'!Q193,'Detailed Budget'!Q219,'Detailed Budget'!Q245)</f>
        <v>0</v>
      </c>
      <c r="C12" s="344"/>
      <c r="D12" s="343">
        <f>SUM('Detailed Budget'!R37,'Detailed Budget'!R63,'Detailed Budget'!R89,'Detailed Budget'!R115,'Detailed Budget'!R141,'Detailed Budget'!R167,'Detailed Budget'!R193,'Detailed Budget'!R219,'Detailed Budget'!R245)</f>
        <v>0</v>
      </c>
      <c r="E12" s="344"/>
      <c r="F12" s="343">
        <f>SUM('Detailed Budget'!S37,'Detailed Budget'!S63,'Detailed Budget'!S89,'Detailed Budget'!S115,'Detailed Budget'!S141,'Detailed Budget'!S167,'Detailed Budget'!S193,'Detailed Budget'!S219,'Detailed Budget'!S245)</f>
        <v>0</v>
      </c>
      <c r="G12" s="344"/>
      <c r="I12" s="254">
        <f>P36</f>
        <v>0</v>
      </c>
      <c r="J12" s="254">
        <f>I12-K12</f>
        <v>0</v>
      </c>
      <c r="K12" s="254">
        <f>SUMIF(B16:B35,"*TBD*",P16:P35)</f>
        <v>0</v>
      </c>
      <c r="L12" s="254">
        <f>IF(O36&gt;=1,"5 Year",IF(N36&gt;=1,"4 Year",IF(M36&gt;=1,"3 Year",IF(SUM(J36:L36)&gt;=1,"2 Year",IF(SUM(G36:I36)&gt;=1,"1 Year",0)))))</f>
        <v>0</v>
      </c>
      <c r="N12" s="355"/>
      <c r="O12" s="356"/>
      <c r="P12" s="357"/>
    </row>
    <row r="13" spans="1:24" s="16" customFormat="1" ht="15" customHeight="1" thickBot="1" x14ac:dyDescent="0.3">
      <c r="A13" s="18"/>
      <c r="D13" s="18"/>
      <c r="E13" s="18"/>
      <c r="F13" s="18"/>
      <c r="G13" s="18"/>
      <c r="H13" s="7"/>
      <c r="I13" s="7"/>
      <c r="J13" s="7"/>
      <c r="K13" s="7"/>
      <c r="R13" s="8"/>
    </row>
    <row r="14" spans="1:24" s="16" customFormat="1" ht="33.75" customHeight="1" thickBot="1" x14ac:dyDescent="0.3">
      <c r="B14" s="184" t="s">
        <v>5</v>
      </c>
      <c r="C14" s="185"/>
      <c r="D14" s="185"/>
      <c r="E14" s="185"/>
      <c r="F14" s="186"/>
      <c r="G14" s="378" t="s">
        <v>54</v>
      </c>
      <c r="H14" s="379"/>
      <c r="I14" s="380"/>
      <c r="J14" s="378" t="s">
        <v>55</v>
      </c>
      <c r="K14" s="379"/>
      <c r="L14" s="380"/>
      <c r="M14" s="378" t="s">
        <v>56</v>
      </c>
      <c r="N14" s="379"/>
      <c r="O14" s="380"/>
      <c r="P14" s="411" t="s">
        <v>17</v>
      </c>
    </row>
    <row r="15" spans="1:24" s="16" customFormat="1" ht="51" customHeight="1" thickBot="1" x14ac:dyDescent="0.3">
      <c r="B15" s="96" t="s">
        <v>7</v>
      </c>
      <c r="C15" s="96" t="s">
        <v>77</v>
      </c>
      <c r="D15" s="96" t="s">
        <v>80</v>
      </c>
      <c r="E15" s="96" t="s">
        <v>4</v>
      </c>
      <c r="F15" s="96" t="s">
        <v>27</v>
      </c>
      <c r="G15" s="252" t="s">
        <v>95</v>
      </c>
      <c r="H15" s="323" t="str">
        <f>IFERROR(INDEX(Sheet2!$A$2:$A$31,MATCH('Summary '!G$15,Sheet2!$A$2:$A$31,0)+1),"-")</f>
        <v>May - Aug 2017</v>
      </c>
      <c r="I15" s="323" t="str">
        <f>IFERROR(INDEX(Sheet2!$A$2:$A$31,MATCH('Summary '!H$15,Sheet2!$A$2:$A$31,0)+1),"-")</f>
        <v>Sep - Dec 2017</v>
      </c>
      <c r="J15" s="323" t="str">
        <f>IFERROR(INDEX(Sheet2!$A$2:$A$31,MATCH('Summary '!I$15,Sheet2!$A$2:$A$31,0)+1),"-")</f>
        <v>Jan - Apr 2018</v>
      </c>
      <c r="K15" s="323" t="str">
        <f>IFERROR(INDEX(Sheet2!$A$2:$A$31,MATCH('Summary '!J$15,Sheet2!$A$2:$A$31,0)+1),"-")</f>
        <v>May - Aug 2018</v>
      </c>
      <c r="L15" s="323" t="str">
        <f>IFERROR(INDEX(Sheet2!$A$2:$A$31,MATCH('Summary '!K$15,Sheet2!$A$2:$A$31,0)+1),"-")</f>
        <v>Sep - Dec 2018</v>
      </c>
      <c r="M15" s="324" t="s">
        <v>58</v>
      </c>
      <c r="N15" s="325" t="s">
        <v>78</v>
      </c>
      <c r="O15" s="326" t="s">
        <v>79</v>
      </c>
      <c r="P15" s="412"/>
    </row>
    <row r="16" spans="1:24" s="16" customFormat="1" ht="30" customHeight="1" x14ac:dyDescent="0.25">
      <c r="B16" s="317"/>
      <c r="C16" s="318"/>
      <c r="D16" s="318"/>
      <c r="E16" s="318"/>
      <c r="F16" s="319"/>
      <c r="G16" s="85"/>
      <c r="H16" s="86"/>
      <c r="I16" s="87"/>
      <c r="J16" s="175"/>
      <c r="K16" s="86"/>
      <c r="L16" s="87"/>
      <c r="M16" s="85"/>
      <c r="N16" s="86"/>
      <c r="O16" s="87"/>
      <c r="P16" s="255">
        <f t="shared" ref="P16:P36" si="0">SUM(G16:O16)</f>
        <v>0</v>
      </c>
    </row>
    <row r="17" spans="2:24" s="16" customFormat="1" ht="30" customHeight="1" x14ac:dyDescent="0.25">
      <c r="B17" s="317"/>
      <c r="C17" s="318"/>
      <c r="D17" s="318"/>
      <c r="E17" s="318"/>
      <c r="F17" s="319"/>
      <c r="G17" s="88"/>
      <c r="H17" s="89"/>
      <c r="I17" s="90"/>
      <c r="J17" s="176"/>
      <c r="K17" s="89"/>
      <c r="L17" s="90"/>
      <c r="M17" s="88"/>
      <c r="N17" s="89"/>
      <c r="O17" s="90"/>
      <c r="P17" s="256">
        <f t="shared" si="0"/>
        <v>0</v>
      </c>
    </row>
    <row r="18" spans="2:24" s="16" customFormat="1" ht="30" customHeight="1" x14ac:dyDescent="0.25">
      <c r="B18" s="317"/>
      <c r="C18" s="318"/>
      <c r="D18" s="318"/>
      <c r="E18" s="318"/>
      <c r="F18" s="319"/>
      <c r="G18" s="88"/>
      <c r="H18" s="89"/>
      <c r="I18" s="90"/>
      <c r="J18" s="176"/>
      <c r="K18" s="89"/>
      <c r="L18" s="90"/>
      <c r="M18" s="88"/>
      <c r="N18" s="89"/>
      <c r="O18" s="90"/>
      <c r="P18" s="256">
        <f t="shared" si="0"/>
        <v>0</v>
      </c>
    </row>
    <row r="19" spans="2:24" s="16" customFormat="1" ht="30" customHeight="1" x14ac:dyDescent="0.25">
      <c r="B19" s="317"/>
      <c r="C19" s="318"/>
      <c r="D19" s="318"/>
      <c r="E19" s="318"/>
      <c r="F19" s="319"/>
      <c r="G19" s="88"/>
      <c r="H19" s="89"/>
      <c r="I19" s="90"/>
      <c r="J19" s="176"/>
      <c r="K19" s="89"/>
      <c r="L19" s="90"/>
      <c r="M19" s="88"/>
      <c r="N19" s="89"/>
      <c r="O19" s="90"/>
      <c r="P19" s="256">
        <f t="shared" si="0"/>
        <v>0</v>
      </c>
    </row>
    <row r="20" spans="2:24" ht="30" customHeight="1" x14ac:dyDescent="0.25">
      <c r="B20" s="317"/>
      <c r="C20" s="318"/>
      <c r="D20" s="318"/>
      <c r="E20" s="318"/>
      <c r="F20" s="319"/>
      <c r="G20" s="88"/>
      <c r="H20" s="89"/>
      <c r="I20" s="90"/>
      <c r="J20" s="176"/>
      <c r="K20" s="89"/>
      <c r="L20" s="90"/>
      <c r="M20" s="88"/>
      <c r="N20" s="89"/>
      <c r="O20" s="90"/>
      <c r="P20" s="256">
        <f t="shared" si="0"/>
        <v>0</v>
      </c>
      <c r="X20" s="8"/>
    </row>
    <row r="21" spans="2:24" ht="30" customHeight="1" x14ac:dyDescent="0.25">
      <c r="B21" s="317"/>
      <c r="C21" s="318"/>
      <c r="D21" s="318"/>
      <c r="E21" s="318"/>
      <c r="F21" s="320"/>
      <c r="G21" s="88"/>
      <c r="H21" s="89"/>
      <c r="I21" s="90"/>
      <c r="J21" s="176"/>
      <c r="K21" s="89"/>
      <c r="L21" s="90"/>
      <c r="M21" s="88"/>
      <c r="N21" s="89"/>
      <c r="O21" s="90"/>
      <c r="P21" s="256">
        <f t="shared" si="0"/>
        <v>0</v>
      </c>
      <c r="X21" s="8"/>
    </row>
    <row r="22" spans="2:24" ht="30" customHeight="1" x14ac:dyDescent="0.25">
      <c r="B22" s="317"/>
      <c r="C22" s="318"/>
      <c r="D22" s="318"/>
      <c r="E22" s="318"/>
      <c r="F22" s="319"/>
      <c r="G22" s="88"/>
      <c r="H22" s="89"/>
      <c r="I22" s="90"/>
      <c r="J22" s="176"/>
      <c r="K22" s="89"/>
      <c r="L22" s="90"/>
      <c r="M22" s="88"/>
      <c r="N22" s="89"/>
      <c r="O22" s="90"/>
      <c r="P22" s="256">
        <f t="shared" si="0"/>
        <v>0</v>
      </c>
      <c r="X22" s="8"/>
    </row>
    <row r="23" spans="2:24" ht="30" customHeight="1" x14ac:dyDescent="0.25">
      <c r="B23" s="317"/>
      <c r="C23" s="318"/>
      <c r="D23" s="318"/>
      <c r="E23" s="318"/>
      <c r="F23" s="320"/>
      <c r="G23" s="88"/>
      <c r="H23" s="89"/>
      <c r="I23" s="90"/>
      <c r="J23" s="176"/>
      <c r="K23" s="89"/>
      <c r="L23" s="90"/>
      <c r="M23" s="88"/>
      <c r="N23" s="89"/>
      <c r="O23" s="90"/>
      <c r="P23" s="256">
        <f t="shared" si="0"/>
        <v>0</v>
      </c>
      <c r="X23" s="8"/>
    </row>
    <row r="24" spans="2:24" ht="30" customHeight="1" x14ac:dyDescent="0.25">
      <c r="B24" s="317"/>
      <c r="C24" s="318"/>
      <c r="D24" s="318"/>
      <c r="E24" s="318"/>
      <c r="F24" s="319"/>
      <c r="G24" s="88"/>
      <c r="H24" s="89"/>
      <c r="I24" s="90"/>
      <c r="J24" s="176"/>
      <c r="K24" s="89"/>
      <c r="L24" s="90"/>
      <c r="M24" s="88"/>
      <c r="N24" s="89"/>
      <c r="O24" s="90"/>
      <c r="P24" s="256">
        <f t="shared" si="0"/>
        <v>0</v>
      </c>
      <c r="X24" s="8"/>
    </row>
    <row r="25" spans="2:24" ht="30" customHeight="1" x14ac:dyDescent="0.25">
      <c r="B25" s="317"/>
      <c r="C25" s="318"/>
      <c r="D25" s="318"/>
      <c r="E25" s="318"/>
      <c r="F25" s="320"/>
      <c r="G25" s="88"/>
      <c r="H25" s="89"/>
      <c r="I25" s="90"/>
      <c r="J25" s="176"/>
      <c r="K25" s="89"/>
      <c r="L25" s="90"/>
      <c r="M25" s="88"/>
      <c r="N25" s="89"/>
      <c r="O25" s="90"/>
      <c r="P25" s="256">
        <f t="shared" si="0"/>
        <v>0</v>
      </c>
      <c r="X25" s="8"/>
    </row>
    <row r="26" spans="2:24" ht="30" customHeight="1" x14ac:dyDescent="0.25">
      <c r="B26" s="317"/>
      <c r="C26" s="318"/>
      <c r="D26" s="318"/>
      <c r="E26" s="318"/>
      <c r="F26" s="319"/>
      <c r="G26" s="88"/>
      <c r="H26" s="89"/>
      <c r="I26" s="90"/>
      <c r="J26" s="176"/>
      <c r="K26" s="89"/>
      <c r="L26" s="90"/>
      <c r="M26" s="88"/>
      <c r="N26" s="89"/>
      <c r="O26" s="90"/>
      <c r="P26" s="256">
        <f t="shared" si="0"/>
        <v>0</v>
      </c>
      <c r="X26" s="8"/>
    </row>
    <row r="27" spans="2:24" ht="30" customHeight="1" x14ac:dyDescent="0.25">
      <c r="B27" s="317"/>
      <c r="C27" s="318"/>
      <c r="D27" s="318"/>
      <c r="E27" s="318"/>
      <c r="F27" s="320"/>
      <c r="G27" s="88"/>
      <c r="H27" s="89"/>
      <c r="I27" s="90"/>
      <c r="J27" s="176"/>
      <c r="K27" s="89"/>
      <c r="L27" s="90"/>
      <c r="M27" s="88"/>
      <c r="N27" s="89"/>
      <c r="O27" s="90"/>
      <c r="P27" s="256">
        <f t="shared" si="0"/>
        <v>0</v>
      </c>
      <c r="X27" s="8"/>
    </row>
    <row r="28" spans="2:24" ht="30" customHeight="1" x14ac:dyDescent="0.25">
      <c r="B28" s="317"/>
      <c r="C28" s="318"/>
      <c r="D28" s="318"/>
      <c r="E28" s="318"/>
      <c r="F28" s="319"/>
      <c r="G28" s="88"/>
      <c r="H28" s="89"/>
      <c r="I28" s="90"/>
      <c r="J28" s="176"/>
      <c r="K28" s="89"/>
      <c r="L28" s="90"/>
      <c r="M28" s="88"/>
      <c r="N28" s="89"/>
      <c r="O28" s="90"/>
      <c r="P28" s="256">
        <f t="shared" si="0"/>
        <v>0</v>
      </c>
      <c r="X28" s="8"/>
    </row>
    <row r="29" spans="2:24" ht="30" customHeight="1" x14ac:dyDescent="0.25">
      <c r="B29" s="317"/>
      <c r="C29" s="318"/>
      <c r="D29" s="318"/>
      <c r="E29" s="318"/>
      <c r="F29" s="320"/>
      <c r="G29" s="88"/>
      <c r="H29" s="89"/>
      <c r="I29" s="90"/>
      <c r="J29" s="176"/>
      <c r="K29" s="89"/>
      <c r="L29" s="90"/>
      <c r="M29" s="88"/>
      <c r="N29" s="89"/>
      <c r="O29" s="90"/>
      <c r="P29" s="256">
        <f t="shared" si="0"/>
        <v>0</v>
      </c>
      <c r="X29" s="8"/>
    </row>
    <row r="30" spans="2:24" ht="30" customHeight="1" x14ac:dyDescent="0.25">
      <c r="B30" s="317"/>
      <c r="C30" s="318"/>
      <c r="D30" s="318"/>
      <c r="E30" s="318"/>
      <c r="F30" s="319"/>
      <c r="G30" s="88"/>
      <c r="H30" s="89"/>
      <c r="I30" s="90"/>
      <c r="J30" s="176"/>
      <c r="K30" s="89"/>
      <c r="L30" s="90"/>
      <c r="M30" s="88"/>
      <c r="N30" s="89"/>
      <c r="O30" s="90"/>
      <c r="P30" s="256">
        <f t="shared" si="0"/>
        <v>0</v>
      </c>
      <c r="X30" s="8"/>
    </row>
    <row r="31" spans="2:24" ht="30" customHeight="1" x14ac:dyDescent="0.25">
      <c r="B31" s="317"/>
      <c r="C31" s="318"/>
      <c r="D31" s="318"/>
      <c r="E31" s="318"/>
      <c r="F31" s="320"/>
      <c r="G31" s="88"/>
      <c r="H31" s="89"/>
      <c r="I31" s="90"/>
      <c r="J31" s="176"/>
      <c r="K31" s="89"/>
      <c r="L31" s="90"/>
      <c r="M31" s="88"/>
      <c r="N31" s="89"/>
      <c r="O31" s="90"/>
      <c r="P31" s="256">
        <f t="shared" si="0"/>
        <v>0</v>
      </c>
      <c r="X31" s="8"/>
    </row>
    <row r="32" spans="2:24" ht="30" customHeight="1" x14ac:dyDescent="0.25">
      <c r="B32" s="317"/>
      <c r="C32" s="318"/>
      <c r="D32" s="318"/>
      <c r="E32" s="318"/>
      <c r="F32" s="319"/>
      <c r="G32" s="88"/>
      <c r="H32" s="89"/>
      <c r="I32" s="90"/>
      <c r="J32" s="176"/>
      <c r="K32" s="89"/>
      <c r="L32" s="90"/>
      <c r="M32" s="88"/>
      <c r="N32" s="89"/>
      <c r="O32" s="90"/>
      <c r="P32" s="256">
        <f t="shared" si="0"/>
        <v>0</v>
      </c>
      <c r="X32" s="8"/>
    </row>
    <row r="33" spans="2:25" ht="30" customHeight="1" x14ac:dyDescent="0.25">
      <c r="B33" s="317"/>
      <c r="C33" s="318"/>
      <c r="D33" s="318"/>
      <c r="E33" s="318"/>
      <c r="F33" s="320"/>
      <c r="G33" s="88"/>
      <c r="H33" s="89"/>
      <c r="I33" s="90"/>
      <c r="J33" s="176"/>
      <c r="K33" s="89"/>
      <c r="L33" s="90"/>
      <c r="M33" s="88"/>
      <c r="N33" s="89"/>
      <c r="O33" s="90"/>
      <c r="P33" s="256">
        <f t="shared" si="0"/>
        <v>0</v>
      </c>
      <c r="X33" s="8"/>
    </row>
    <row r="34" spans="2:25" ht="30" customHeight="1" x14ac:dyDescent="0.25">
      <c r="B34" s="317"/>
      <c r="C34" s="318"/>
      <c r="D34" s="318"/>
      <c r="E34" s="318"/>
      <c r="F34" s="319"/>
      <c r="G34" s="88"/>
      <c r="H34" s="89"/>
      <c r="I34" s="90"/>
      <c r="J34" s="176"/>
      <c r="K34" s="89"/>
      <c r="L34" s="90"/>
      <c r="M34" s="88"/>
      <c r="N34" s="89"/>
      <c r="O34" s="90"/>
      <c r="P34" s="256">
        <f t="shared" si="0"/>
        <v>0</v>
      </c>
      <c r="X34" s="8"/>
    </row>
    <row r="35" spans="2:25" ht="30" customHeight="1" thickBot="1" x14ac:dyDescent="0.3">
      <c r="B35" s="317"/>
      <c r="C35" s="318"/>
      <c r="D35" s="321"/>
      <c r="E35" s="321"/>
      <c r="F35" s="322"/>
      <c r="G35" s="178"/>
      <c r="H35" s="179"/>
      <c r="I35" s="180"/>
      <c r="J35" s="177"/>
      <c r="K35" s="92"/>
      <c r="L35" s="93"/>
      <c r="M35" s="91"/>
      <c r="N35" s="92"/>
      <c r="O35" s="93"/>
      <c r="P35" s="257">
        <f t="shared" si="0"/>
        <v>0</v>
      </c>
      <c r="X35" s="8"/>
    </row>
    <row r="36" spans="2:25" ht="30" customHeight="1" thickBot="1" x14ac:dyDescent="0.3">
      <c r="B36" s="181"/>
      <c r="C36" s="182"/>
      <c r="D36" s="182"/>
      <c r="E36" s="182"/>
      <c r="F36" s="183"/>
      <c r="G36" s="259">
        <f t="shared" ref="G36:O36" si="1">SUM(G16:G35)</f>
        <v>0</v>
      </c>
      <c r="H36" s="260">
        <f t="shared" si="1"/>
        <v>0</v>
      </c>
      <c r="I36" s="261">
        <f t="shared" si="1"/>
        <v>0</v>
      </c>
      <c r="J36" s="259">
        <f t="shared" si="1"/>
        <v>0</v>
      </c>
      <c r="K36" s="260">
        <f t="shared" si="1"/>
        <v>0</v>
      </c>
      <c r="L36" s="261">
        <f t="shared" si="1"/>
        <v>0</v>
      </c>
      <c r="M36" s="259">
        <f t="shared" si="1"/>
        <v>0</v>
      </c>
      <c r="N36" s="260">
        <f t="shared" si="1"/>
        <v>0</v>
      </c>
      <c r="O36" s="261">
        <f t="shared" si="1"/>
        <v>0</v>
      </c>
      <c r="P36" s="258">
        <f t="shared" si="0"/>
        <v>0</v>
      </c>
      <c r="X36" s="8"/>
    </row>
    <row r="37" spans="2:25" ht="23.25" customHeight="1" x14ac:dyDescent="0.25">
      <c r="B37" s="21"/>
      <c r="C37" s="21"/>
      <c r="D37" s="20"/>
      <c r="E37" s="20"/>
      <c r="F37" s="8"/>
      <c r="G37" s="8"/>
      <c r="H37" s="8"/>
      <c r="I37" s="8"/>
      <c r="X37" s="22"/>
      <c r="Y37" s="14"/>
    </row>
    <row r="38" spans="2:25" ht="15.75" thickBot="1" x14ac:dyDescent="0.3">
      <c r="B38" s="8"/>
      <c r="C38" s="8"/>
      <c r="D38" s="8"/>
      <c r="E38" s="8"/>
      <c r="F38" s="8"/>
      <c r="G38" s="8"/>
      <c r="H38" s="8"/>
      <c r="I38" s="8"/>
      <c r="W38" s="9"/>
      <c r="X38" s="8"/>
    </row>
    <row r="39" spans="2:25" ht="27.75" customHeight="1" thickBot="1" x14ac:dyDescent="0.3">
      <c r="B39" s="187" t="s">
        <v>140</v>
      </c>
      <c r="C39" s="188"/>
      <c r="D39" s="188"/>
      <c r="E39" s="188"/>
      <c r="F39" s="188"/>
      <c r="G39" s="188"/>
      <c r="H39" s="189"/>
      <c r="I39" s="8"/>
      <c r="J39" s="400" t="s">
        <v>134</v>
      </c>
      <c r="K39" s="401"/>
      <c r="L39" s="401"/>
      <c r="M39" s="401"/>
      <c r="N39" s="401"/>
      <c r="O39" s="401"/>
      <c r="P39" s="401"/>
      <c r="Q39" s="402"/>
      <c r="U39" s="9"/>
      <c r="X39" s="8"/>
    </row>
    <row r="40" spans="2:25" ht="15.75" thickBot="1" x14ac:dyDescent="0.3">
      <c r="B40" s="190" t="s">
        <v>25</v>
      </c>
      <c r="C40" s="391" t="s">
        <v>62</v>
      </c>
      <c r="D40" s="392"/>
      <c r="E40" s="392"/>
      <c r="F40" s="392"/>
      <c r="G40" s="393"/>
      <c r="H40" s="191" t="s">
        <v>9</v>
      </c>
      <c r="I40" s="8"/>
      <c r="J40" s="397" t="s">
        <v>62</v>
      </c>
      <c r="K40" s="398"/>
      <c r="L40" s="398"/>
      <c r="M40" s="398"/>
      <c r="N40" s="398"/>
      <c r="O40" s="398"/>
      <c r="P40" s="399"/>
      <c r="Q40" s="198" t="s">
        <v>9</v>
      </c>
      <c r="U40" s="9"/>
      <c r="X40" s="8"/>
    </row>
    <row r="41" spans="2:25" ht="15" customHeight="1" x14ac:dyDescent="0.25">
      <c r="B41" s="192" t="s">
        <v>31</v>
      </c>
      <c r="C41" s="416"/>
      <c r="D41" s="416"/>
      <c r="E41" s="416"/>
      <c r="F41" s="416"/>
      <c r="G41" s="416"/>
      <c r="H41" s="277">
        <f>'Detailed Budget'!$O$37</f>
        <v>0</v>
      </c>
      <c r="I41" s="8"/>
      <c r="J41" s="364" t="s">
        <v>111</v>
      </c>
      <c r="K41" s="365"/>
      <c r="L41" s="365"/>
      <c r="M41" s="365"/>
      <c r="N41" s="365"/>
      <c r="O41" s="365"/>
      <c r="P41" s="366"/>
      <c r="Q41" s="281"/>
      <c r="U41" s="9"/>
      <c r="X41" s="8"/>
    </row>
    <row r="42" spans="2:25" ht="15" customHeight="1" x14ac:dyDescent="0.25">
      <c r="B42" s="193" t="s">
        <v>32</v>
      </c>
      <c r="C42" s="361"/>
      <c r="D42" s="361"/>
      <c r="E42" s="361"/>
      <c r="F42" s="361"/>
      <c r="G42" s="361"/>
      <c r="H42" s="277">
        <f>'Detailed Budget'!$O$63</f>
        <v>0</v>
      </c>
      <c r="I42" s="8"/>
      <c r="J42" s="417" t="s">
        <v>112</v>
      </c>
      <c r="K42" s="418"/>
      <c r="L42" s="418"/>
      <c r="M42" s="418"/>
      <c r="N42" s="418"/>
      <c r="O42" s="418"/>
      <c r="P42" s="419"/>
      <c r="Q42" s="282"/>
      <c r="U42" s="9"/>
      <c r="X42" s="8"/>
    </row>
    <row r="43" spans="2:25" ht="15.75" customHeight="1" x14ac:dyDescent="0.25">
      <c r="B43" s="193" t="s">
        <v>33</v>
      </c>
      <c r="C43" s="361"/>
      <c r="D43" s="361"/>
      <c r="E43" s="361"/>
      <c r="F43" s="361"/>
      <c r="G43" s="361"/>
      <c r="H43" s="277">
        <f>'Detailed Budget'!$O$89</f>
        <v>0</v>
      </c>
      <c r="I43" s="8"/>
      <c r="J43" s="417" t="s">
        <v>113</v>
      </c>
      <c r="K43" s="418"/>
      <c r="L43" s="418"/>
      <c r="M43" s="418"/>
      <c r="N43" s="418"/>
      <c r="O43" s="418"/>
      <c r="P43" s="419"/>
      <c r="Q43" s="282"/>
      <c r="U43" s="9"/>
      <c r="X43" s="8"/>
    </row>
    <row r="44" spans="2:25" ht="15.75" customHeight="1" x14ac:dyDescent="0.25">
      <c r="B44" s="194" t="s">
        <v>30</v>
      </c>
      <c r="C44" s="381"/>
      <c r="D44" s="381"/>
      <c r="E44" s="381"/>
      <c r="F44" s="381"/>
      <c r="G44" s="381"/>
      <c r="H44" s="278">
        <f>'Detailed Budget'!$O$115</f>
        <v>0</v>
      </c>
      <c r="I44" s="8"/>
      <c r="J44" s="417" t="s">
        <v>114</v>
      </c>
      <c r="K44" s="418"/>
      <c r="L44" s="418"/>
      <c r="M44" s="418"/>
      <c r="N44" s="418"/>
      <c r="O44" s="418"/>
      <c r="P44" s="419"/>
      <c r="Q44" s="283"/>
      <c r="U44" s="9"/>
      <c r="X44" s="8"/>
    </row>
    <row r="45" spans="2:25" ht="15.75" customHeight="1" x14ac:dyDescent="0.25">
      <c r="B45" s="194" t="s">
        <v>34</v>
      </c>
      <c r="C45" s="381"/>
      <c r="D45" s="381"/>
      <c r="E45" s="381"/>
      <c r="F45" s="381"/>
      <c r="G45" s="381"/>
      <c r="H45" s="278">
        <f>'Detailed Budget'!$O$141</f>
        <v>0</v>
      </c>
      <c r="I45" s="8"/>
      <c r="J45" s="417" t="s">
        <v>115</v>
      </c>
      <c r="K45" s="418"/>
      <c r="L45" s="418"/>
      <c r="M45" s="418"/>
      <c r="N45" s="418"/>
      <c r="O45" s="418"/>
      <c r="P45" s="419"/>
      <c r="Q45" s="283"/>
      <c r="U45" s="9"/>
      <c r="X45" s="8"/>
    </row>
    <row r="46" spans="2:25" x14ac:dyDescent="0.25">
      <c r="B46" s="194" t="s">
        <v>35</v>
      </c>
      <c r="C46" s="381"/>
      <c r="D46" s="381"/>
      <c r="E46" s="381"/>
      <c r="F46" s="381"/>
      <c r="G46" s="381"/>
      <c r="H46" s="278">
        <f>'Detailed Budget'!$O$167</f>
        <v>0</v>
      </c>
      <c r="I46" s="8"/>
      <c r="J46" s="370"/>
      <c r="K46" s="371"/>
      <c r="L46" s="371"/>
      <c r="M46" s="371"/>
      <c r="N46" s="371"/>
      <c r="O46" s="371"/>
      <c r="P46" s="372"/>
      <c r="Q46" s="283"/>
      <c r="U46" s="9"/>
      <c r="X46" s="8"/>
    </row>
    <row r="47" spans="2:25" x14ac:dyDescent="0.25">
      <c r="B47" s="194" t="s">
        <v>58</v>
      </c>
      <c r="C47" s="381"/>
      <c r="D47" s="381"/>
      <c r="E47" s="381"/>
      <c r="F47" s="381"/>
      <c r="G47" s="381"/>
      <c r="H47" s="278">
        <f>'Detailed Budget'!$O$193</f>
        <v>0</v>
      </c>
      <c r="I47" s="8"/>
      <c r="J47" s="370"/>
      <c r="K47" s="371"/>
      <c r="L47" s="371"/>
      <c r="M47" s="371"/>
      <c r="N47" s="371"/>
      <c r="O47" s="371"/>
      <c r="P47" s="372"/>
      <c r="Q47" s="283"/>
      <c r="U47" s="9"/>
      <c r="X47" s="8"/>
    </row>
    <row r="48" spans="2:25" x14ac:dyDescent="0.25">
      <c r="B48" s="194" t="s">
        <v>78</v>
      </c>
      <c r="C48" s="381"/>
      <c r="D48" s="381"/>
      <c r="E48" s="381"/>
      <c r="F48" s="381"/>
      <c r="G48" s="381"/>
      <c r="H48" s="278">
        <f>'Detailed Budget'!$O$219</f>
        <v>0</v>
      </c>
      <c r="I48" s="8"/>
      <c r="J48" s="370"/>
      <c r="K48" s="371"/>
      <c r="L48" s="371"/>
      <c r="M48" s="371"/>
      <c r="N48" s="371"/>
      <c r="O48" s="371"/>
      <c r="P48" s="372"/>
      <c r="Q48" s="283"/>
      <c r="U48" s="9"/>
      <c r="X48" s="8"/>
    </row>
    <row r="49" spans="2:27" ht="15.75" thickBot="1" x14ac:dyDescent="0.3">
      <c r="B49" s="194" t="s">
        <v>79</v>
      </c>
      <c r="C49" s="381"/>
      <c r="D49" s="381"/>
      <c r="E49" s="381"/>
      <c r="F49" s="381"/>
      <c r="G49" s="381"/>
      <c r="H49" s="278">
        <f>'Detailed Budget'!$O$245</f>
        <v>0</v>
      </c>
      <c r="I49" s="8"/>
      <c r="J49" s="367"/>
      <c r="K49" s="368"/>
      <c r="L49" s="368"/>
      <c r="M49" s="368"/>
      <c r="N49" s="368"/>
      <c r="O49" s="368"/>
      <c r="P49" s="369"/>
      <c r="Q49" s="283"/>
      <c r="U49" s="9"/>
      <c r="X49" s="8"/>
    </row>
    <row r="50" spans="2:27" ht="15.75" thickBot="1" x14ac:dyDescent="0.3">
      <c r="B50" s="195" t="s">
        <v>10</v>
      </c>
      <c r="C50" s="196"/>
      <c r="D50" s="196"/>
      <c r="E50" s="196"/>
      <c r="F50" s="196"/>
      <c r="G50" s="197"/>
      <c r="H50" s="279">
        <f>SUM(H41:H49)</f>
        <v>0</v>
      </c>
      <c r="I50" s="8"/>
      <c r="J50" s="408" t="s">
        <v>10</v>
      </c>
      <c r="K50" s="409"/>
      <c r="L50" s="409"/>
      <c r="M50" s="409"/>
      <c r="N50" s="409"/>
      <c r="O50" s="409"/>
      <c r="P50" s="410"/>
      <c r="Q50" s="280">
        <f>SUM(Q41:Q49)</f>
        <v>0</v>
      </c>
      <c r="U50" s="9"/>
      <c r="X50" s="8"/>
    </row>
    <row r="51" spans="2:27" ht="21.75" customHeight="1" x14ac:dyDescent="0.25">
      <c r="B51" s="8"/>
      <c r="C51" s="8"/>
      <c r="D51" s="8"/>
      <c r="E51" s="8"/>
      <c r="F51" s="8"/>
      <c r="G51" s="8"/>
      <c r="U51" s="9"/>
      <c r="X51" s="8"/>
    </row>
    <row r="52" spans="2:27" ht="15" customHeight="1" x14ac:dyDescent="0.25">
      <c r="B52" s="199" t="s">
        <v>107</v>
      </c>
      <c r="C52" s="253" t="s">
        <v>136</v>
      </c>
      <c r="D52" s="414" t="s">
        <v>105</v>
      </c>
      <c r="E52" s="415"/>
      <c r="F52" s="97"/>
      <c r="G52" s="97"/>
      <c r="J52" s="199" t="s">
        <v>87</v>
      </c>
      <c r="K52" s="253" t="s">
        <v>152</v>
      </c>
      <c r="L52" s="95" t="s">
        <v>116</v>
      </c>
      <c r="M52" s="24"/>
      <c r="N52" s="24"/>
      <c r="O52" s="24"/>
      <c r="P52" s="24"/>
      <c r="Q52" s="24"/>
      <c r="R52" s="23"/>
    </row>
    <row r="53" spans="2:27" ht="15" customHeight="1" x14ac:dyDescent="0.25">
      <c r="B53" s="413" t="s">
        <v>110</v>
      </c>
      <c r="C53" s="413"/>
      <c r="D53" s="413"/>
      <c r="E53" s="413"/>
      <c r="F53" s="413"/>
      <c r="G53" s="413"/>
      <c r="J53" s="100" t="s">
        <v>88</v>
      </c>
      <c r="K53" s="360">
        <v>0</v>
      </c>
      <c r="L53" s="360"/>
      <c r="M53" s="360">
        <v>0</v>
      </c>
      <c r="N53" s="360"/>
      <c r="O53" s="360">
        <v>0</v>
      </c>
      <c r="P53" s="360"/>
      <c r="Q53" s="66">
        <f>SUM(K53:P53)</f>
        <v>0</v>
      </c>
      <c r="R53" s="16"/>
      <c r="U53" s="25"/>
      <c r="X53" s="8"/>
      <c r="AA53" s="9"/>
    </row>
    <row r="54" spans="2:27" ht="15" customHeight="1" x14ac:dyDescent="0.25">
      <c r="B54" s="134" t="s">
        <v>91</v>
      </c>
      <c r="C54" s="135"/>
      <c r="D54" s="135"/>
      <c r="E54" s="135"/>
      <c r="F54" s="135"/>
      <c r="G54" s="136"/>
      <c r="J54" s="345" t="s">
        <v>92</v>
      </c>
      <c r="K54" s="346"/>
      <c r="L54" s="101"/>
      <c r="M54" s="101"/>
      <c r="N54" s="101"/>
      <c r="O54" s="101"/>
      <c r="P54" s="101"/>
      <c r="Q54" s="102"/>
      <c r="R54" s="16"/>
      <c r="S54" s="25"/>
      <c r="X54" s="8"/>
      <c r="Z54" s="9"/>
    </row>
    <row r="55" spans="2:27" ht="15" customHeight="1" x14ac:dyDescent="0.25">
      <c r="B55" s="362" t="s">
        <v>82</v>
      </c>
      <c r="C55" s="362" t="s">
        <v>53</v>
      </c>
      <c r="D55" s="347" t="s">
        <v>108</v>
      </c>
      <c r="E55" s="347" t="s">
        <v>9</v>
      </c>
      <c r="F55" s="347" t="s">
        <v>104</v>
      </c>
      <c r="G55" s="347" t="s">
        <v>109</v>
      </c>
      <c r="H55" s="103"/>
      <c r="J55" s="362" t="s">
        <v>29</v>
      </c>
      <c r="K55" s="362" t="s">
        <v>84</v>
      </c>
      <c r="L55" s="362"/>
      <c r="M55" s="362" t="s">
        <v>85</v>
      </c>
      <c r="N55" s="362"/>
      <c r="O55" s="362" t="s">
        <v>86</v>
      </c>
      <c r="P55" s="362"/>
      <c r="Q55" s="362" t="s">
        <v>18</v>
      </c>
      <c r="R55" s="16"/>
      <c r="S55" s="26"/>
      <c r="X55" s="8"/>
      <c r="Z55" s="9"/>
    </row>
    <row r="56" spans="2:27" ht="15" customHeight="1" x14ac:dyDescent="0.25">
      <c r="B56" s="362" t="s">
        <v>82</v>
      </c>
      <c r="C56" s="362"/>
      <c r="D56" s="347"/>
      <c r="E56" s="347"/>
      <c r="F56" s="347" t="s">
        <v>8</v>
      </c>
      <c r="G56" s="347"/>
      <c r="H56" s="103"/>
      <c r="J56" s="362"/>
      <c r="K56" s="363" t="str">
        <f>IF(ISBLANK(D4),"N/A",D4)</f>
        <v>N/A</v>
      </c>
      <c r="L56" s="363"/>
      <c r="M56" s="363" t="str">
        <f>IF(ISBLANK(D5),"N/A",D5)</f>
        <v>N/A</v>
      </c>
      <c r="N56" s="363"/>
      <c r="O56" s="363" t="str">
        <f>IF(ISBLANK(D6),"N/A",D6)</f>
        <v>N/A</v>
      </c>
      <c r="P56" s="363"/>
      <c r="Q56" s="362"/>
      <c r="R56" s="16"/>
      <c r="X56" s="8"/>
      <c r="Z56" s="9"/>
    </row>
    <row r="57" spans="2:27" ht="15" customHeight="1" x14ac:dyDescent="0.25">
      <c r="B57" s="348" t="s">
        <v>94</v>
      </c>
      <c r="C57" s="284" t="s">
        <v>31</v>
      </c>
      <c r="D57" s="243" t="s">
        <v>103</v>
      </c>
      <c r="E57" s="262">
        <f>'Detailed Budget'!Q37</f>
        <v>0</v>
      </c>
      <c r="F57" s="262">
        <f>'Detailed Budget'!R37</f>
        <v>0</v>
      </c>
      <c r="G57" s="262">
        <f t="shared" ref="G57:G67" si="2">SUM(E57:F57)</f>
        <v>0</v>
      </c>
      <c r="H57" s="103"/>
      <c r="J57" s="284" t="s">
        <v>31</v>
      </c>
      <c r="K57" s="330">
        <f>ROUND(IF($K$52="Yes",SUM('Detailed Budget'!$Q$37:$R$37)*K53,SUMIF('Detailed Budget'!$F$17:$F$36,'Summary '!$K$56,'Detailed Budget'!Q17:Q36)+SUMIF('Detailed Budget'!$F$17:$F$36,'Summary '!$K$56,'Detailed Budget'!R17:R36)),2)</f>
        <v>0</v>
      </c>
      <c r="L57" s="330"/>
      <c r="M57" s="330">
        <f>ROUND(IF($K$52="Yes",SUM('Detailed Budget'!$Q$37:$R$37)*M53,SUMIF('Detailed Budget'!$F$17:$F$36,'Summary '!$M$56,'Detailed Budget'!Q17:Q36)+SUMIF('Detailed Budget'!$F$17:$F$36,'Summary '!$M$56,'Detailed Budget'!R17:R36)),2)</f>
        <v>0</v>
      </c>
      <c r="N57" s="330"/>
      <c r="O57" s="330">
        <f>ROUND(IF($K$52="Yes",SUM('Detailed Budget'!$Q$37:$R$37)*O53,SUMIF('Detailed Budget'!$F$17:$F$36,'Summary '!$O$56,'Detailed Budget'!Q17:Q36)+SUMIF('Detailed Budget'!$F$17:$F$36,'Summary '!$O$56,'Detailed Budget'!R17:R36)),2)</f>
        <v>0</v>
      </c>
      <c r="P57" s="330"/>
      <c r="Q57" s="269">
        <f>SUM(K57:P57)</f>
        <v>0</v>
      </c>
      <c r="R57" s="16"/>
      <c r="X57" s="8"/>
      <c r="Z57" s="9"/>
    </row>
    <row r="58" spans="2:27" ht="15" customHeight="1" x14ac:dyDescent="0.25">
      <c r="B58" s="348"/>
      <c r="C58" s="284" t="s">
        <v>32</v>
      </c>
      <c r="D58" s="244">
        <f>VLOOKUP(H15,Sheet2!$A$2:$C$31,3,)</f>
        <v>42795</v>
      </c>
      <c r="E58" s="263">
        <f>'Detailed Budget'!Q63</f>
        <v>0</v>
      </c>
      <c r="F58" s="263">
        <f>'Detailed Budget'!R63</f>
        <v>0</v>
      </c>
      <c r="G58" s="263">
        <f t="shared" si="2"/>
        <v>0</v>
      </c>
      <c r="H58" s="103"/>
      <c r="J58" s="284" t="s">
        <v>32</v>
      </c>
      <c r="K58" s="334">
        <f>ROUND(IF($K$52="Yes",SUM('Detailed Budget'!$Q$63:$R$63)*$K$53,SUMIF('Detailed Budget'!$F$43:$F$62,'Summary '!$K$56,'Detailed Budget'!Q43:Q62)+SUMIF('Detailed Budget'!$F$43:$F$62,'Summary '!$K$56,'Detailed Budget'!R43:R62)),2)</f>
        <v>0</v>
      </c>
      <c r="L58" s="334"/>
      <c r="M58" s="334">
        <f>ROUND(IF($K$52="Yes",SUM('Detailed Budget'!$Q$63:$R$63)*$M$53,SUMIF('Detailed Budget'!$F$43:$F$62,'Summary '!$M$56,'Detailed Budget'!Q43:Q62)+SUMIF('Detailed Budget'!$F$43:$F$62,'Summary '!$M$56,'Detailed Budget'!R43:R62)),2)</f>
        <v>0</v>
      </c>
      <c r="N58" s="334"/>
      <c r="O58" s="334">
        <f>ROUND(IF($K$52="Yes",SUM('Detailed Budget'!$Q$63:$R$63)*$O$53,SUMIF('Detailed Budget'!$F$43:$F$62,'Summary '!$O$56,'Detailed Budget'!Q43:Q62)+SUMIF('Detailed Budget'!$F$43:$F$62,'Summary '!$O$56,'Detailed Budget'!R43:R62)),2)</f>
        <v>0</v>
      </c>
      <c r="P58" s="334"/>
      <c r="Q58" s="270">
        <f t="shared" ref="Q58:Q67" si="3">SUM(K58:P58)</f>
        <v>0</v>
      </c>
      <c r="R58" s="16"/>
      <c r="X58" s="8"/>
      <c r="Z58" s="9"/>
    </row>
    <row r="59" spans="2:27" ht="15" customHeight="1" thickBot="1" x14ac:dyDescent="0.3">
      <c r="B59" s="348"/>
      <c r="C59" s="285" t="s">
        <v>33</v>
      </c>
      <c r="D59" s="245">
        <f>VLOOKUP(I15,Sheet2!$A$2:$C$31,3,)</f>
        <v>42917</v>
      </c>
      <c r="E59" s="264">
        <f>'Detailed Budget'!Q89</f>
        <v>0</v>
      </c>
      <c r="F59" s="264">
        <f>'Detailed Budget'!R89</f>
        <v>0</v>
      </c>
      <c r="G59" s="264">
        <f t="shared" si="2"/>
        <v>0</v>
      </c>
      <c r="H59" s="103"/>
      <c r="J59" s="285" t="s">
        <v>33</v>
      </c>
      <c r="K59" s="333">
        <f>ROUND(IF($K$52="Yes",SUM('Detailed Budget'!$Q$89:$R$89)*$K$53,SUMIF('Detailed Budget'!$F$69:$F$88,'Summary '!$K$56,'Detailed Budget'!Q69:Q88)+SUMIF('Detailed Budget'!$F$69:$F$88,'Summary '!$K$56,'Detailed Budget'!R69:R88)),2)</f>
        <v>0</v>
      </c>
      <c r="L59" s="333"/>
      <c r="M59" s="333">
        <f>ROUND(IF($K$52="Yes",SUM('Detailed Budget'!$Q$89:$R$89)*$M$53,SUMIF('Detailed Budget'!$F$69:$F$88,'Summary '!$M$56,'Detailed Budget'!Q69:Q88)+SUMIF('Detailed Budget'!$F$69:$F$88,'Summary '!$M$56,'Detailed Budget'!R69:R88)),2)</f>
        <v>0</v>
      </c>
      <c r="N59" s="333"/>
      <c r="O59" s="333">
        <f>ROUND(IF($K$52="Yes",SUM('Detailed Budget'!$Q$89:$R$89)*$O$53,SUMIF('Detailed Budget'!$F$69:$F$88,'Summary '!$O$56,'Detailed Budget'!Q69:Q88)+SUMIF('Detailed Budget'!$F$69:$F$88,'Summary '!$O$56,'Detailed Budget'!R69:R88)),2)</f>
        <v>0</v>
      </c>
      <c r="P59" s="333"/>
      <c r="Q59" s="271">
        <f t="shared" si="3"/>
        <v>0</v>
      </c>
      <c r="R59" s="16"/>
      <c r="X59" s="8"/>
      <c r="Z59" s="9"/>
    </row>
    <row r="60" spans="2:27" ht="15" customHeight="1" thickBot="1" x14ac:dyDescent="0.3">
      <c r="B60" s="348"/>
      <c r="C60" s="286" t="s">
        <v>101</v>
      </c>
      <c r="D60" s="142" t="str">
        <f>IF(C52="By Term","-",D57)</f>
        <v>-</v>
      </c>
      <c r="E60" s="265">
        <f>SUM(E57:E59)</f>
        <v>0</v>
      </c>
      <c r="F60" s="265">
        <f>SUM(F57:F59)</f>
        <v>0</v>
      </c>
      <c r="G60" s="265">
        <f>SUM(G57:G59)</f>
        <v>0</v>
      </c>
      <c r="H60" s="103"/>
      <c r="J60" s="286" t="s">
        <v>101</v>
      </c>
      <c r="K60" s="336">
        <f>SUM(K57:L59)</f>
        <v>0</v>
      </c>
      <c r="L60" s="337"/>
      <c r="M60" s="336">
        <f>SUM(M57:N59)</f>
        <v>0</v>
      </c>
      <c r="N60" s="337"/>
      <c r="O60" s="336">
        <f>SUM(O57:P59)</f>
        <v>0</v>
      </c>
      <c r="P60" s="337"/>
      <c r="Q60" s="272">
        <f>SUM(Q57:Q59)</f>
        <v>0</v>
      </c>
      <c r="R60" s="16"/>
      <c r="X60" s="8"/>
      <c r="Z60" s="9"/>
    </row>
    <row r="61" spans="2:27" ht="15" customHeight="1" x14ac:dyDescent="0.25">
      <c r="B61" s="348" t="s">
        <v>55</v>
      </c>
      <c r="C61" s="287" t="s">
        <v>30</v>
      </c>
      <c r="D61" s="137">
        <f>VLOOKUP(J15,Sheet2!$A$2:$C$31,3,)</f>
        <v>43040</v>
      </c>
      <c r="E61" s="262">
        <f>'Detailed Budget'!Q115</f>
        <v>0</v>
      </c>
      <c r="F61" s="262">
        <f>'Detailed Budget'!R115</f>
        <v>0</v>
      </c>
      <c r="G61" s="262">
        <f t="shared" si="2"/>
        <v>0</v>
      </c>
      <c r="H61" s="375" t="s">
        <v>100</v>
      </c>
      <c r="J61" s="284" t="s">
        <v>30</v>
      </c>
      <c r="K61" s="335">
        <f>ROUND(IF($K$52="Yes",SUM('Detailed Budget'!$Q$115:$R$115)*$K$53,SUMIF('Detailed Budget'!$F$95:$F$114,'Summary '!$K$56,'Detailed Budget'!Q95:Q114)+SUMIF('Detailed Budget'!$F$95:$F$114,'Summary '!$K$56,'Detailed Budget'!R95:R114)),2)</f>
        <v>0</v>
      </c>
      <c r="L61" s="335"/>
      <c r="M61" s="335">
        <f>ROUND(IF($K$52="Yes",SUM('Detailed Budget'!$Q$115:$R$115)*$M$53,SUMIF('Detailed Budget'!$F$95:$F$114,'Summary '!$M$56,'Detailed Budget'!Q95:Q114)+SUMIF('Detailed Budget'!$F$95:$F$114,'Summary '!$M$56,'Detailed Budget'!R95:R114)),2)</f>
        <v>0</v>
      </c>
      <c r="N61" s="335"/>
      <c r="O61" s="335">
        <f>ROUND(IF($K$52="Yes",SUM('Detailed Budget'!$Q$115:$R$115)*$O$53,SUMIF('Detailed Budget'!$F$95:$F$114,'Summary '!$O$56,'Detailed Budget'!Q95:Q114)+SUMIF('Detailed Budget'!$F$95:$F$114,'Summary '!$O$56,'Detailed Budget'!R95:R114)),2)</f>
        <v>0</v>
      </c>
      <c r="P61" s="335"/>
      <c r="Q61" s="273">
        <f t="shared" si="3"/>
        <v>0</v>
      </c>
      <c r="R61" s="16"/>
      <c r="X61" s="8"/>
      <c r="Z61" s="9"/>
    </row>
    <row r="62" spans="2:27" ht="15" customHeight="1" x14ac:dyDescent="0.25">
      <c r="B62" s="348"/>
      <c r="C62" s="284" t="s">
        <v>34</v>
      </c>
      <c r="D62" s="98">
        <f>VLOOKUP(K15,Sheet2!$A$2:$C$31,3,)</f>
        <v>43160</v>
      </c>
      <c r="E62" s="263">
        <f>'Detailed Budget'!Q141</f>
        <v>0</v>
      </c>
      <c r="F62" s="263">
        <f>'Detailed Budget'!R141</f>
        <v>0</v>
      </c>
      <c r="G62" s="263">
        <f t="shared" si="2"/>
        <v>0</v>
      </c>
      <c r="H62" s="376"/>
      <c r="J62" s="284" t="s">
        <v>34</v>
      </c>
      <c r="K62" s="334">
        <f>ROUND(IF($K$52="Yes",SUM('Detailed Budget'!$Q$141:$R$141)*$K$53,SUMIF('Detailed Budget'!$F$121:$F$140,'Summary '!$K$56,'Detailed Budget'!Q121:Q140)+SUMIF('Detailed Budget'!$F$121:$F$140,'Summary '!$K$56,'Detailed Budget'!R121:R140)),2)</f>
        <v>0</v>
      </c>
      <c r="L62" s="334"/>
      <c r="M62" s="334">
        <f>ROUND(IF($K$52="Yes",SUM('Detailed Budget'!$Q$141:$R$141)*$M$53,SUMIF('Detailed Budget'!$F$121:$F$140,'Summary '!$M$56,'Detailed Budget'!Q121:Q140)+SUMIF('Detailed Budget'!$F$121:$F$140,'Summary '!$M$56,'Detailed Budget'!R121:R140)),2)</f>
        <v>0</v>
      </c>
      <c r="N62" s="334"/>
      <c r="O62" s="334">
        <f>ROUND(IF($K$52="Yes",SUM('Detailed Budget'!$Q$141:$R$141)*$O$53,SUMIF('Detailed Budget'!$F$121:$F$140,'Summary '!$O$56,'Detailed Budget'!Q121:Q140)+SUMIF('Detailed Budget'!$F$121:$F$140,'Summary '!$O$56,'Detailed Budget'!R121:R140)),2)</f>
        <v>0</v>
      </c>
      <c r="P62" s="334"/>
      <c r="Q62" s="270">
        <f t="shared" si="3"/>
        <v>0</v>
      </c>
      <c r="R62" s="16"/>
      <c r="X62" s="8"/>
      <c r="Z62" s="9"/>
    </row>
    <row r="63" spans="2:27" ht="15" customHeight="1" thickBot="1" x14ac:dyDescent="0.3">
      <c r="B63" s="348"/>
      <c r="C63" s="285" t="s">
        <v>35</v>
      </c>
      <c r="D63" s="99">
        <f>VLOOKUP(L15,Sheet2!$A$2:$C$31,3,)</f>
        <v>43282</v>
      </c>
      <c r="E63" s="264">
        <f>'Detailed Budget'!Q167</f>
        <v>0</v>
      </c>
      <c r="F63" s="264">
        <f>'Detailed Budget'!R167</f>
        <v>0</v>
      </c>
      <c r="G63" s="264">
        <f t="shared" si="2"/>
        <v>0</v>
      </c>
      <c r="H63" s="376"/>
      <c r="J63" s="285" t="s">
        <v>35</v>
      </c>
      <c r="K63" s="333">
        <f>ROUND(IF($K$52="Yes",SUM('Detailed Budget'!$Q$167:$R$167)*$K$53,SUMIF('Detailed Budget'!$F$147:$F$166,'Summary '!$K$56,'Detailed Budget'!Q147:Q166)+SUMIF('Detailed Budget'!$F$147:$F$166,'Summary '!$K$56,'Detailed Budget'!R147:R166)),2)</f>
        <v>0</v>
      </c>
      <c r="L63" s="333"/>
      <c r="M63" s="333">
        <f>ROUND(IF($K$52="Yes",SUM('Detailed Budget'!$Q$167:$R$167)*$M$53,SUMIF('Detailed Budget'!$F$147:$F$166,'Summary '!$M$56,'Detailed Budget'!Q147:Q166)+SUMIF('Detailed Budget'!$F$147:$F$166,'Summary '!$M$56,'Detailed Budget'!R147:R166)),2)</f>
        <v>0</v>
      </c>
      <c r="N63" s="333"/>
      <c r="O63" s="333">
        <f>ROUND(IF($K$52="Yes",SUM('Detailed Budget'!$Q$167:$R$167)*$O$53,SUMIF('Detailed Budget'!$F$147:$F$166,'Summary '!$O$56,'Detailed Budget'!Q147:Q166)+SUMIF('Detailed Budget'!$F$147:$F$166,'Summary '!$O$56,'Detailed Budget'!R147:R166)),2)</f>
        <v>0</v>
      </c>
      <c r="P63" s="333"/>
      <c r="Q63" s="271">
        <f t="shared" si="3"/>
        <v>0</v>
      </c>
      <c r="R63" s="16"/>
      <c r="X63" s="8"/>
      <c r="Z63" s="9"/>
    </row>
    <row r="64" spans="2:27" ht="15" customHeight="1" thickBot="1" x14ac:dyDescent="0.3">
      <c r="B64" s="348"/>
      <c r="C64" s="288" t="s">
        <v>102</v>
      </c>
      <c r="D64" s="143" t="str">
        <f>IF(C52="By Term","-",D61)</f>
        <v>-</v>
      </c>
      <c r="E64" s="265">
        <f>SUM(E61:E63)</f>
        <v>0</v>
      </c>
      <c r="F64" s="265">
        <f>SUM(F61:F63)</f>
        <v>0</v>
      </c>
      <c r="G64" s="265">
        <f>SUM(G61:G63)</f>
        <v>0</v>
      </c>
      <c r="H64" s="376"/>
      <c r="J64" s="288" t="s">
        <v>102</v>
      </c>
      <c r="K64" s="373">
        <f>SUM(K61:L63)</f>
        <v>0</v>
      </c>
      <c r="L64" s="374"/>
      <c r="M64" s="373">
        <f>SUM(M61:N63)</f>
        <v>0</v>
      </c>
      <c r="N64" s="374"/>
      <c r="O64" s="373">
        <f>SUM(O61:P63)</f>
        <v>0</v>
      </c>
      <c r="P64" s="374"/>
      <c r="Q64" s="274">
        <f>SUM(Q61:Q63)</f>
        <v>0</v>
      </c>
      <c r="R64" s="16"/>
      <c r="X64" s="8"/>
      <c r="Z64" s="9"/>
    </row>
    <row r="65" spans="2:26" ht="15" customHeight="1" thickBot="1" x14ac:dyDescent="0.3">
      <c r="B65" s="144" t="s">
        <v>58</v>
      </c>
      <c r="C65" s="289" t="s">
        <v>66</v>
      </c>
      <c r="D65" s="145" t="s">
        <v>66</v>
      </c>
      <c r="E65" s="266">
        <f>'Detailed Budget'!Q193</f>
        <v>0</v>
      </c>
      <c r="F65" s="266">
        <f>'Detailed Budget'!R193</f>
        <v>0</v>
      </c>
      <c r="G65" s="266">
        <f t="shared" si="2"/>
        <v>0</v>
      </c>
      <c r="H65" s="376"/>
      <c r="J65" s="290" t="s">
        <v>58</v>
      </c>
      <c r="K65" s="331">
        <f>ROUND(IF($K$52="Yes",SUM('Detailed Budget'!$Q$193:$R$193)*$K$53,SUMIF('Detailed Budget'!$F$173:$F$192,'Summary '!$K$56,'Detailed Budget'!Q173:Q192)+SUMIF('Detailed Budget'!$F$173:$F$192,'Summary '!$K$56,'Detailed Budget'!R173:R192)),2)</f>
        <v>0</v>
      </c>
      <c r="L65" s="332"/>
      <c r="M65" s="331">
        <f>ROUND(IF($K$52="Yes",SUM('Detailed Budget'!$Q$193:$R$193)*$M$53,SUMIF('Detailed Budget'!$F$173:$F$192,'Summary '!$M$56,'Detailed Budget'!Q173:Q192)+SUMIF('Detailed Budget'!$F$173:$F$192,'Summary '!$M$56,'Detailed Budget'!R173:R192)),2)</f>
        <v>0</v>
      </c>
      <c r="N65" s="332"/>
      <c r="O65" s="331">
        <f>ROUND(IF($K$52="Yes",SUM('Detailed Budget'!$Q$193:$R$193)*$O$53,SUMIF('Detailed Budget'!$F$173:$F$192,'Summary '!$O$56,'Detailed Budget'!Q173:Q192)+SUMIF('Detailed Budget'!$F$173:$F$192,'Summary '!$O$56,'Detailed Budget'!R173:R192)),2)</f>
        <v>0</v>
      </c>
      <c r="P65" s="332"/>
      <c r="Q65" s="275">
        <f t="shared" si="3"/>
        <v>0</v>
      </c>
      <c r="R65" s="16"/>
      <c r="X65" s="8"/>
      <c r="Z65" s="9"/>
    </row>
    <row r="66" spans="2:26" ht="15" customHeight="1" thickBot="1" x14ac:dyDescent="0.3">
      <c r="B66" s="146" t="s">
        <v>78</v>
      </c>
      <c r="C66" s="290" t="s">
        <v>66</v>
      </c>
      <c r="D66" s="147" t="s">
        <v>66</v>
      </c>
      <c r="E66" s="267">
        <f>'Detailed Budget'!Q219</f>
        <v>0</v>
      </c>
      <c r="F66" s="267">
        <f>'Detailed Budget'!R219</f>
        <v>0</v>
      </c>
      <c r="G66" s="267">
        <f t="shared" si="2"/>
        <v>0</v>
      </c>
      <c r="H66" s="376"/>
      <c r="J66" s="290" t="s">
        <v>78</v>
      </c>
      <c r="K66" s="331">
        <f>ROUND(IF($K$52="Yes",SUM('Detailed Budget'!$Q$219:$R$219)*$K$53,SUMIF('Detailed Budget'!$F$199:$F$218,'Summary '!$K$56,'Detailed Budget'!Q199:Q218)+SUMIF('Detailed Budget'!$F$199:$F$218,'Summary '!$K$56,'Detailed Budget'!R199:R218)),2)</f>
        <v>0</v>
      </c>
      <c r="L66" s="332"/>
      <c r="M66" s="331">
        <f>ROUND(IF($K$52="Yes",SUM('Detailed Budget'!$Q$219:$R$219)*$M$53,SUMIF('Detailed Budget'!$F$199:$F$218,'Summary '!$M$56,'Detailed Budget'!Q199:Q218)+SUMIF('Detailed Budget'!$F$199:$F$218,'Summary '!$M$56,'Detailed Budget'!R199:R218)),2)</f>
        <v>0</v>
      </c>
      <c r="N66" s="332"/>
      <c r="O66" s="331">
        <f>ROUND(IF($K$52="Yes",SUM('Detailed Budget'!$Q$219:$R$219)*$O$53,SUMIF('Detailed Budget'!$F$199:$F$218,'Summary '!$O$56,'Detailed Budget'!Q199:Q218)+SUMIF('Detailed Budget'!$F$199:$F$218,'Summary '!$O$56,'Detailed Budget'!R199:R218)),2)</f>
        <v>0</v>
      </c>
      <c r="P66" s="332"/>
      <c r="Q66" s="275">
        <f t="shared" si="3"/>
        <v>0</v>
      </c>
      <c r="R66" s="16"/>
      <c r="X66" s="8"/>
      <c r="Z66" s="9"/>
    </row>
    <row r="67" spans="2:26" ht="15" customHeight="1" thickBot="1" x14ac:dyDescent="0.3">
      <c r="B67" s="146" t="s">
        <v>79</v>
      </c>
      <c r="C67" s="290" t="s">
        <v>66</v>
      </c>
      <c r="D67" s="147" t="s">
        <v>66</v>
      </c>
      <c r="E67" s="267">
        <f>'Detailed Budget'!Q245</f>
        <v>0</v>
      </c>
      <c r="F67" s="267">
        <f>'Detailed Budget'!R245</f>
        <v>0</v>
      </c>
      <c r="G67" s="267">
        <f t="shared" si="2"/>
        <v>0</v>
      </c>
      <c r="H67" s="377"/>
      <c r="J67" s="290" t="s">
        <v>79</v>
      </c>
      <c r="K67" s="331">
        <f>ROUND(IF($K$52="Yes",SUM('Detailed Budget'!$Q$245:$R$245)*$K$53,SUMIF('Detailed Budget'!$F$225:$F$244,'Summary '!$K$56,'Detailed Budget'!Q225:Q244)+SUMIF('Detailed Budget'!$F$225:$F$244,'Summary '!$K$56,'Detailed Budget'!R225:R244)),2)</f>
        <v>0</v>
      </c>
      <c r="L67" s="332"/>
      <c r="M67" s="331">
        <f>ROUND(IF($K$52="Yes",SUM('Detailed Budget'!$Q$245:$R$245)*$M$53,SUMIF('Detailed Budget'!$F$225:$F$244,'Summary '!$M$56,'Detailed Budget'!Q225:Q244)+SUMIF('Detailed Budget'!$F$225:$F$244,'Summary '!$M$56,'Detailed Budget'!R225:R244)),2)</f>
        <v>0</v>
      </c>
      <c r="N67" s="332"/>
      <c r="O67" s="331">
        <f>ROUND(IF($K$52="Yes",SUM('Detailed Budget'!$Q$245:$R$245)*$O$53,SUMIF('Detailed Budget'!$F$225:$F$244,'Summary '!$O$56,'Detailed Budget'!Q225:Q244)+SUMIF('Detailed Budget'!$F$225:$F$244,'Summary '!$O$56,'Detailed Budget'!R225:R244)),2)</f>
        <v>0</v>
      </c>
      <c r="P67" s="332"/>
      <c r="Q67" s="275">
        <f t="shared" si="3"/>
        <v>0</v>
      </c>
      <c r="R67" s="16"/>
      <c r="X67" s="8"/>
      <c r="Z67" s="9"/>
    </row>
    <row r="68" spans="2:26" ht="15" customHeight="1" x14ac:dyDescent="0.25">
      <c r="B68" s="148" t="s">
        <v>18</v>
      </c>
      <c r="C68" s="149"/>
      <c r="D68" s="149"/>
      <c r="E68" s="268">
        <f>SUM(E60,E64,E65:E67)</f>
        <v>0</v>
      </c>
      <c r="F68" s="268">
        <f t="shared" ref="F68:G68" si="4">SUM(F60,F64,F65:F67)</f>
        <v>0</v>
      </c>
      <c r="G68" s="268">
        <f t="shared" si="4"/>
        <v>0</v>
      </c>
      <c r="H68" s="103"/>
      <c r="J68" s="247" t="s">
        <v>18</v>
      </c>
      <c r="K68" s="328">
        <f>SUM(K60,K64:L67)</f>
        <v>0</v>
      </c>
      <c r="L68" s="329"/>
      <c r="M68" s="328">
        <f t="shared" ref="M68" si="5">SUM(M60,M64:N67)</f>
        <v>0</v>
      </c>
      <c r="N68" s="329"/>
      <c r="O68" s="328">
        <f t="shared" ref="O68:Q68" si="6">SUM(O60,O64:P67)</f>
        <v>0</v>
      </c>
      <c r="P68" s="329"/>
      <c r="Q68" s="276">
        <f t="shared" si="6"/>
        <v>0</v>
      </c>
      <c r="R68" s="16"/>
      <c r="X68" s="8"/>
      <c r="Z68" s="9"/>
    </row>
    <row r="69" spans="2:26" x14ac:dyDescent="0.25">
      <c r="C69" s="65"/>
      <c r="D69" s="65"/>
      <c r="E69" s="65"/>
      <c r="F69" s="65"/>
      <c r="G69" s="65"/>
      <c r="P69"/>
      <c r="Q69"/>
      <c r="R69" s="16"/>
    </row>
    <row r="70" spans="2:26" x14ac:dyDescent="0.25">
      <c r="B70" s="65"/>
      <c r="C70" s="65"/>
      <c r="D70" s="65"/>
      <c r="E70" s="65"/>
      <c r="F70" s="65"/>
      <c r="P70"/>
      <c r="Q70"/>
    </row>
    <row r="71" spans="2:26" ht="15" customHeight="1" x14ac:dyDescent="0.25"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Q71"/>
    </row>
    <row r="72" spans="2:26" ht="15" customHeight="1" x14ac:dyDescent="0.25"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</row>
    <row r="73" spans="2:26" ht="15" customHeight="1" x14ac:dyDescent="0.25"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T73" s="9"/>
      <c r="X73" s="8"/>
    </row>
    <row r="74" spans="2:26" ht="15" customHeight="1" x14ac:dyDescent="0.25"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W74" s="9"/>
      <c r="X74" s="8"/>
    </row>
    <row r="75" spans="2:26" ht="15" customHeight="1" x14ac:dyDescent="0.25"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W75" s="9"/>
      <c r="X75" s="8"/>
    </row>
    <row r="76" spans="2:26" ht="15" customHeight="1" x14ac:dyDescent="0.25"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W76" s="9"/>
      <c r="X76" s="8"/>
    </row>
    <row r="77" spans="2:26" ht="15" customHeight="1" x14ac:dyDescent="0.25"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W77" s="9"/>
      <c r="X77" s="8"/>
    </row>
    <row r="78" spans="2:26" ht="15" customHeight="1" x14ac:dyDescent="0.25"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W78" s="9"/>
      <c r="X78" s="8"/>
    </row>
    <row r="79" spans="2:26" ht="15" customHeight="1" x14ac:dyDescent="0.25"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W79" s="9"/>
      <c r="X79" s="8"/>
    </row>
    <row r="80" spans="2:26" ht="15" customHeight="1" x14ac:dyDescent="0.25"/>
    <row r="95" spans="21:24" x14ac:dyDescent="0.25">
      <c r="U95" s="9"/>
      <c r="X95" s="8"/>
    </row>
    <row r="96" spans="21:24" x14ac:dyDescent="0.25">
      <c r="U96" s="9"/>
      <c r="X96" s="8"/>
    </row>
    <row r="97" spans="21:24" x14ac:dyDescent="0.25">
      <c r="U97" s="9"/>
      <c r="X97" s="8"/>
    </row>
    <row r="98" spans="21:24" x14ac:dyDescent="0.25">
      <c r="U98" s="9"/>
      <c r="X98" s="8"/>
    </row>
    <row r="99" spans="21:24" x14ac:dyDescent="0.25">
      <c r="U99" s="9"/>
      <c r="X99" s="8"/>
    </row>
    <row r="100" spans="21:24" x14ac:dyDescent="0.25">
      <c r="U100" s="9"/>
      <c r="X100" s="8"/>
    </row>
    <row r="101" spans="21:24" x14ac:dyDescent="0.25">
      <c r="U101" s="9"/>
      <c r="X101" s="8"/>
    </row>
    <row r="102" spans="21:24" x14ac:dyDescent="0.25">
      <c r="U102" s="9"/>
      <c r="X102" s="8"/>
    </row>
    <row r="103" spans="21:24" x14ac:dyDescent="0.25">
      <c r="U103" s="9"/>
      <c r="X103" s="8"/>
    </row>
    <row r="104" spans="21:24" x14ac:dyDescent="0.25">
      <c r="U104" s="9"/>
      <c r="X104" s="8"/>
    </row>
    <row r="105" spans="21:24" x14ac:dyDescent="0.25">
      <c r="U105" s="9"/>
      <c r="X105" s="8"/>
    </row>
    <row r="106" spans="21:24" x14ac:dyDescent="0.25">
      <c r="U106" s="9"/>
      <c r="X106" s="8"/>
    </row>
    <row r="107" spans="21:24" x14ac:dyDescent="0.25">
      <c r="U107" s="9"/>
      <c r="X107" s="8"/>
    </row>
    <row r="108" spans="21:24" x14ac:dyDescent="0.25">
      <c r="U108" s="9"/>
      <c r="X108" s="8"/>
    </row>
    <row r="109" spans="21:24" x14ac:dyDescent="0.25">
      <c r="U109" s="9"/>
      <c r="X109" s="8"/>
    </row>
    <row r="110" spans="21:24" x14ac:dyDescent="0.25">
      <c r="U110" s="9"/>
      <c r="X110" s="8"/>
    </row>
    <row r="111" spans="21:24" x14ac:dyDescent="0.25">
      <c r="U111" s="9"/>
      <c r="X111" s="8"/>
    </row>
    <row r="112" spans="21:24" x14ac:dyDescent="0.25">
      <c r="U112" s="9"/>
      <c r="X112" s="8"/>
    </row>
    <row r="113" spans="21:24" x14ac:dyDescent="0.25">
      <c r="U113" s="9"/>
      <c r="X113" s="8"/>
    </row>
    <row r="114" spans="21:24" x14ac:dyDescent="0.25">
      <c r="U114" s="9"/>
      <c r="X114" s="8"/>
    </row>
    <row r="115" spans="21:24" x14ac:dyDescent="0.25">
      <c r="U115" s="9"/>
      <c r="X115" s="8"/>
    </row>
    <row r="116" spans="21:24" x14ac:dyDescent="0.25">
      <c r="U116" s="9"/>
      <c r="X116" s="8"/>
    </row>
    <row r="117" spans="21:24" x14ac:dyDescent="0.25">
      <c r="U117" s="9"/>
      <c r="X117" s="8"/>
    </row>
  </sheetData>
  <sheetProtection algorithmName="SHA-512" hashValue="IMc+3bkW35QxkyxRgZ2tLq8iqIMJRvwfujJm30WxMHISDlFHc6ulFX922w769EVADLVCxq2YOVcCYbqrEGfG6A==" saltValue="J9D8QfpNQqqoreWQx0Ie6A==" spinCount="100000" sheet="1" objects="1" scenarios="1" formatColumns="0" formatRows="0"/>
  <mergeCells count="117">
    <mergeCell ref="P3:R3"/>
    <mergeCell ref="B9:C9"/>
    <mergeCell ref="B8:C8"/>
    <mergeCell ref="J50:P50"/>
    <mergeCell ref="P14:P15"/>
    <mergeCell ref="B53:G53"/>
    <mergeCell ref="D52:E52"/>
    <mergeCell ref="Q55:Q56"/>
    <mergeCell ref="O55:P55"/>
    <mergeCell ref="O56:P56"/>
    <mergeCell ref="C41:G41"/>
    <mergeCell ref="G55:G56"/>
    <mergeCell ref="J47:P47"/>
    <mergeCell ref="J46:P46"/>
    <mergeCell ref="J45:P45"/>
    <mergeCell ref="J44:P44"/>
    <mergeCell ref="J43:P43"/>
    <mergeCell ref="J42:P42"/>
    <mergeCell ref="C49:G49"/>
    <mergeCell ref="C48:G48"/>
    <mergeCell ref="C47:G47"/>
    <mergeCell ref="C46:G46"/>
    <mergeCell ref="C42:G42"/>
    <mergeCell ref="C45:G45"/>
    <mergeCell ref="C44:G44"/>
    <mergeCell ref="P4:Q4"/>
    <mergeCell ref="N3:O3"/>
    <mergeCell ref="L3:M3"/>
    <mergeCell ref="N4:O4"/>
    <mergeCell ref="L4:M4"/>
    <mergeCell ref="J3:K3"/>
    <mergeCell ref="D4:F4"/>
    <mergeCell ref="C40:G40"/>
    <mergeCell ref="L5:O5"/>
    <mergeCell ref="I9:J9"/>
    <mergeCell ref="K9:L9"/>
    <mergeCell ref="K8:L8"/>
    <mergeCell ref="I8:J8"/>
    <mergeCell ref="D8:E8"/>
    <mergeCell ref="M14:O14"/>
    <mergeCell ref="J14:L14"/>
    <mergeCell ref="J40:P40"/>
    <mergeCell ref="J39:Q39"/>
    <mergeCell ref="B11:C11"/>
    <mergeCell ref="F12:G12"/>
    <mergeCell ref="F11:G11"/>
    <mergeCell ref="D12:E12"/>
    <mergeCell ref="D11:E11"/>
    <mergeCell ref="D9:E9"/>
    <mergeCell ref="M65:N65"/>
    <mergeCell ref="M58:N58"/>
    <mergeCell ref="M59:N59"/>
    <mergeCell ref="M61:N61"/>
    <mergeCell ref="J55:J56"/>
    <mergeCell ref="K56:L56"/>
    <mergeCell ref="K55:L55"/>
    <mergeCell ref="M55:N55"/>
    <mergeCell ref="M56:N56"/>
    <mergeCell ref="K53:L53"/>
    <mergeCell ref="J41:P41"/>
    <mergeCell ref="J49:P49"/>
    <mergeCell ref="J48:P48"/>
    <mergeCell ref="K64:L64"/>
    <mergeCell ref="M64:N64"/>
    <mergeCell ref="O64:P64"/>
    <mergeCell ref="O63:P63"/>
    <mergeCell ref="H61:H67"/>
    <mergeCell ref="E55:E56"/>
    <mergeCell ref="O66:P66"/>
    <mergeCell ref="O67:P67"/>
    <mergeCell ref="G14:I14"/>
    <mergeCell ref="M66:N66"/>
    <mergeCell ref="B4:C4"/>
    <mergeCell ref="D3:F3"/>
    <mergeCell ref="F9:G9"/>
    <mergeCell ref="J54:K54"/>
    <mergeCell ref="M62:N62"/>
    <mergeCell ref="K58:L58"/>
    <mergeCell ref="K57:L57"/>
    <mergeCell ref="M63:N63"/>
    <mergeCell ref="F55:F56"/>
    <mergeCell ref="B57:B60"/>
    <mergeCell ref="B61:B64"/>
    <mergeCell ref="N7:P12"/>
    <mergeCell ref="F8:G8"/>
    <mergeCell ref="O53:P53"/>
    <mergeCell ref="M53:N53"/>
    <mergeCell ref="B5:C5"/>
    <mergeCell ref="B6:C6"/>
    <mergeCell ref="D5:F5"/>
    <mergeCell ref="D6:F6"/>
    <mergeCell ref="C43:G43"/>
    <mergeCell ref="B55:B56"/>
    <mergeCell ref="C55:C56"/>
    <mergeCell ref="D55:D56"/>
    <mergeCell ref="B12:C12"/>
    <mergeCell ref="O68:P68"/>
    <mergeCell ref="M68:N68"/>
    <mergeCell ref="M57:N57"/>
    <mergeCell ref="K68:L68"/>
    <mergeCell ref="K67:L67"/>
    <mergeCell ref="K66:L66"/>
    <mergeCell ref="K65:L65"/>
    <mergeCell ref="K63:L63"/>
    <mergeCell ref="K62:L62"/>
    <mergeCell ref="K61:L61"/>
    <mergeCell ref="O57:P57"/>
    <mergeCell ref="O58:P58"/>
    <mergeCell ref="O59:P59"/>
    <mergeCell ref="O61:P61"/>
    <mergeCell ref="K59:L59"/>
    <mergeCell ref="K60:L60"/>
    <mergeCell ref="M60:N60"/>
    <mergeCell ref="O60:P60"/>
    <mergeCell ref="M67:N67"/>
    <mergeCell ref="O62:P62"/>
    <mergeCell ref="O65:P65"/>
  </mergeCells>
  <conditionalFormatting sqref="J53:P53">
    <cfRule type="expression" dxfId="17" priority="16">
      <formula>IF($K$52="Yes",TRUE,FALSE)</formula>
    </cfRule>
  </conditionalFormatting>
  <conditionalFormatting sqref="Q53">
    <cfRule type="expression" dxfId="16" priority="15">
      <formula>IF($K$52="Yes",TRUE,FALSE)</formula>
    </cfRule>
  </conditionalFormatting>
  <conditionalFormatting sqref="C57:G59 C61:G63 K57:P59 K61:P63">
    <cfRule type="expression" dxfId="15" priority="31">
      <formula>IF($C$52="By Term",TRUE,FALSE)</formula>
    </cfRule>
  </conditionalFormatting>
  <conditionalFormatting sqref="Q57:Q59">
    <cfRule type="expression" dxfId="14" priority="6">
      <formula>IF($C$52="By Term",TRUE,FALSE)</formula>
    </cfRule>
  </conditionalFormatting>
  <conditionalFormatting sqref="Q61:Q63">
    <cfRule type="expression" dxfId="13" priority="5">
      <formula>IF($C$52="By Term",TRUE,FALSE)</formula>
    </cfRule>
  </conditionalFormatting>
  <conditionalFormatting sqref="J57:J59">
    <cfRule type="expression" dxfId="12" priority="2">
      <formula>IF($C$52="By Term",TRUE,FALSE)</formula>
    </cfRule>
  </conditionalFormatting>
  <conditionalFormatting sqref="J61:J63">
    <cfRule type="expression" dxfId="11" priority="1">
      <formula>IF($C$52="By Term",TRUE,FALSE)</formula>
    </cfRule>
  </conditionalFormatting>
  <dataValidations count="10">
    <dataValidation type="list" allowBlank="1" showInputMessage="1" showErrorMessage="1" sqref="I3">
      <formula1>"Cluster,Standard"</formula1>
    </dataValidation>
    <dataValidation type="list" allowBlank="1" showInputMessage="1" showErrorMessage="1" sqref="F16:F35">
      <formula1>$D$4:$D$6</formula1>
    </dataValidation>
    <dataValidation type="list" allowBlank="1" showInputMessage="1" showErrorMessage="1" sqref="K52">
      <formula1>"No,Yes"</formula1>
    </dataValidation>
    <dataValidation type="list" allowBlank="1" showInputMessage="1" showErrorMessage="1" sqref="C52">
      <formula1>"By Term,Annual"</formula1>
    </dataValidation>
    <dataValidation type="custom" allowBlank="1" showInputMessage="1" showErrorMessage="1" sqref="O53 K53 M53">
      <formula1>IF(SUM($K$53:$P$53)&gt;1,FALSE,TRUE)</formula1>
    </dataValidation>
    <dataValidation type="whole" operator="equal" allowBlank="1" showInputMessage="1" showErrorMessage="1" errorTitle="Maximum of 1 Unit Per Term" error="A student can only participate in 1 unit per term." sqref="G16:L35">
      <formula1>1</formula1>
    </dataValidation>
    <dataValidation type="whole" allowBlank="1" showInputMessage="1" showErrorMessage="1" errorTitle="Maximum of 3 Units Per Year" error="A student can only participate in a maximum of 3 unit per year." sqref="M16:O35">
      <formula1>1</formula1>
      <formula2>3</formula2>
    </dataValidation>
    <dataValidation type="custom" allowBlank="1" showInputMessage="1" showErrorMessage="1" errorTitle="Please Define TBD" error="Each TBD Must be Unique, Please Define TBD. e.g. TBD Masters1, TBD PHD1 etc." sqref="B16:B35">
      <formula1>B16&lt;&gt;"TBD"</formula1>
    </dataValidation>
    <dataValidation allowBlank="1" showInputMessage="1" showErrorMessage="1" errorTitle="Please Define TBD" error="Each TBD Must be Unique, Please Define TBD. e.g. TBD Masters1, TBD PHD1 etc." sqref="C16:D35"/>
    <dataValidation type="list" allowBlank="1" showInputMessage="1" showErrorMessage="1" sqref="G15">
      <formula1>"Jan - Apr 2017,May - Aug 2017,Sep - Dec 2017,Jan - Apr 2018,May - Aug 2018,Sep - Dec 2018,Jan - Apr 2019,May - Aug 2019,Sep - Dec 2019,Jan - Apr 2020,May - Aug 2020,Sep - Dec 2020,Jan - Apr 2021,May - Aug 2021,Sep - Dec 2021,Jan - Apr 2022,May - Aug 2022"</formula1>
    </dataValidation>
  </dataValidations>
  <pageMargins left="0.25" right="0.25" top="0.5" bottom="0.5" header="0.3" footer="0.3"/>
  <pageSetup scale="27" orientation="landscape" r:id="rId1"/>
  <ignoredErrors>
    <ignoredError sqref="G60 G64" formula="1"/>
    <ignoredError sqref="H15" unlocked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tabColor theme="3" tint="0.59999389629810485"/>
    <pageSetUpPr fitToPage="1"/>
  </sheetPr>
  <dimension ref="A1:XFB262"/>
  <sheetViews>
    <sheetView showGridLines="0" zoomScale="80" zoomScaleNormal="80" workbookViewId="0"/>
  </sheetViews>
  <sheetFormatPr defaultColWidth="0" defaultRowHeight="15" x14ac:dyDescent="0.25"/>
  <cols>
    <col min="1" max="1" width="3.7109375" customWidth="1"/>
    <col min="2" max="5" width="20.7109375" style="4" customWidth="1"/>
    <col min="6" max="6" width="22.7109375" style="4" customWidth="1"/>
    <col min="7" max="7" width="9.28515625" style="4" customWidth="1"/>
    <col min="8" max="8" width="9.7109375" customWidth="1"/>
    <col min="9" max="9" width="19.140625" customWidth="1"/>
    <col min="10" max="11" width="14.7109375" customWidth="1"/>
    <col min="12" max="12" width="14.7109375" style="3" customWidth="1"/>
    <col min="13" max="14" width="13.7109375" style="3" customWidth="1"/>
    <col min="15" max="21" width="13.7109375" customWidth="1"/>
    <col min="22" max="23" width="3.7109375" customWidth="1"/>
    <col min="16383" max="16384" width="9.140625" hidden="1"/>
  </cols>
  <sheetData>
    <row r="1" spans="1:16382" s="5" customFormat="1" ht="36" customHeight="1" thickBot="1" x14ac:dyDescent="0.35">
      <c r="A1" s="133"/>
      <c r="B1" s="438" t="s">
        <v>138</v>
      </c>
      <c r="C1" s="438"/>
      <c r="D1" s="439"/>
      <c r="E1" s="439"/>
      <c r="F1" s="439"/>
      <c r="G1" s="439"/>
      <c r="H1" s="439"/>
      <c r="I1" s="439"/>
      <c r="J1" s="439"/>
      <c r="K1" s="439"/>
      <c r="L1" s="439"/>
      <c r="M1" s="238"/>
      <c r="N1" s="133"/>
      <c r="O1" s="133"/>
      <c r="P1" s="133"/>
      <c r="Q1" s="133"/>
      <c r="R1" s="133"/>
      <c r="S1" s="241" t="s">
        <v>71</v>
      </c>
      <c r="T1" s="241" t="str">
        <f>IF(ISBLANK('Summary '!P1),"",'Summary '!P1)</f>
        <v/>
      </c>
      <c r="U1" s="133"/>
      <c r="V1" s="239"/>
      <c r="W1" s="133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  <c r="AML1"/>
      <c r="AMM1"/>
      <c r="AMN1"/>
      <c r="AMO1"/>
      <c r="AMP1"/>
      <c r="AMQ1"/>
      <c r="AMR1"/>
      <c r="AMS1"/>
      <c r="AMT1"/>
      <c r="AMU1"/>
      <c r="AMV1"/>
      <c r="AMW1"/>
      <c r="AMX1"/>
      <c r="AMY1"/>
      <c r="AMZ1"/>
      <c r="ANA1"/>
      <c r="ANB1"/>
      <c r="ANC1"/>
      <c r="AND1"/>
      <c r="ANE1"/>
      <c r="ANF1"/>
      <c r="ANG1"/>
      <c r="ANH1"/>
      <c r="ANI1"/>
      <c r="ANJ1"/>
      <c r="ANK1"/>
      <c r="ANL1"/>
      <c r="ANM1"/>
      <c r="ANN1"/>
      <c r="ANO1"/>
      <c r="ANP1"/>
      <c r="ANQ1"/>
      <c r="ANR1"/>
      <c r="ANS1"/>
      <c r="ANT1"/>
      <c r="ANU1"/>
      <c r="ANV1"/>
      <c r="ANW1"/>
      <c r="ANX1"/>
      <c r="ANY1"/>
      <c r="ANZ1"/>
      <c r="AOA1"/>
      <c r="AOB1"/>
      <c r="AOC1"/>
      <c r="AOD1"/>
      <c r="AOE1"/>
      <c r="AOF1"/>
      <c r="AOG1"/>
      <c r="AOH1"/>
      <c r="AOI1"/>
      <c r="AOJ1"/>
      <c r="AOK1"/>
      <c r="AOL1"/>
      <c r="AOM1"/>
      <c r="AON1"/>
      <c r="AOO1"/>
      <c r="AOP1"/>
      <c r="AOQ1"/>
      <c r="AOR1"/>
      <c r="AOS1"/>
      <c r="AOT1"/>
      <c r="AOU1"/>
      <c r="AOV1"/>
      <c r="AOW1"/>
      <c r="AOX1"/>
      <c r="AOY1"/>
      <c r="AOZ1"/>
      <c r="APA1"/>
      <c r="APB1"/>
      <c r="APC1"/>
      <c r="APD1"/>
      <c r="APE1"/>
      <c r="APF1"/>
      <c r="APG1"/>
      <c r="APH1"/>
      <c r="API1"/>
      <c r="APJ1"/>
      <c r="APK1"/>
      <c r="APL1"/>
      <c r="APM1"/>
      <c r="APN1"/>
      <c r="APO1"/>
      <c r="APP1"/>
      <c r="APQ1"/>
      <c r="APR1"/>
      <c r="APS1"/>
      <c r="APT1"/>
      <c r="APU1"/>
      <c r="APV1"/>
      <c r="APW1"/>
      <c r="APX1"/>
      <c r="APY1"/>
      <c r="APZ1"/>
      <c r="AQA1"/>
      <c r="AQB1"/>
      <c r="AQC1"/>
      <c r="AQD1"/>
      <c r="AQE1"/>
      <c r="AQF1"/>
      <c r="AQG1"/>
      <c r="AQH1"/>
      <c r="AQI1"/>
      <c r="AQJ1"/>
      <c r="AQK1"/>
      <c r="AQL1"/>
      <c r="AQM1"/>
      <c r="AQN1"/>
      <c r="AQO1"/>
      <c r="AQP1"/>
      <c r="AQQ1"/>
      <c r="AQR1"/>
      <c r="AQS1"/>
      <c r="AQT1"/>
      <c r="AQU1"/>
      <c r="AQV1"/>
      <c r="AQW1"/>
      <c r="AQX1"/>
      <c r="AQY1"/>
      <c r="AQZ1"/>
      <c r="ARA1"/>
      <c r="ARB1"/>
      <c r="ARC1"/>
      <c r="ARD1"/>
      <c r="ARE1"/>
      <c r="ARF1"/>
      <c r="ARG1"/>
      <c r="ARH1"/>
      <c r="ARI1"/>
      <c r="ARJ1"/>
      <c r="ARK1"/>
      <c r="ARL1"/>
      <c r="ARM1"/>
      <c r="ARN1"/>
      <c r="ARO1"/>
      <c r="ARP1"/>
      <c r="ARQ1"/>
      <c r="ARR1"/>
      <c r="ARS1"/>
      <c r="ART1"/>
      <c r="ARU1"/>
      <c r="ARV1"/>
      <c r="ARW1"/>
      <c r="ARX1"/>
      <c r="ARY1"/>
      <c r="ARZ1"/>
      <c r="ASA1"/>
      <c r="ASB1"/>
      <c r="ASC1"/>
      <c r="ASD1"/>
      <c r="ASE1"/>
      <c r="ASF1"/>
      <c r="ASG1"/>
      <c r="ASH1"/>
      <c r="ASI1"/>
      <c r="ASJ1"/>
      <c r="ASK1"/>
      <c r="ASL1"/>
      <c r="ASM1"/>
      <c r="ASN1"/>
      <c r="ASO1"/>
      <c r="ASP1"/>
      <c r="ASQ1"/>
      <c r="ASR1"/>
      <c r="ASS1"/>
      <c r="AST1"/>
      <c r="ASU1"/>
      <c r="ASV1"/>
      <c r="ASW1"/>
      <c r="ASX1"/>
      <c r="ASY1"/>
      <c r="ASZ1"/>
      <c r="ATA1"/>
      <c r="ATB1"/>
      <c r="ATC1"/>
      <c r="ATD1"/>
      <c r="ATE1"/>
      <c r="ATF1"/>
      <c r="ATG1"/>
      <c r="ATH1"/>
      <c r="ATI1"/>
      <c r="ATJ1"/>
      <c r="ATK1"/>
      <c r="ATL1"/>
      <c r="ATM1"/>
      <c r="ATN1"/>
      <c r="ATO1"/>
      <c r="ATP1"/>
      <c r="ATQ1"/>
      <c r="ATR1"/>
      <c r="ATS1"/>
      <c r="ATT1"/>
      <c r="ATU1"/>
      <c r="ATV1"/>
      <c r="ATW1"/>
      <c r="ATX1"/>
      <c r="ATY1"/>
      <c r="ATZ1"/>
      <c r="AUA1"/>
      <c r="AUB1"/>
      <c r="AUC1"/>
      <c r="AUD1"/>
      <c r="AUE1"/>
      <c r="AUF1"/>
      <c r="AUG1"/>
      <c r="AUH1"/>
      <c r="AUI1"/>
      <c r="AUJ1"/>
      <c r="AUK1"/>
      <c r="AUL1"/>
      <c r="AUM1"/>
      <c r="AUN1"/>
      <c r="AUO1"/>
      <c r="AUP1"/>
      <c r="AUQ1"/>
      <c r="AUR1"/>
      <c r="AUS1"/>
      <c r="AUT1"/>
      <c r="AUU1"/>
      <c r="AUV1"/>
      <c r="AUW1"/>
      <c r="AUX1"/>
      <c r="AUY1"/>
      <c r="AUZ1"/>
      <c r="AVA1"/>
      <c r="AVB1"/>
      <c r="AVC1"/>
      <c r="AVD1"/>
      <c r="AVE1"/>
      <c r="AVF1"/>
      <c r="AVG1"/>
      <c r="AVH1"/>
      <c r="AVI1"/>
      <c r="AVJ1"/>
      <c r="AVK1"/>
      <c r="AVL1"/>
      <c r="AVM1"/>
      <c r="AVN1"/>
      <c r="AVO1"/>
      <c r="AVP1"/>
      <c r="AVQ1"/>
      <c r="AVR1"/>
      <c r="AVS1"/>
      <c r="AVT1"/>
      <c r="AVU1"/>
      <c r="AVV1"/>
      <c r="AVW1"/>
      <c r="AVX1"/>
      <c r="AVY1"/>
      <c r="AVZ1"/>
      <c r="AWA1"/>
      <c r="AWB1"/>
      <c r="AWC1"/>
      <c r="AWD1"/>
      <c r="AWE1"/>
      <c r="AWF1"/>
      <c r="AWG1"/>
      <c r="AWH1"/>
      <c r="AWI1"/>
      <c r="AWJ1"/>
      <c r="AWK1"/>
      <c r="AWL1"/>
      <c r="AWM1"/>
      <c r="AWN1"/>
      <c r="AWO1"/>
      <c r="AWP1"/>
      <c r="AWQ1"/>
      <c r="AWR1"/>
      <c r="AWS1"/>
      <c r="AWT1"/>
      <c r="AWU1"/>
      <c r="AWV1"/>
      <c r="AWW1"/>
      <c r="AWX1"/>
      <c r="AWY1"/>
      <c r="AWZ1"/>
      <c r="AXA1"/>
      <c r="AXB1"/>
      <c r="AXC1"/>
      <c r="AXD1"/>
      <c r="AXE1"/>
      <c r="AXF1"/>
      <c r="AXG1"/>
      <c r="AXH1"/>
      <c r="AXI1"/>
      <c r="AXJ1"/>
      <c r="AXK1"/>
      <c r="AXL1"/>
      <c r="AXM1"/>
      <c r="AXN1"/>
      <c r="AXO1"/>
      <c r="AXP1"/>
      <c r="AXQ1"/>
      <c r="AXR1"/>
      <c r="AXS1"/>
      <c r="AXT1"/>
      <c r="AXU1"/>
      <c r="AXV1"/>
      <c r="AXW1"/>
      <c r="AXX1"/>
      <c r="AXY1"/>
      <c r="AXZ1"/>
      <c r="AYA1"/>
      <c r="AYB1"/>
      <c r="AYC1"/>
      <c r="AYD1"/>
      <c r="AYE1"/>
      <c r="AYF1"/>
      <c r="AYG1"/>
      <c r="AYH1"/>
      <c r="AYI1"/>
      <c r="AYJ1"/>
      <c r="AYK1"/>
      <c r="AYL1"/>
      <c r="AYM1"/>
      <c r="AYN1"/>
      <c r="AYO1"/>
      <c r="AYP1"/>
      <c r="AYQ1"/>
      <c r="AYR1"/>
      <c r="AYS1"/>
      <c r="AYT1"/>
      <c r="AYU1"/>
      <c r="AYV1"/>
      <c r="AYW1"/>
      <c r="AYX1"/>
      <c r="AYY1"/>
      <c r="AYZ1"/>
      <c r="AZA1"/>
      <c r="AZB1"/>
      <c r="AZC1"/>
      <c r="AZD1"/>
      <c r="AZE1"/>
      <c r="AZF1"/>
      <c r="AZG1"/>
      <c r="AZH1"/>
      <c r="AZI1"/>
      <c r="AZJ1"/>
      <c r="AZK1"/>
      <c r="AZL1"/>
      <c r="AZM1"/>
      <c r="AZN1"/>
      <c r="AZO1"/>
      <c r="AZP1"/>
      <c r="AZQ1"/>
      <c r="AZR1"/>
      <c r="AZS1"/>
      <c r="AZT1"/>
      <c r="AZU1"/>
      <c r="AZV1"/>
      <c r="AZW1"/>
      <c r="AZX1"/>
      <c r="AZY1"/>
      <c r="AZZ1"/>
      <c r="BAA1"/>
      <c r="BAB1"/>
      <c r="BAC1"/>
      <c r="BAD1"/>
      <c r="BAE1"/>
      <c r="BAF1"/>
      <c r="BAG1"/>
      <c r="BAH1"/>
      <c r="BAI1"/>
      <c r="BAJ1"/>
      <c r="BAK1"/>
      <c r="BAL1"/>
      <c r="BAM1"/>
      <c r="BAN1"/>
      <c r="BAO1"/>
      <c r="BAP1"/>
      <c r="BAQ1"/>
      <c r="BAR1"/>
      <c r="BAS1"/>
      <c r="BAT1"/>
      <c r="BAU1"/>
      <c r="BAV1"/>
      <c r="BAW1"/>
      <c r="BAX1"/>
      <c r="BAY1"/>
      <c r="BAZ1"/>
      <c r="BBA1"/>
      <c r="BBB1"/>
      <c r="BBC1"/>
      <c r="BBD1"/>
      <c r="BBE1"/>
      <c r="BBF1"/>
      <c r="BBG1"/>
      <c r="BBH1"/>
      <c r="BBI1"/>
      <c r="BBJ1"/>
      <c r="BBK1"/>
      <c r="BBL1"/>
      <c r="BBM1"/>
      <c r="BBN1"/>
      <c r="BBO1"/>
      <c r="BBP1"/>
      <c r="BBQ1"/>
      <c r="BBR1"/>
      <c r="BBS1"/>
      <c r="BBT1"/>
      <c r="BBU1"/>
      <c r="BBV1"/>
      <c r="BBW1"/>
      <c r="BBX1"/>
      <c r="BBY1"/>
      <c r="BBZ1"/>
      <c r="BCA1"/>
      <c r="BCB1"/>
      <c r="BCC1"/>
      <c r="BCD1"/>
      <c r="BCE1"/>
      <c r="BCF1"/>
      <c r="BCG1"/>
      <c r="BCH1"/>
      <c r="BCI1"/>
      <c r="BCJ1"/>
      <c r="BCK1"/>
      <c r="BCL1"/>
      <c r="BCM1"/>
      <c r="BCN1"/>
      <c r="BCO1"/>
      <c r="BCP1"/>
      <c r="BCQ1"/>
      <c r="BCR1"/>
      <c r="BCS1"/>
      <c r="BCT1"/>
      <c r="BCU1"/>
      <c r="BCV1"/>
      <c r="BCW1"/>
      <c r="BCX1"/>
      <c r="BCY1"/>
      <c r="BCZ1"/>
      <c r="BDA1"/>
      <c r="BDB1"/>
      <c r="BDC1"/>
      <c r="BDD1"/>
      <c r="BDE1"/>
      <c r="BDF1"/>
      <c r="BDG1"/>
      <c r="BDH1"/>
      <c r="BDI1"/>
      <c r="BDJ1"/>
      <c r="BDK1"/>
      <c r="BDL1"/>
      <c r="BDM1"/>
      <c r="BDN1"/>
      <c r="BDO1"/>
      <c r="BDP1"/>
      <c r="BDQ1"/>
      <c r="BDR1"/>
      <c r="BDS1"/>
      <c r="BDT1"/>
      <c r="BDU1"/>
      <c r="BDV1"/>
      <c r="BDW1"/>
      <c r="BDX1"/>
      <c r="BDY1"/>
      <c r="BDZ1"/>
      <c r="BEA1"/>
      <c r="BEB1"/>
      <c r="BEC1"/>
      <c r="BED1"/>
      <c r="BEE1"/>
      <c r="BEF1"/>
      <c r="BEG1"/>
      <c r="BEH1"/>
      <c r="BEI1"/>
      <c r="BEJ1"/>
      <c r="BEK1"/>
      <c r="BEL1"/>
      <c r="BEM1"/>
      <c r="BEN1"/>
      <c r="BEO1"/>
      <c r="BEP1"/>
      <c r="BEQ1"/>
      <c r="BER1"/>
      <c r="BES1"/>
      <c r="BET1"/>
      <c r="BEU1"/>
      <c r="BEV1"/>
      <c r="BEW1"/>
      <c r="BEX1"/>
      <c r="BEY1"/>
      <c r="BEZ1"/>
      <c r="BFA1"/>
      <c r="BFB1"/>
      <c r="BFC1"/>
      <c r="BFD1"/>
      <c r="BFE1"/>
      <c r="BFF1"/>
      <c r="BFG1"/>
      <c r="BFH1"/>
      <c r="BFI1"/>
      <c r="BFJ1"/>
      <c r="BFK1"/>
      <c r="BFL1"/>
      <c r="BFM1"/>
      <c r="BFN1"/>
      <c r="BFO1"/>
      <c r="BFP1"/>
      <c r="BFQ1"/>
      <c r="BFR1"/>
      <c r="BFS1"/>
      <c r="BFT1"/>
      <c r="BFU1"/>
      <c r="BFV1"/>
      <c r="BFW1"/>
      <c r="BFX1"/>
      <c r="BFY1"/>
      <c r="BFZ1"/>
      <c r="BGA1"/>
      <c r="BGB1"/>
      <c r="BGC1"/>
      <c r="BGD1"/>
      <c r="BGE1"/>
      <c r="BGF1"/>
      <c r="BGG1"/>
      <c r="BGH1"/>
      <c r="BGI1"/>
      <c r="BGJ1"/>
      <c r="BGK1"/>
      <c r="BGL1"/>
      <c r="BGM1"/>
      <c r="BGN1"/>
      <c r="BGO1"/>
      <c r="BGP1"/>
      <c r="BGQ1"/>
      <c r="BGR1"/>
      <c r="BGS1"/>
      <c r="BGT1"/>
      <c r="BGU1"/>
      <c r="BGV1"/>
      <c r="BGW1"/>
      <c r="BGX1"/>
      <c r="BGY1"/>
      <c r="BGZ1"/>
      <c r="BHA1"/>
      <c r="BHB1"/>
      <c r="BHC1"/>
      <c r="BHD1"/>
      <c r="BHE1"/>
      <c r="BHF1"/>
      <c r="BHG1"/>
      <c r="BHH1"/>
      <c r="BHI1"/>
      <c r="BHJ1"/>
      <c r="BHK1"/>
      <c r="BHL1"/>
      <c r="BHM1"/>
      <c r="BHN1"/>
      <c r="BHO1"/>
      <c r="BHP1"/>
      <c r="BHQ1"/>
      <c r="BHR1"/>
      <c r="BHS1"/>
      <c r="BHT1"/>
      <c r="BHU1"/>
      <c r="BHV1"/>
      <c r="BHW1"/>
      <c r="BHX1"/>
      <c r="BHY1"/>
      <c r="BHZ1"/>
      <c r="BIA1"/>
      <c r="BIB1"/>
      <c r="BIC1"/>
      <c r="BID1"/>
      <c r="BIE1"/>
      <c r="BIF1"/>
      <c r="BIG1"/>
      <c r="BIH1"/>
      <c r="BII1"/>
      <c r="BIJ1"/>
      <c r="BIK1"/>
      <c r="BIL1"/>
      <c r="BIM1"/>
      <c r="BIN1"/>
      <c r="BIO1"/>
      <c r="BIP1"/>
      <c r="BIQ1"/>
      <c r="BIR1"/>
      <c r="BIS1"/>
      <c r="BIT1"/>
      <c r="BIU1"/>
      <c r="BIV1"/>
      <c r="BIW1"/>
      <c r="BIX1"/>
      <c r="BIY1"/>
      <c r="BIZ1"/>
      <c r="BJA1"/>
      <c r="BJB1"/>
      <c r="BJC1"/>
      <c r="BJD1"/>
      <c r="BJE1"/>
      <c r="BJF1"/>
      <c r="BJG1"/>
      <c r="BJH1"/>
      <c r="BJI1"/>
      <c r="BJJ1"/>
      <c r="BJK1"/>
      <c r="BJL1"/>
      <c r="BJM1"/>
      <c r="BJN1"/>
      <c r="BJO1"/>
      <c r="BJP1"/>
      <c r="BJQ1"/>
      <c r="BJR1"/>
      <c r="BJS1"/>
      <c r="BJT1"/>
      <c r="BJU1"/>
      <c r="BJV1"/>
      <c r="BJW1"/>
      <c r="BJX1"/>
      <c r="BJY1"/>
      <c r="BJZ1"/>
      <c r="BKA1"/>
      <c r="BKB1"/>
      <c r="BKC1"/>
      <c r="BKD1"/>
      <c r="BKE1"/>
      <c r="BKF1"/>
      <c r="BKG1"/>
      <c r="BKH1"/>
      <c r="BKI1"/>
      <c r="BKJ1"/>
      <c r="BKK1"/>
      <c r="BKL1"/>
      <c r="BKM1"/>
      <c r="BKN1"/>
      <c r="BKO1"/>
      <c r="BKP1"/>
      <c r="BKQ1"/>
      <c r="BKR1"/>
      <c r="BKS1"/>
      <c r="BKT1"/>
      <c r="BKU1"/>
      <c r="BKV1"/>
      <c r="BKW1"/>
      <c r="BKX1"/>
      <c r="BKY1"/>
      <c r="BKZ1"/>
      <c r="BLA1"/>
      <c r="BLB1"/>
      <c r="BLC1"/>
      <c r="BLD1"/>
      <c r="BLE1"/>
      <c r="BLF1"/>
      <c r="BLG1"/>
      <c r="BLH1"/>
      <c r="BLI1"/>
      <c r="BLJ1"/>
      <c r="BLK1"/>
      <c r="BLL1"/>
      <c r="BLM1"/>
      <c r="BLN1"/>
      <c r="BLO1"/>
      <c r="BLP1"/>
      <c r="BLQ1"/>
      <c r="BLR1"/>
      <c r="BLS1"/>
      <c r="BLT1"/>
      <c r="BLU1"/>
      <c r="BLV1"/>
      <c r="BLW1"/>
      <c r="BLX1"/>
      <c r="BLY1"/>
      <c r="BLZ1"/>
      <c r="BMA1"/>
      <c r="BMB1"/>
      <c r="BMC1"/>
      <c r="BMD1"/>
      <c r="BME1"/>
      <c r="BMF1"/>
      <c r="BMG1"/>
      <c r="BMH1"/>
      <c r="BMI1"/>
      <c r="BMJ1"/>
      <c r="BMK1"/>
      <c r="BML1"/>
      <c r="BMM1"/>
      <c r="BMN1"/>
      <c r="BMO1"/>
      <c r="BMP1"/>
      <c r="BMQ1"/>
      <c r="BMR1"/>
      <c r="BMS1"/>
      <c r="BMT1"/>
      <c r="BMU1"/>
      <c r="BMV1"/>
      <c r="BMW1"/>
      <c r="BMX1"/>
      <c r="BMY1"/>
      <c r="BMZ1"/>
      <c r="BNA1"/>
      <c r="BNB1"/>
      <c r="BNC1"/>
      <c r="BND1"/>
      <c r="BNE1"/>
      <c r="BNF1"/>
      <c r="BNG1"/>
      <c r="BNH1"/>
      <c r="BNI1"/>
      <c r="BNJ1"/>
      <c r="BNK1"/>
      <c r="BNL1"/>
      <c r="BNM1"/>
      <c r="BNN1"/>
      <c r="BNO1"/>
      <c r="BNP1"/>
      <c r="BNQ1"/>
      <c r="BNR1"/>
      <c r="BNS1"/>
      <c r="BNT1"/>
      <c r="BNU1"/>
      <c r="BNV1"/>
      <c r="BNW1"/>
      <c r="BNX1"/>
      <c r="BNY1"/>
      <c r="BNZ1"/>
      <c r="BOA1"/>
      <c r="BOB1"/>
      <c r="BOC1"/>
      <c r="BOD1"/>
      <c r="BOE1"/>
      <c r="BOF1"/>
      <c r="BOG1"/>
      <c r="BOH1"/>
      <c r="BOI1"/>
      <c r="BOJ1"/>
      <c r="BOK1"/>
      <c r="BOL1"/>
      <c r="BOM1"/>
      <c r="BON1"/>
      <c r="BOO1"/>
      <c r="BOP1"/>
      <c r="BOQ1"/>
      <c r="BOR1"/>
      <c r="BOS1"/>
      <c r="BOT1"/>
      <c r="BOU1"/>
      <c r="BOV1"/>
      <c r="BOW1"/>
      <c r="BOX1"/>
      <c r="BOY1"/>
      <c r="BOZ1"/>
      <c r="BPA1"/>
      <c r="BPB1"/>
      <c r="BPC1"/>
      <c r="BPD1"/>
      <c r="BPE1"/>
      <c r="BPF1"/>
      <c r="BPG1"/>
      <c r="BPH1"/>
      <c r="BPI1"/>
      <c r="BPJ1"/>
      <c r="BPK1"/>
      <c r="BPL1"/>
      <c r="BPM1"/>
      <c r="BPN1"/>
      <c r="BPO1"/>
      <c r="BPP1"/>
      <c r="BPQ1"/>
      <c r="BPR1"/>
      <c r="BPS1"/>
      <c r="BPT1"/>
      <c r="BPU1"/>
      <c r="BPV1"/>
      <c r="BPW1"/>
      <c r="BPX1"/>
      <c r="BPY1"/>
      <c r="BPZ1"/>
      <c r="BQA1"/>
      <c r="BQB1"/>
      <c r="BQC1"/>
      <c r="BQD1"/>
      <c r="BQE1"/>
      <c r="BQF1"/>
      <c r="BQG1"/>
      <c r="BQH1"/>
      <c r="BQI1"/>
      <c r="BQJ1"/>
      <c r="BQK1"/>
      <c r="BQL1"/>
      <c r="BQM1"/>
      <c r="BQN1"/>
      <c r="BQO1"/>
      <c r="BQP1"/>
      <c r="BQQ1"/>
      <c r="BQR1"/>
      <c r="BQS1"/>
      <c r="BQT1"/>
      <c r="BQU1"/>
      <c r="BQV1"/>
      <c r="BQW1"/>
      <c r="BQX1"/>
      <c r="BQY1"/>
      <c r="BQZ1"/>
      <c r="BRA1"/>
      <c r="BRB1"/>
      <c r="BRC1"/>
      <c r="BRD1"/>
      <c r="BRE1"/>
      <c r="BRF1"/>
      <c r="BRG1"/>
      <c r="BRH1"/>
      <c r="BRI1"/>
      <c r="BRJ1"/>
      <c r="BRK1"/>
      <c r="BRL1"/>
      <c r="BRM1"/>
      <c r="BRN1"/>
      <c r="BRO1"/>
      <c r="BRP1"/>
      <c r="BRQ1"/>
      <c r="BRR1"/>
      <c r="BRS1"/>
      <c r="BRT1"/>
      <c r="BRU1"/>
      <c r="BRV1"/>
      <c r="BRW1"/>
      <c r="BRX1"/>
      <c r="BRY1"/>
      <c r="BRZ1"/>
      <c r="BSA1"/>
      <c r="BSB1"/>
      <c r="BSC1"/>
      <c r="BSD1"/>
      <c r="BSE1"/>
      <c r="BSF1"/>
      <c r="BSG1"/>
      <c r="BSH1"/>
      <c r="BSI1"/>
      <c r="BSJ1"/>
      <c r="BSK1"/>
      <c r="BSL1"/>
      <c r="BSM1"/>
      <c r="BSN1"/>
      <c r="BSO1"/>
      <c r="BSP1"/>
      <c r="BSQ1"/>
      <c r="BSR1"/>
      <c r="BSS1"/>
      <c r="BST1"/>
      <c r="BSU1"/>
      <c r="BSV1"/>
      <c r="BSW1"/>
      <c r="BSX1"/>
      <c r="BSY1"/>
      <c r="BSZ1"/>
      <c r="BTA1"/>
      <c r="BTB1"/>
      <c r="BTC1"/>
      <c r="BTD1"/>
      <c r="BTE1"/>
      <c r="BTF1"/>
      <c r="BTG1"/>
      <c r="BTH1"/>
      <c r="BTI1"/>
      <c r="BTJ1"/>
      <c r="BTK1"/>
      <c r="BTL1"/>
      <c r="BTM1"/>
      <c r="BTN1"/>
      <c r="BTO1"/>
      <c r="BTP1"/>
      <c r="BTQ1"/>
      <c r="BTR1"/>
      <c r="BTS1"/>
      <c r="BTT1"/>
      <c r="BTU1"/>
      <c r="BTV1"/>
      <c r="BTW1"/>
      <c r="BTX1"/>
      <c r="BTY1"/>
      <c r="BTZ1"/>
      <c r="BUA1"/>
      <c r="BUB1"/>
      <c r="BUC1"/>
      <c r="BUD1"/>
      <c r="BUE1"/>
      <c r="BUF1"/>
      <c r="BUG1"/>
      <c r="BUH1"/>
      <c r="BUI1"/>
      <c r="BUJ1"/>
      <c r="BUK1"/>
      <c r="BUL1"/>
      <c r="BUM1"/>
      <c r="BUN1"/>
      <c r="BUO1"/>
      <c r="BUP1"/>
      <c r="BUQ1"/>
      <c r="BUR1"/>
      <c r="BUS1"/>
      <c r="BUT1"/>
      <c r="BUU1"/>
      <c r="BUV1"/>
      <c r="BUW1"/>
      <c r="BUX1"/>
      <c r="BUY1"/>
      <c r="BUZ1"/>
      <c r="BVA1"/>
      <c r="BVB1"/>
      <c r="BVC1"/>
      <c r="BVD1"/>
      <c r="BVE1"/>
      <c r="BVF1"/>
      <c r="BVG1"/>
      <c r="BVH1"/>
      <c r="BVI1"/>
      <c r="BVJ1"/>
      <c r="BVK1"/>
      <c r="BVL1"/>
      <c r="BVM1"/>
      <c r="BVN1"/>
      <c r="BVO1"/>
      <c r="BVP1"/>
      <c r="BVQ1"/>
      <c r="BVR1"/>
      <c r="BVS1"/>
      <c r="BVT1"/>
      <c r="BVU1"/>
      <c r="BVV1"/>
      <c r="BVW1"/>
      <c r="BVX1"/>
      <c r="BVY1"/>
      <c r="BVZ1"/>
      <c r="BWA1"/>
      <c r="BWB1"/>
      <c r="BWC1"/>
      <c r="BWD1"/>
      <c r="BWE1"/>
      <c r="BWF1"/>
      <c r="BWG1"/>
      <c r="BWH1"/>
      <c r="BWI1"/>
      <c r="BWJ1"/>
      <c r="BWK1"/>
      <c r="BWL1"/>
      <c r="BWM1"/>
      <c r="BWN1"/>
      <c r="BWO1"/>
      <c r="BWP1"/>
      <c r="BWQ1"/>
      <c r="BWR1"/>
      <c r="BWS1"/>
      <c r="BWT1"/>
      <c r="BWU1"/>
      <c r="BWV1"/>
      <c r="BWW1"/>
      <c r="BWX1"/>
      <c r="BWY1"/>
      <c r="BWZ1"/>
      <c r="BXA1"/>
      <c r="BXB1"/>
      <c r="BXC1"/>
      <c r="BXD1"/>
      <c r="BXE1"/>
      <c r="BXF1"/>
      <c r="BXG1"/>
      <c r="BXH1"/>
      <c r="BXI1"/>
      <c r="BXJ1"/>
      <c r="BXK1"/>
      <c r="BXL1"/>
      <c r="BXM1"/>
      <c r="BXN1"/>
      <c r="BXO1"/>
      <c r="BXP1"/>
      <c r="BXQ1"/>
      <c r="BXR1"/>
      <c r="BXS1"/>
      <c r="BXT1"/>
      <c r="BXU1"/>
      <c r="BXV1"/>
      <c r="BXW1"/>
      <c r="BXX1"/>
      <c r="BXY1"/>
      <c r="BXZ1"/>
      <c r="BYA1"/>
      <c r="BYB1"/>
      <c r="BYC1"/>
      <c r="BYD1"/>
      <c r="BYE1"/>
      <c r="BYF1"/>
      <c r="BYG1"/>
      <c r="BYH1"/>
      <c r="BYI1"/>
      <c r="BYJ1"/>
      <c r="BYK1"/>
      <c r="BYL1"/>
      <c r="BYM1"/>
      <c r="BYN1"/>
      <c r="BYO1"/>
      <c r="BYP1"/>
      <c r="BYQ1"/>
      <c r="BYR1"/>
      <c r="BYS1"/>
      <c r="BYT1"/>
      <c r="BYU1"/>
      <c r="BYV1"/>
      <c r="BYW1"/>
      <c r="BYX1"/>
      <c r="BYY1"/>
      <c r="BYZ1"/>
      <c r="BZA1"/>
      <c r="BZB1"/>
      <c r="BZC1"/>
      <c r="BZD1"/>
      <c r="BZE1"/>
      <c r="BZF1"/>
      <c r="BZG1"/>
      <c r="BZH1"/>
      <c r="BZI1"/>
      <c r="BZJ1"/>
      <c r="BZK1"/>
      <c r="BZL1"/>
      <c r="BZM1"/>
      <c r="BZN1"/>
      <c r="BZO1"/>
      <c r="BZP1"/>
      <c r="BZQ1"/>
      <c r="BZR1"/>
      <c r="BZS1"/>
      <c r="BZT1"/>
      <c r="BZU1"/>
      <c r="BZV1"/>
      <c r="BZW1"/>
      <c r="BZX1"/>
      <c r="BZY1"/>
      <c r="BZZ1"/>
      <c r="CAA1"/>
      <c r="CAB1"/>
      <c r="CAC1"/>
      <c r="CAD1"/>
      <c r="CAE1"/>
      <c r="CAF1"/>
      <c r="CAG1"/>
      <c r="CAH1"/>
      <c r="CAI1"/>
      <c r="CAJ1"/>
      <c r="CAK1"/>
      <c r="CAL1"/>
      <c r="CAM1"/>
      <c r="CAN1"/>
      <c r="CAO1"/>
      <c r="CAP1"/>
      <c r="CAQ1"/>
      <c r="CAR1"/>
      <c r="CAS1"/>
      <c r="CAT1"/>
      <c r="CAU1"/>
      <c r="CAV1"/>
      <c r="CAW1"/>
      <c r="CAX1"/>
      <c r="CAY1"/>
      <c r="CAZ1"/>
      <c r="CBA1"/>
      <c r="CBB1"/>
      <c r="CBC1"/>
      <c r="CBD1"/>
      <c r="CBE1"/>
      <c r="CBF1"/>
      <c r="CBG1"/>
      <c r="CBH1"/>
      <c r="CBI1"/>
      <c r="CBJ1"/>
      <c r="CBK1"/>
      <c r="CBL1"/>
      <c r="CBM1"/>
      <c r="CBN1"/>
      <c r="CBO1"/>
      <c r="CBP1"/>
      <c r="CBQ1"/>
      <c r="CBR1"/>
      <c r="CBS1"/>
      <c r="CBT1"/>
      <c r="CBU1"/>
      <c r="CBV1"/>
      <c r="CBW1"/>
      <c r="CBX1"/>
      <c r="CBY1"/>
      <c r="CBZ1"/>
      <c r="CCA1"/>
      <c r="CCB1"/>
      <c r="CCC1"/>
      <c r="CCD1"/>
      <c r="CCE1"/>
      <c r="CCF1"/>
      <c r="CCG1"/>
      <c r="CCH1"/>
      <c r="CCI1"/>
      <c r="CCJ1"/>
      <c r="CCK1"/>
      <c r="CCL1"/>
      <c r="CCM1"/>
      <c r="CCN1"/>
      <c r="CCO1"/>
      <c r="CCP1"/>
      <c r="CCQ1"/>
      <c r="CCR1"/>
      <c r="CCS1"/>
      <c r="CCT1"/>
      <c r="CCU1"/>
      <c r="CCV1"/>
      <c r="CCW1"/>
      <c r="CCX1"/>
      <c r="CCY1"/>
      <c r="CCZ1"/>
      <c r="CDA1"/>
      <c r="CDB1"/>
      <c r="CDC1"/>
      <c r="CDD1"/>
      <c r="CDE1"/>
      <c r="CDF1"/>
      <c r="CDG1"/>
      <c r="CDH1"/>
      <c r="CDI1"/>
      <c r="CDJ1"/>
      <c r="CDK1"/>
      <c r="CDL1"/>
      <c r="CDM1"/>
      <c r="CDN1"/>
      <c r="CDO1"/>
      <c r="CDP1"/>
      <c r="CDQ1"/>
      <c r="CDR1"/>
      <c r="CDS1"/>
      <c r="CDT1"/>
      <c r="CDU1"/>
      <c r="CDV1"/>
      <c r="CDW1"/>
      <c r="CDX1"/>
      <c r="CDY1"/>
      <c r="CDZ1"/>
      <c r="CEA1"/>
      <c r="CEB1"/>
      <c r="CEC1"/>
      <c r="CED1"/>
      <c r="CEE1"/>
      <c r="CEF1"/>
      <c r="CEG1"/>
      <c r="CEH1"/>
      <c r="CEI1"/>
      <c r="CEJ1"/>
      <c r="CEK1"/>
      <c r="CEL1"/>
      <c r="CEM1"/>
      <c r="CEN1"/>
      <c r="CEO1"/>
      <c r="CEP1"/>
      <c r="CEQ1"/>
      <c r="CER1"/>
      <c r="CES1"/>
      <c r="CET1"/>
      <c r="CEU1"/>
      <c r="CEV1"/>
      <c r="CEW1"/>
      <c r="CEX1"/>
      <c r="CEY1"/>
      <c r="CEZ1"/>
      <c r="CFA1"/>
      <c r="CFB1"/>
      <c r="CFC1"/>
      <c r="CFD1"/>
      <c r="CFE1"/>
      <c r="CFF1"/>
      <c r="CFG1"/>
      <c r="CFH1"/>
      <c r="CFI1"/>
      <c r="CFJ1"/>
      <c r="CFK1"/>
      <c r="CFL1"/>
      <c r="CFM1"/>
      <c r="CFN1"/>
      <c r="CFO1"/>
      <c r="CFP1"/>
      <c r="CFQ1"/>
      <c r="CFR1"/>
      <c r="CFS1"/>
      <c r="CFT1"/>
      <c r="CFU1"/>
      <c r="CFV1"/>
      <c r="CFW1"/>
      <c r="CFX1"/>
      <c r="CFY1"/>
      <c r="CFZ1"/>
      <c r="CGA1"/>
      <c r="CGB1"/>
      <c r="CGC1"/>
      <c r="CGD1"/>
      <c r="CGE1"/>
      <c r="CGF1"/>
      <c r="CGG1"/>
      <c r="CGH1"/>
      <c r="CGI1"/>
      <c r="CGJ1"/>
      <c r="CGK1"/>
      <c r="CGL1"/>
      <c r="CGM1"/>
      <c r="CGN1"/>
      <c r="CGO1"/>
      <c r="CGP1"/>
      <c r="CGQ1"/>
      <c r="CGR1"/>
      <c r="CGS1"/>
      <c r="CGT1"/>
      <c r="CGU1"/>
      <c r="CGV1"/>
      <c r="CGW1"/>
      <c r="CGX1"/>
      <c r="CGY1"/>
      <c r="CGZ1"/>
      <c r="CHA1"/>
      <c r="CHB1"/>
      <c r="CHC1"/>
      <c r="CHD1"/>
      <c r="CHE1"/>
      <c r="CHF1"/>
      <c r="CHG1"/>
      <c r="CHH1"/>
      <c r="CHI1"/>
      <c r="CHJ1"/>
      <c r="CHK1"/>
      <c r="CHL1"/>
      <c r="CHM1"/>
      <c r="CHN1"/>
      <c r="CHO1"/>
      <c r="CHP1"/>
      <c r="CHQ1"/>
      <c r="CHR1"/>
      <c r="CHS1"/>
      <c r="CHT1"/>
      <c r="CHU1"/>
      <c r="CHV1"/>
      <c r="CHW1"/>
      <c r="CHX1"/>
      <c r="CHY1"/>
      <c r="CHZ1"/>
      <c r="CIA1"/>
      <c r="CIB1"/>
      <c r="CIC1"/>
      <c r="CID1"/>
      <c r="CIE1"/>
      <c r="CIF1"/>
      <c r="CIG1"/>
      <c r="CIH1"/>
      <c r="CII1"/>
      <c r="CIJ1"/>
      <c r="CIK1"/>
      <c r="CIL1"/>
      <c r="CIM1"/>
      <c r="CIN1"/>
      <c r="CIO1"/>
      <c r="CIP1"/>
      <c r="CIQ1"/>
      <c r="CIR1"/>
      <c r="CIS1"/>
      <c r="CIT1"/>
      <c r="CIU1"/>
      <c r="CIV1"/>
      <c r="CIW1"/>
      <c r="CIX1"/>
      <c r="CIY1"/>
      <c r="CIZ1"/>
      <c r="CJA1"/>
      <c r="CJB1"/>
      <c r="CJC1"/>
      <c r="CJD1"/>
      <c r="CJE1"/>
      <c r="CJF1"/>
      <c r="CJG1"/>
      <c r="CJH1"/>
      <c r="CJI1"/>
      <c r="CJJ1"/>
      <c r="CJK1"/>
      <c r="CJL1"/>
      <c r="CJM1"/>
      <c r="CJN1"/>
      <c r="CJO1"/>
      <c r="CJP1"/>
      <c r="CJQ1"/>
      <c r="CJR1"/>
      <c r="CJS1"/>
      <c r="CJT1"/>
      <c r="CJU1"/>
      <c r="CJV1"/>
      <c r="CJW1"/>
      <c r="CJX1"/>
      <c r="CJY1"/>
      <c r="CJZ1"/>
      <c r="CKA1"/>
      <c r="CKB1"/>
      <c r="CKC1"/>
      <c r="CKD1"/>
      <c r="CKE1"/>
      <c r="CKF1"/>
      <c r="CKG1"/>
      <c r="CKH1"/>
      <c r="CKI1"/>
      <c r="CKJ1"/>
      <c r="CKK1"/>
      <c r="CKL1"/>
      <c r="CKM1"/>
      <c r="CKN1"/>
      <c r="CKO1"/>
      <c r="CKP1"/>
      <c r="CKQ1"/>
      <c r="CKR1"/>
      <c r="CKS1"/>
      <c r="CKT1"/>
      <c r="CKU1"/>
      <c r="CKV1"/>
      <c r="CKW1"/>
      <c r="CKX1"/>
      <c r="CKY1"/>
      <c r="CKZ1"/>
      <c r="CLA1"/>
      <c r="CLB1"/>
      <c r="CLC1"/>
      <c r="CLD1"/>
      <c r="CLE1"/>
      <c r="CLF1"/>
      <c r="CLG1"/>
      <c r="CLH1"/>
      <c r="CLI1"/>
      <c r="CLJ1"/>
      <c r="CLK1"/>
      <c r="CLL1"/>
      <c r="CLM1"/>
      <c r="CLN1"/>
      <c r="CLO1"/>
      <c r="CLP1"/>
      <c r="CLQ1"/>
      <c r="CLR1"/>
      <c r="CLS1"/>
      <c r="CLT1"/>
      <c r="CLU1"/>
      <c r="CLV1"/>
      <c r="CLW1"/>
      <c r="CLX1"/>
      <c r="CLY1"/>
      <c r="CLZ1"/>
      <c r="CMA1"/>
      <c r="CMB1"/>
      <c r="CMC1"/>
      <c r="CMD1"/>
      <c r="CME1"/>
      <c r="CMF1"/>
      <c r="CMG1"/>
      <c r="CMH1"/>
      <c r="CMI1"/>
      <c r="CMJ1"/>
      <c r="CMK1"/>
      <c r="CML1"/>
      <c r="CMM1"/>
      <c r="CMN1"/>
      <c r="CMO1"/>
      <c r="CMP1"/>
      <c r="CMQ1"/>
      <c r="CMR1"/>
      <c r="CMS1"/>
      <c r="CMT1"/>
      <c r="CMU1"/>
      <c r="CMV1"/>
      <c r="CMW1"/>
      <c r="CMX1"/>
      <c r="CMY1"/>
      <c r="CMZ1"/>
      <c r="CNA1"/>
      <c r="CNB1"/>
      <c r="CNC1"/>
      <c r="CND1"/>
      <c r="CNE1"/>
      <c r="CNF1"/>
      <c r="CNG1"/>
      <c r="CNH1"/>
      <c r="CNI1"/>
      <c r="CNJ1"/>
      <c r="CNK1"/>
      <c r="CNL1"/>
      <c r="CNM1"/>
      <c r="CNN1"/>
      <c r="CNO1"/>
      <c r="CNP1"/>
      <c r="CNQ1"/>
      <c r="CNR1"/>
      <c r="CNS1"/>
      <c r="CNT1"/>
      <c r="CNU1"/>
      <c r="CNV1"/>
      <c r="CNW1"/>
      <c r="CNX1"/>
      <c r="CNY1"/>
      <c r="CNZ1"/>
      <c r="COA1"/>
      <c r="COB1"/>
      <c r="COC1"/>
      <c r="COD1"/>
      <c r="COE1"/>
      <c r="COF1"/>
      <c r="COG1"/>
      <c r="COH1"/>
      <c r="COI1"/>
      <c r="COJ1"/>
      <c r="COK1"/>
      <c r="COL1"/>
      <c r="COM1"/>
      <c r="CON1"/>
      <c r="COO1"/>
      <c r="COP1"/>
      <c r="COQ1"/>
      <c r="COR1"/>
      <c r="COS1"/>
      <c r="COT1"/>
      <c r="COU1"/>
      <c r="COV1"/>
      <c r="COW1"/>
      <c r="COX1"/>
      <c r="COY1"/>
      <c r="COZ1"/>
      <c r="CPA1"/>
      <c r="CPB1"/>
      <c r="CPC1"/>
      <c r="CPD1"/>
      <c r="CPE1"/>
      <c r="CPF1"/>
      <c r="CPG1"/>
      <c r="CPH1"/>
      <c r="CPI1"/>
      <c r="CPJ1"/>
      <c r="CPK1"/>
      <c r="CPL1"/>
      <c r="CPM1"/>
      <c r="CPN1"/>
      <c r="CPO1"/>
      <c r="CPP1"/>
      <c r="CPQ1"/>
      <c r="CPR1"/>
      <c r="CPS1"/>
      <c r="CPT1"/>
      <c r="CPU1"/>
      <c r="CPV1"/>
      <c r="CPW1"/>
      <c r="CPX1"/>
      <c r="CPY1"/>
      <c r="CPZ1"/>
      <c r="CQA1"/>
      <c r="CQB1"/>
      <c r="CQC1"/>
      <c r="CQD1"/>
      <c r="CQE1"/>
      <c r="CQF1"/>
      <c r="CQG1"/>
      <c r="CQH1"/>
      <c r="CQI1"/>
      <c r="CQJ1"/>
      <c r="CQK1"/>
      <c r="CQL1"/>
      <c r="CQM1"/>
      <c r="CQN1"/>
      <c r="CQO1"/>
      <c r="CQP1"/>
      <c r="CQQ1"/>
      <c r="CQR1"/>
      <c r="CQS1"/>
      <c r="CQT1"/>
      <c r="CQU1"/>
      <c r="CQV1"/>
      <c r="CQW1"/>
      <c r="CQX1"/>
      <c r="CQY1"/>
      <c r="CQZ1"/>
      <c r="CRA1"/>
      <c r="CRB1"/>
      <c r="CRC1"/>
      <c r="CRD1"/>
      <c r="CRE1"/>
      <c r="CRF1"/>
      <c r="CRG1"/>
      <c r="CRH1"/>
      <c r="CRI1"/>
      <c r="CRJ1"/>
      <c r="CRK1"/>
      <c r="CRL1"/>
      <c r="CRM1"/>
      <c r="CRN1"/>
      <c r="CRO1"/>
      <c r="CRP1"/>
      <c r="CRQ1"/>
      <c r="CRR1"/>
      <c r="CRS1"/>
      <c r="CRT1"/>
      <c r="CRU1"/>
      <c r="CRV1"/>
      <c r="CRW1"/>
      <c r="CRX1"/>
      <c r="CRY1"/>
      <c r="CRZ1"/>
      <c r="CSA1"/>
      <c r="CSB1"/>
      <c r="CSC1"/>
      <c r="CSD1"/>
      <c r="CSE1"/>
      <c r="CSF1"/>
      <c r="CSG1"/>
      <c r="CSH1"/>
      <c r="CSI1"/>
      <c r="CSJ1"/>
      <c r="CSK1"/>
      <c r="CSL1"/>
      <c r="CSM1"/>
      <c r="CSN1"/>
      <c r="CSO1"/>
      <c r="CSP1"/>
      <c r="CSQ1"/>
      <c r="CSR1"/>
      <c r="CSS1"/>
      <c r="CST1"/>
      <c r="CSU1"/>
      <c r="CSV1"/>
      <c r="CSW1"/>
      <c r="CSX1"/>
      <c r="CSY1"/>
      <c r="CSZ1"/>
      <c r="CTA1"/>
      <c r="CTB1"/>
      <c r="CTC1"/>
      <c r="CTD1"/>
      <c r="CTE1"/>
      <c r="CTF1"/>
      <c r="CTG1"/>
      <c r="CTH1"/>
      <c r="CTI1"/>
      <c r="CTJ1"/>
      <c r="CTK1"/>
      <c r="CTL1"/>
      <c r="CTM1"/>
      <c r="CTN1"/>
      <c r="CTO1"/>
      <c r="CTP1"/>
      <c r="CTQ1"/>
      <c r="CTR1"/>
      <c r="CTS1"/>
      <c r="CTT1"/>
      <c r="CTU1"/>
      <c r="CTV1"/>
      <c r="CTW1"/>
      <c r="CTX1"/>
      <c r="CTY1"/>
      <c r="CTZ1"/>
      <c r="CUA1"/>
      <c r="CUB1"/>
      <c r="CUC1"/>
      <c r="CUD1"/>
      <c r="CUE1"/>
      <c r="CUF1"/>
      <c r="CUG1"/>
      <c r="CUH1"/>
      <c r="CUI1"/>
      <c r="CUJ1"/>
      <c r="CUK1"/>
      <c r="CUL1"/>
      <c r="CUM1"/>
      <c r="CUN1"/>
      <c r="CUO1"/>
      <c r="CUP1"/>
      <c r="CUQ1"/>
      <c r="CUR1"/>
      <c r="CUS1"/>
      <c r="CUT1"/>
      <c r="CUU1"/>
      <c r="CUV1"/>
      <c r="CUW1"/>
      <c r="CUX1"/>
      <c r="CUY1"/>
      <c r="CUZ1"/>
      <c r="CVA1"/>
      <c r="CVB1"/>
      <c r="CVC1"/>
      <c r="CVD1"/>
      <c r="CVE1"/>
      <c r="CVF1"/>
      <c r="CVG1"/>
      <c r="CVH1"/>
      <c r="CVI1"/>
      <c r="CVJ1"/>
      <c r="CVK1"/>
      <c r="CVL1"/>
      <c r="CVM1"/>
      <c r="CVN1"/>
      <c r="CVO1"/>
      <c r="CVP1"/>
      <c r="CVQ1"/>
      <c r="CVR1"/>
      <c r="CVS1"/>
      <c r="CVT1"/>
      <c r="CVU1"/>
      <c r="CVV1"/>
      <c r="CVW1"/>
      <c r="CVX1"/>
      <c r="CVY1"/>
      <c r="CVZ1"/>
      <c r="CWA1"/>
      <c r="CWB1"/>
      <c r="CWC1"/>
      <c r="CWD1"/>
      <c r="CWE1"/>
      <c r="CWF1"/>
      <c r="CWG1"/>
      <c r="CWH1"/>
      <c r="CWI1"/>
      <c r="CWJ1"/>
      <c r="CWK1"/>
      <c r="CWL1"/>
      <c r="CWM1"/>
      <c r="CWN1"/>
      <c r="CWO1"/>
      <c r="CWP1"/>
      <c r="CWQ1"/>
      <c r="CWR1"/>
      <c r="CWS1"/>
      <c r="CWT1"/>
      <c r="CWU1"/>
      <c r="CWV1"/>
      <c r="CWW1"/>
      <c r="CWX1"/>
      <c r="CWY1"/>
      <c r="CWZ1"/>
      <c r="CXA1"/>
      <c r="CXB1"/>
      <c r="CXC1"/>
      <c r="CXD1"/>
      <c r="CXE1"/>
      <c r="CXF1"/>
      <c r="CXG1"/>
      <c r="CXH1"/>
      <c r="CXI1"/>
      <c r="CXJ1"/>
      <c r="CXK1"/>
      <c r="CXL1"/>
      <c r="CXM1"/>
      <c r="CXN1"/>
      <c r="CXO1"/>
      <c r="CXP1"/>
      <c r="CXQ1"/>
      <c r="CXR1"/>
      <c r="CXS1"/>
      <c r="CXT1"/>
      <c r="CXU1"/>
      <c r="CXV1"/>
      <c r="CXW1"/>
      <c r="CXX1"/>
      <c r="CXY1"/>
      <c r="CXZ1"/>
      <c r="CYA1"/>
      <c r="CYB1"/>
      <c r="CYC1"/>
      <c r="CYD1"/>
      <c r="CYE1"/>
      <c r="CYF1"/>
      <c r="CYG1"/>
      <c r="CYH1"/>
      <c r="CYI1"/>
      <c r="CYJ1"/>
      <c r="CYK1"/>
      <c r="CYL1"/>
      <c r="CYM1"/>
      <c r="CYN1"/>
      <c r="CYO1"/>
      <c r="CYP1"/>
      <c r="CYQ1"/>
      <c r="CYR1"/>
      <c r="CYS1"/>
      <c r="CYT1"/>
      <c r="CYU1"/>
      <c r="CYV1"/>
      <c r="CYW1"/>
      <c r="CYX1"/>
      <c r="CYY1"/>
      <c r="CYZ1"/>
      <c r="CZA1"/>
      <c r="CZB1"/>
      <c r="CZC1"/>
      <c r="CZD1"/>
      <c r="CZE1"/>
      <c r="CZF1"/>
      <c r="CZG1"/>
      <c r="CZH1"/>
      <c r="CZI1"/>
      <c r="CZJ1"/>
      <c r="CZK1"/>
      <c r="CZL1"/>
      <c r="CZM1"/>
      <c r="CZN1"/>
      <c r="CZO1"/>
      <c r="CZP1"/>
      <c r="CZQ1"/>
      <c r="CZR1"/>
      <c r="CZS1"/>
      <c r="CZT1"/>
      <c r="CZU1"/>
      <c r="CZV1"/>
      <c r="CZW1"/>
      <c r="CZX1"/>
      <c r="CZY1"/>
      <c r="CZZ1"/>
      <c r="DAA1"/>
      <c r="DAB1"/>
      <c r="DAC1"/>
      <c r="DAD1"/>
      <c r="DAE1"/>
      <c r="DAF1"/>
      <c r="DAG1"/>
      <c r="DAH1"/>
      <c r="DAI1"/>
      <c r="DAJ1"/>
      <c r="DAK1"/>
      <c r="DAL1"/>
      <c r="DAM1"/>
      <c r="DAN1"/>
      <c r="DAO1"/>
      <c r="DAP1"/>
      <c r="DAQ1"/>
      <c r="DAR1"/>
      <c r="DAS1"/>
      <c r="DAT1"/>
      <c r="DAU1"/>
      <c r="DAV1"/>
      <c r="DAW1"/>
      <c r="DAX1"/>
      <c r="DAY1"/>
      <c r="DAZ1"/>
      <c r="DBA1"/>
      <c r="DBB1"/>
      <c r="DBC1"/>
      <c r="DBD1"/>
      <c r="DBE1"/>
      <c r="DBF1"/>
      <c r="DBG1"/>
      <c r="DBH1"/>
      <c r="DBI1"/>
      <c r="DBJ1"/>
      <c r="DBK1"/>
      <c r="DBL1"/>
      <c r="DBM1"/>
      <c r="DBN1"/>
      <c r="DBO1"/>
      <c r="DBP1"/>
      <c r="DBQ1"/>
      <c r="DBR1"/>
      <c r="DBS1"/>
      <c r="DBT1"/>
      <c r="DBU1"/>
      <c r="DBV1"/>
      <c r="DBW1"/>
      <c r="DBX1"/>
      <c r="DBY1"/>
      <c r="DBZ1"/>
      <c r="DCA1"/>
      <c r="DCB1"/>
      <c r="DCC1"/>
      <c r="DCD1"/>
      <c r="DCE1"/>
      <c r="DCF1"/>
      <c r="DCG1"/>
      <c r="DCH1"/>
      <c r="DCI1"/>
      <c r="DCJ1"/>
      <c r="DCK1"/>
      <c r="DCL1"/>
      <c r="DCM1"/>
      <c r="DCN1"/>
      <c r="DCO1"/>
      <c r="DCP1"/>
      <c r="DCQ1"/>
      <c r="DCR1"/>
      <c r="DCS1"/>
      <c r="DCT1"/>
      <c r="DCU1"/>
      <c r="DCV1"/>
      <c r="DCW1"/>
      <c r="DCX1"/>
      <c r="DCY1"/>
      <c r="DCZ1"/>
      <c r="DDA1"/>
      <c r="DDB1"/>
      <c r="DDC1"/>
      <c r="DDD1"/>
      <c r="DDE1"/>
      <c r="DDF1"/>
      <c r="DDG1"/>
      <c r="DDH1"/>
      <c r="DDI1"/>
      <c r="DDJ1"/>
      <c r="DDK1"/>
      <c r="DDL1"/>
      <c r="DDM1"/>
      <c r="DDN1"/>
      <c r="DDO1"/>
      <c r="DDP1"/>
      <c r="DDQ1"/>
      <c r="DDR1"/>
      <c r="DDS1"/>
      <c r="DDT1"/>
      <c r="DDU1"/>
      <c r="DDV1"/>
      <c r="DDW1"/>
      <c r="DDX1"/>
      <c r="DDY1"/>
      <c r="DDZ1"/>
      <c r="DEA1"/>
      <c r="DEB1"/>
      <c r="DEC1"/>
      <c r="DED1"/>
      <c r="DEE1"/>
      <c r="DEF1"/>
      <c r="DEG1"/>
      <c r="DEH1"/>
      <c r="DEI1"/>
      <c r="DEJ1"/>
      <c r="DEK1"/>
      <c r="DEL1"/>
      <c r="DEM1"/>
      <c r="DEN1"/>
      <c r="DEO1"/>
      <c r="DEP1"/>
      <c r="DEQ1"/>
      <c r="DER1"/>
      <c r="DES1"/>
      <c r="DET1"/>
      <c r="DEU1"/>
      <c r="DEV1"/>
      <c r="DEW1"/>
      <c r="DEX1"/>
      <c r="DEY1"/>
      <c r="DEZ1"/>
      <c r="DFA1"/>
      <c r="DFB1"/>
      <c r="DFC1"/>
      <c r="DFD1"/>
      <c r="DFE1"/>
      <c r="DFF1"/>
      <c r="DFG1"/>
      <c r="DFH1"/>
      <c r="DFI1"/>
      <c r="DFJ1"/>
      <c r="DFK1"/>
      <c r="DFL1"/>
      <c r="DFM1"/>
      <c r="DFN1"/>
      <c r="DFO1"/>
      <c r="DFP1"/>
      <c r="DFQ1"/>
      <c r="DFR1"/>
      <c r="DFS1"/>
      <c r="DFT1"/>
      <c r="DFU1"/>
      <c r="DFV1"/>
      <c r="DFW1"/>
      <c r="DFX1"/>
      <c r="DFY1"/>
      <c r="DFZ1"/>
      <c r="DGA1"/>
      <c r="DGB1"/>
      <c r="DGC1"/>
      <c r="DGD1"/>
      <c r="DGE1"/>
      <c r="DGF1"/>
      <c r="DGG1"/>
      <c r="DGH1"/>
      <c r="DGI1"/>
      <c r="DGJ1"/>
      <c r="DGK1"/>
      <c r="DGL1"/>
      <c r="DGM1"/>
      <c r="DGN1"/>
      <c r="DGO1"/>
      <c r="DGP1"/>
      <c r="DGQ1"/>
      <c r="DGR1"/>
      <c r="DGS1"/>
      <c r="DGT1"/>
      <c r="DGU1"/>
      <c r="DGV1"/>
      <c r="DGW1"/>
      <c r="DGX1"/>
      <c r="DGY1"/>
      <c r="DGZ1"/>
      <c r="DHA1"/>
      <c r="DHB1"/>
      <c r="DHC1"/>
      <c r="DHD1"/>
      <c r="DHE1"/>
      <c r="DHF1"/>
      <c r="DHG1"/>
      <c r="DHH1"/>
      <c r="DHI1"/>
      <c r="DHJ1"/>
      <c r="DHK1"/>
      <c r="DHL1"/>
      <c r="DHM1"/>
      <c r="DHN1"/>
      <c r="DHO1"/>
      <c r="DHP1"/>
      <c r="DHQ1"/>
      <c r="DHR1"/>
      <c r="DHS1"/>
      <c r="DHT1"/>
      <c r="DHU1"/>
      <c r="DHV1"/>
      <c r="DHW1"/>
      <c r="DHX1"/>
      <c r="DHY1"/>
      <c r="DHZ1"/>
      <c r="DIA1"/>
      <c r="DIB1"/>
      <c r="DIC1"/>
      <c r="DID1"/>
      <c r="DIE1"/>
      <c r="DIF1"/>
      <c r="DIG1"/>
      <c r="DIH1"/>
      <c r="DII1"/>
      <c r="DIJ1"/>
      <c r="DIK1"/>
      <c r="DIL1"/>
      <c r="DIM1"/>
      <c r="DIN1"/>
      <c r="DIO1"/>
      <c r="DIP1"/>
      <c r="DIQ1"/>
      <c r="DIR1"/>
      <c r="DIS1"/>
      <c r="DIT1"/>
      <c r="DIU1"/>
      <c r="DIV1"/>
      <c r="DIW1"/>
      <c r="DIX1"/>
      <c r="DIY1"/>
      <c r="DIZ1"/>
      <c r="DJA1"/>
      <c r="DJB1"/>
      <c r="DJC1"/>
      <c r="DJD1"/>
      <c r="DJE1"/>
      <c r="DJF1"/>
      <c r="DJG1"/>
      <c r="DJH1"/>
      <c r="DJI1"/>
      <c r="DJJ1"/>
      <c r="DJK1"/>
      <c r="DJL1"/>
      <c r="DJM1"/>
      <c r="DJN1"/>
      <c r="DJO1"/>
      <c r="DJP1"/>
      <c r="DJQ1"/>
      <c r="DJR1"/>
      <c r="DJS1"/>
      <c r="DJT1"/>
      <c r="DJU1"/>
      <c r="DJV1"/>
      <c r="DJW1"/>
      <c r="DJX1"/>
      <c r="DJY1"/>
      <c r="DJZ1"/>
      <c r="DKA1"/>
      <c r="DKB1"/>
      <c r="DKC1"/>
      <c r="DKD1"/>
      <c r="DKE1"/>
      <c r="DKF1"/>
      <c r="DKG1"/>
      <c r="DKH1"/>
      <c r="DKI1"/>
      <c r="DKJ1"/>
      <c r="DKK1"/>
      <c r="DKL1"/>
      <c r="DKM1"/>
      <c r="DKN1"/>
      <c r="DKO1"/>
      <c r="DKP1"/>
      <c r="DKQ1"/>
      <c r="DKR1"/>
      <c r="DKS1"/>
      <c r="DKT1"/>
      <c r="DKU1"/>
      <c r="DKV1"/>
      <c r="DKW1"/>
      <c r="DKX1"/>
      <c r="DKY1"/>
      <c r="DKZ1"/>
      <c r="DLA1"/>
      <c r="DLB1"/>
      <c r="DLC1"/>
      <c r="DLD1"/>
      <c r="DLE1"/>
      <c r="DLF1"/>
      <c r="DLG1"/>
      <c r="DLH1"/>
      <c r="DLI1"/>
      <c r="DLJ1"/>
      <c r="DLK1"/>
      <c r="DLL1"/>
      <c r="DLM1"/>
      <c r="DLN1"/>
      <c r="DLO1"/>
      <c r="DLP1"/>
      <c r="DLQ1"/>
      <c r="DLR1"/>
      <c r="DLS1"/>
      <c r="DLT1"/>
      <c r="DLU1"/>
      <c r="DLV1"/>
      <c r="DLW1"/>
      <c r="DLX1"/>
      <c r="DLY1"/>
      <c r="DLZ1"/>
      <c r="DMA1"/>
      <c r="DMB1"/>
      <c r="DMC1"/>
      <c r="DMD1"/>
      <c r="DME1"/>
      <c r="DMF1"/>
      <c r="DMG1"/>
      <c r="DMH1"/>
      <c r="DMI1"/>
      <c r="DMJ1"/>
      <c r="DMK1"/>
      <c r="DML1"/>
      <c r="DMM1"/>
      <c r="DMN1"/>
      <c r="DMO1"/>
      <c r="DMP1"/>
      <c r="DMQ1"/>
      <c r="DMR1"/>
      <c r="DMS1"/>
      <c r="DMT1"/>
      <c r="DMU1"/>
      <c r="DMV1"/>
      <c r="DMW1"/>
      <c r="DMX1"/>
      <c r="DMY1"/>
      <c r="DMZ1"/>
      <c r="DNA1"/>
      <c r="DNB1"/>
      <c r="DNC1"/>
      <c r="DND1"/>
      <c r="DNE1"/>
      <c r="DNF1"/>
      <c r="DNG1"/>
      <c r="DNH1"/>
      <c r="DNI1"/>
      <c r="DNJ1"/>
      <c r="DNK1"/>
      <c r="DNL1"/>
      <c r="DNM1"/>
      <c r="DNN1"/>
      <c r="DNO1"/>
      <c r="DNP1"/>
      <c r="DNQ1"/>
      <c r="DNR1"/>
      <c r="DNS1"/>
      <c r="DNT1"/>
      <c r="DNU1"/>
      <c r="DNV1"/>
      <c r="DNW1"/>
      <c r="DNX1"/>
      <c r="DNY1"/>
      <c r="DNZ1"/>
      <c r="DOA1"/>
      <c r="DOB1"/>
      <c r="DOC1"/>
      <c r="DOD1"/>
      <c r="DOE1"/>
      <c r="DOF1"/>
      <c r="DOG1"/>
      <c r="DOH1"/>
      <c r="DOI1"/>
      <c r="DOJ1"/>
      <c r="DOK1"/>
      <c r="DOL1"/>
      <c r="DOM1"/>
      <c r="DON1"/>
      <c r="DOO1"/>
      <c r="DOP1"/>
      <c r="DOQ1"/>
      <c r="DOR1"/>
      <c r="DOS1"/>
      <c r="DOT1"/>
      <c r="DOU1"/>
      <c r="DOV1"/>
      <c r="DOW1"/>
      <c r="DOX1"/>
      <c r="DOY1"/>
      <c r="DOZ1"/>
      <c r="DPA1"/>
      <c r="DPB1"/>
      <c r="DPC1"/>
      <c r="DPD1"/>
      <c r="DPE1"/>
      <c r="DPF1"/>
      <c r="DPG1"/>
      <c r="DPH1"/>
      <c r="DPI1"/>
      <c r="DPJ1"/>
      <c r="DPK1"/>
      <c r="DPL1"/>
      <c r="DPM1"/>
      <c r="DPN1"/>
      <c r="DPO1"/>
      <c r="DPP1"/>
      <c r="DPQ1"/>
      <c r="DPR1"/>
      <c r="DPS1"/>
      <c r="DPT1"/>
      <c r="DPU1"/>
      <c r="DPV1"/>
      <c r="DPW1"/>
      <c r="DPX1"/>
      <c r="DPY1"/>
      <c r="DPZ1"/>
      <c r="DQA1"/>
      <c r="DQB1"/>
      <c r="DQC1"/>
      <c r="DQD1"/>
      <c r="DQE1"/>
      <c r="DQF1"/>
      <c r="DQG1"/>
      <c r="DQH1"/>
      <c r="DQI1"/>
      <c r="DQJ1"/>
      <c r="DQK1"/>
      <c r="DQL1"/>
      <c r="DQM1"/>
      <c r="DQN1"/>
      <c r="DQO1"/>
      <c r="DQP1"/>
      <c r="DQQ1"/>
      <c r="DQR1"/>
      <c r="DQS1"/>
      <c r="DQT1"/>
      <c r="DQU1"/>
      <c r="DQV1"/>
      <c r="DQW1"/>
      <c r="DQX1"/>
      <c r="DQY1"/>
      <c r="DQZ1"/>
      <c r="DRA1"/>
      <c r="DRB1"/>
      <c r="DRC1"/>
      <c r="DRD1"/>
      <c r="DRE1"/>
      <c r="DRF1"/>
      <c r="DRG1"/>
      <c r="DRH1"/>
      <c r="DRI1"/>
      <c r="DRJ1"/>
      <c r="DRK1"/>
      <c r="DRL1"/>
      <c r="DRM1"/>
      <c r="DRN1"/>
      <c r="DRO1"/>
      <c r="DRP1"/>
      <c r="DRQ1"/>
      <c r="DRR1"/>
      <c r="DRS1"/>
      <c r="DRT1"/>
      <c r="DRU1"/>
      <c r="DRV1"/>
      <c r="DRW1"/>
      <c r="DRX1"/>
      <c r="DRY1"/>
      <c r="DRZ1"/>
      <c r="DSA1"/>
      <c r="DSB1"/>
      <c r="DSC1"/>
      <c r="DSD1"/>
      <c r="DSE1"/>
      <c r="DSF1"/>
      <c r="DSG1"/>
      <c r="DSH1"/>
      <c r="DSI1"/>
      <c r="DSJ1"/>
      <c r="DSK1"/>
      <c r="DSL1"/>
      <c r="DSM1"/>
      <c r="DSN1"/>
      <c r="DSO1"/>
      <c r="DSP1"/>
      <c r="DSQ1"/>
      <c r="DSR1"/>
      <c r="DSS1"/>
      <c r="DST1"/>
      <c r="DSU1"/>
      <c r="DSV1"/>
      <c r="DSW1"/>
      <c r="DSX1"/>
      <c r="DSY1"/>
      <c r="DSZ1"/>
      <c r="DTA1"/>
      <c r="DTB1"/>
      <c r="DTC1"/>
      <c r="DTD1"/>
      <c r="DTE1"/>
      <c r="DTF1"/>
      <c r="DTG1"/>
      <c r="DTH1"/>
      <c r="DTI1"/>
      <c r="DTJ1"/>
      <c r="DTK1"/>
      <c r="DTL1"/>
      <c r="DTM1"/>
      <c r="DTN1"/>
      <c r="DTO1"/>
      <c r="DTP1"/>
      <c r="DTQ1"/>
      <c r="DTR1"/>
      <c r="DTS1"/>
      <c r="DTT1"/>
      <c r="DTU1"/>
      <c r="DTV1"/>
      <c r="DTW1"/>
      <c r="DTX1"/>
      <c r="DTY1"/>
      <c r="DTZ1"/>
      <c r="DUA1"/>
      <c r="DUB1"/>
      <c r="DUC1"/>
      <c r="DUD1"/>
      <c r="DUE1"/>
      <c r="DUF1"/>
      <c r="DUG1"/>
      <c r="DUH1"/>
      <c r="DUI1"/>
      <c r="DUJ1"/>
      <c r="DUK1"/>
      <c r="DUL1"/>
      <c r="DUM1"/>
      <c r="DUN1"/>
      <c r="DUO1"/>
      <c r="DUP1"/>
      <c r="DUQ1"/>
      <c r="DUR1"/>
      <c r="DUS1"/>
      <c r="DUT1"/>
      <c r="DUU1"/>
      <c r="DUV1"/>
      <c r="DUW1"/>
      <c r="DUX1"/>
      <c r="DUY1"/>
      <c r="DUZ1"/>
      <c r="DVA1"/>
      <c r="DVB1"/>
      <c r="DVC1"/>
      <c r="DVD1"/>
      <c r="DVE1"/>
      <c r="DVF1"/>
      <c r="DVG1"/>
      <c r="DVH1"/>
      <c r="DVI1"/>
      <c r="DVJ1"/>
      <c r="DVK1"/>
      <c r="DVL1"/>
      <c r="DVM1"/>
      <c r="DVN1"/>
      <c r="DVO1"/>
      <c r="DVP1"/>
      <c r="DVQ1"/>
      <c r="DVR1"/>
      <c r="DVS1"/>
      <c r="DVT1"/>
      <c r="DVU1"/>
      <c r="DVV1"/>
      <c r="DVW1"/>
      <c r="DVX1"/>
      <c r="DVY1"/>
      <c r="DVZ1"/>
      <c r="DWA1"/>
      <c r="DWB1"/>
      <c r="DWC1"/>
      <c r="DWD1"/>
      <c r="DWE1"/>
      <c r="DWF1"/>
      <c r="DWG1"/>
      <c r="DWH1"/>
      <c r="DWI1"/>
      <c r="DWJ1"/>
      <c r="DWK1"/>
      <c r="DWL1"/>
      <c r="DWM1"/>
      <c r="DWN1"/>
      <c r="DWO1"/>
      <c r="DWP1"/>
      <c r="DWQ1"/>
      <c r="DWR1"/>
      <c r="DWS1"/>
      <c r="DWT1"/>
      <c r="DWU1"/>
      <c r="DWV1"/>
      <c r="DWW1"/>
      <c r="DWX1"/>
      <c r="DWY1"/>
      <c r="DWZ1"/>
      <c r="DXA1"/>
      <c r="DXB1"/>
      <c r="DXC1"/>
      <c r="DXD1"/>
      <c r="DXE1"/>
      <c r="DXF1"/>
      <c r="DXG1"/>
      <c r="DXH1"/>
      <c r="DXI1"/>
      <c r="DXJ1"/>
      <c r="DXK1"/>
      <c r="DXL1"/>
      <c r="DXM1"/>
      <c r="DXN1"/>
      <c r="DXO1"/>
      <c r="DXP1"/>
      <c r="DXQ1"/>
      <c r="DXR1"/>
      <c r="DXS1"/>
      <c r="DXT1"/>
      <c r="DXU1"/>
      <c r="DXV1"/>
      <c r="DXW1"/>
      <c r="DXX1"/>
      <c r="DXY1"/>
      <c r="DXZ1"/>
      <c r="DYA1"/>
      <c r="DYB1"/>
      <c r="DYC1"/>
      <c r="DYD1"/>
      <c r="DYE1"/>
      <c r="DYF1"/>
      <c r="DYG1"/>
      <c r="DYH1"/>
      <c r="DYI1"/>
      <c r="DYJ1"/>
      <c r="DYK1"/>
      <c r="DYL1"/>
      <c r="DYM1"/>
      <c r="DYN1"/>
      <c r="DYO1"/>
      <c r="DYP1"/>
      <c r="DYQ1"/>
      <c r="DYR1"/>
      <c r="DYS1"/>
      <c r="DYT1"/>
      <c r="DYU1"/>
      <c r="DYV1"/>
      <c r="DYW1"/>
      <c r="DYX1"/>
      <c r="DYY1"/>
      <c r="DYZ1"/>
      <c r="DZA1"/>
      <c r="DZB1"/>
      <c r="DZC1"/>
      <c r="DZD1"/>
      <c r="DZE1"/>
      <c r="DZF1"/>
      <c r="DZG1"/>
      <c r="DZH1"/>
      <c r="DZI1"/>
      <c r="DZJ1"/>
      <c r="DZK1"/>
      <c r="DZL1"/>
      <c r="DZM1"/>
      <c r="DZN1"/>
      <c r="DZO1"/>
      <c r="DZP1"/>
      <c r="DZQ1"/>
      <c r="DZR1"/>
      <c r="DZS1"/>
      <c r="DZT1"/>
      <c r="DZU1"/>
      <c r="DZV1"/>
      <c r="DZW1"/>
      <c r="DZX1"/>
      <c r="DZY1"/>
      <c r="DZZ1"/>
      <c r="EAA1"/>
      <c r="EAB1"/>
      <c r="EAC1"/>
      <c r="EAD1"/>
      <c r="EAE1"/>
      <c r="EAF1"/>
      <c r="EAG1"/>
      <c r="EAH1"/>
      <c r="EAI1"/>
      <c r="EAJ1"/>
      <c r="EAK1"/>
      <c r="EAL1"/>
      <c r="EAM1"/>
      <c r="EAN1"/>
      <c r="EAO1"/>
      <c r="EAP1"/>
      <c r="EAQ1"/>
      <c r="EAR1"/>
      <c r="EAS1"/>
      <c r="EAT1"/>
      <c r="EAU1"/>
      <c r="EAV1"/>
      <c r="EAW1"/>
      <c r="EAX1"/>
      <c r="EAY1"/>
      <c r="EAZ1"/>
      <c r="EBA1"/>
      <c r="EBB1"/>
      <c r="EBC1"/>
      <c r="EBD1"/>
      <c r="EBE1"/>
      <c r="EBF1"/>
      <c r="EBG1"/>
      <c r="EBH1"/>
      <c r="EBI1"/>
      <c r="EBJ1"/>
      <c r="EBK1"/>
      <c r="EBL1"/>
      <c r="EBM1"/>
      <c r="EBN1"/>
      <c r="EBO1"/>
      <c r="EBP1"/>
      <c r="EBQ1"/>
      <c r="EBR1"/>
      <c r="EBS1"/>
      <c r="EBT1"/>
      <c r="EBU1"/>
      <c r="EBV1"/>
      <c r="EBW1"/>
      <c r="EBX1"/>
      <c r="EBY1"/>
      <c r="EBZ1"/>
      <c r="ECA1"/>
      <c r="ECB1"/>
      <c r="ECC1"/>
      <c r="ECD1"/>
      <c r="ECE1"/>
      <c r="ECF1"/>
      <c r="ECG1"/>
      <c r="ECH1"/>
      <c r="ECI1"/>
      <c r="ECJ1"/>
      <c r="ECK1"/>
      <c r="ECL1"/>
      <c r="ECM1"/>
      <c r="ECN1"/>
      <c r="ECO1"/>
      <c r="ECP1"/>
      <c r="ECQ1"/>
      <c r="ECR1"/>
      <c r="ECS1"/>
      <c r="ECT1"/>
      <c r="ECU1"/>
      <c r="ECV1"/>
      <c r="ECW1"/>
      <c r="ECX1"/>
      <c r="ECY1"/>
      <c r="ECZ1"/>
      <c r="EDA1"/>
      <c r="EDB1"/>
      <c r="EDC1"/>
      <c r="EDD1"/>
      <c r="EDE1"/>
      <c r="EDF1"/>
      <c r="EDG1"/>
      <c r="EDH1"/>
      <c r="EDI1"/>
      <c r="EDJ1"/>
      <c r="EDK1"/>
      <c r="EDL1"/>
      <c r="EDM1"/>
      <c r="EDN1"/>
      <c r="EDO1"/>
      <c r="EDP1"/>
      <c r="EDQ1"/>
      <c r="EDR1"/>
      <c r="EDS1"/>
      <c r="EDT1"/>
      <c r="EDU1"/>
      <c r="EDV1"/>
      <c r="EDW1"/>
      <c r="EDX1"/>
      <c r="EDY1"/>
      <c r="EDZ1"/>
      <c r="EEA1"/>
      <c r="EEB1"/>
      <c r="EEC1"/>
      <c r="EED1"/>
      <c r="EEE1"/>
      <c r="EEF1"/>
      <c r="EEG1"/>
      <c r="EEH1"/>
      <c r="EEI1"/>
      <c r="EEJ1"/>
      <c r="EEK1"/>
      <c r="EEL1"/>
      <c r="EEM1"/>
      <c r="EEN1"/>
      <c r="EEO1"/>
      <c r="EEP1"/>
      <c r="EEQ1"/>
      <c r="EER1"/>
      <c r="EES1"/>
      <c r="EET1"/>
      <c r="EEU1"/>
      <c r="EEV1"/>
      <c r="EEW1"/>
      <c r="EEX1"/>
      <c r="EEY1"/>
      <c r="EEZ1"/>
      <c r="EFA1"/>
      <c r="EFB1"/>
      <c r="EFC1"/>
      <c r="EFD1"/>
      <c r="EFE1"/>
      <c r="EFF1"/>
      <c r="EFG1"/>
      <c r="EFH1"/>
      <c r="EFI1"/>
      <c r="EFJ1"/>
      <c r="EFK1"/>
      <c r="EFL1"/>
      <c r="EFM1"/>
      <c r="EFN1"/>
      <c r="EFO1"/>
      <c r="EFP1"/>
      <c r="EFQ1"/>
      <c r="EFR1"/>
      <c r="EFS1"/>
      <c r="EFT1"/>
      <c r="EFU1"/>
      <c r="EFV1"/>
      <c r="EFW1"/>
      <c r="EFX1"/>
      <c r="EFY1"/>
      <c r="EFZ1"/>
      <c r="EGA1"/>
      <c r="EGB1"/>
      <c r="EGC1"/>
      <c r="EGD1"/>
      <c r="EGE1"/>
      <c r="EGF1"/>
      <c r="EGG1"/>
      <c r="EGH1"/>
      <c r="EGI1"/>
      <c r="EGJ1"/>
      <c r="EGK1"/>
      <c r="EGL1"/>
      <c r="EGM1"/>
      <c r="EGN1"/>
      <c r="EGO1"/>
      <c r="EGP1"/>
      <c r="EGQ1"/>
      <c r="EGR1"/>
      <c r="EGS1"/>
      <c r="EGT1"/>
      <c r="EGU1"/>
      <c r="EGV1"/>
      <c r="EGW1"/>
      <c r="EGX1"/>
      <c r="EGY1"/>
      <c r="EGZ1"/>
      <c r="EHA1"/>
      <c r="EHB1"/>
      <c r="EHC1"/>
      <c r="EHD1"/>
      <c r="EHE1"/>
      <c r="EHF1"/>
      <c r="EHG1"/>
      <c r="EHH1"/>
      <c r="EHI1"/>
      <c r="EHJ1"/>
      <c r="EHK1"/>
      <c r="EHL1"/>
      <c r="EHM1"/>
      <c r="EHN1"/>
      <c r="EHO1"/>
      <c r="EHP1"/>
      <c r="EHQ1"/>
      <c r="EHR1"/>
      <c r="EHS1"/>
      <c r="EHT1"/>
      <c r="EHU1"/>
      <c r="EHV1"/>
      <c r="EHW1"/>
      <c r="EHX1"/>
      <c r="EHY1"/>
      <c r="EHZ1"/>
      <c r="EIA1"/>
      <c r="EIB1"/>
      <c r="EIC1"/>
      <c r="EID1"/>
      <c r="EIE1"/>
      <c r="EIF1"/>
      <c r="EIG1"/>
      <c r="EIH1"/>
      <c r="EII1"/>
      <c r="EIJ1"/>
      <c r="EIK1"/>
      <c r="EIL1"/>
      <c r="EIM1"/>
      <c r="EIN1"/>
      <c r="EIO1"/>
      <c r="EIP1"/>
      <c r="EIQ1"/>
      <c r="EIR1"/>
      <c r="EIS1"/>
      <c r="EIT1"/>
      <c r="EIU1"/>
      <c r="EIV1"/>
      <c r="EIW1"/>
      <c r="EIX1"/>
      <c r="EIY1"/>
      <c r="EIZ1"/>
      <c r="EJA1"/>
      <c r="EJB1"/>
      <c r="EJC1"/>
      <c r="EJD1"/>
      <c r="EJE1"/>
      <c r="EJF1"/>
      <c r="EJG1"/>
      <c r="EJH1"/>
      <c r="EJI1"/>
      <c r="EJJ1"/>
      <c r="EJK1"/>
      <c r="EJL1"/>
      <c r="EJM1"/>
      <c r="EJN1"/>
      <c r="EJO1"/>
      <c r="EJP1"/>
      <c r="EJQ1"/>
      <c r="EJR1"/>
      <c r="EJS1"/>
      <c r="EJT1"/>
      <c r="EJU1"/>
      <c r="EJV1"/>
      <c r="EJW1"/>
      <c r="EJX1"/>
      <c r="EJY1"/>
      <c r="EJZ1"/>
      <c r="EKA1"/>
      <c r="EKB1"/>
      <c r="EKC1"/>
      <c r="EKD1"/>
      <c r="EKE1"/>
      <c r="EKF1"/>
      <c r="EKG1"/>
      <c r="EKH1"/>
      <c r="EKI1"/>
      <c r="EKJ1"/>
      <c r="EKK1"/>
      <c r="EKL1"/>
      <c r="EKM1"/>
      <c r="EKN1"/>
      <c r="EKO1"/>
      <c r="EKP1"/>
      <c r="EKQ1"/>
      <c r="EKR1"/>
      <c r="EKS1"/>
      <c r="EKT1"/>
      <c r="EKU1"/>
      <c r="EKV1"/>
      <c r="EKW1"/>
      <c r="EKX1"/>
      <c r="EKY1"/>
      <c r="EKZ1"/>
      <c r="ELA1"/>
      <c r="ELB1"/>
      <c r="ELC1"/>
      <c r="ELD1"/>
      <c r="ELE1"/>
      <c r="ELF1"/>
      <c r="ELG1"/>
      <c r="ELH1"/>
      <c r="ELI1"/>
      <c r="ELJ1"/>
      <c r="ELK1"/>
      <c r="ELL1"/>
      <c r="ELM1"/>
      <c r="ELN1"/>
      <c r="ELO1"/>
      <c r="ELP1"/>
      <c r="ELQ1"/>
      <c r="ELR1"/>
      <c r="ELS1"/>
      <c r="ELT1"/>
      <c r="ELU1"/>
      <c r="ELV1"/>
      <c r="ELW1"/>
      <c r="ELX1"/>
      <c r="ELY1"/>
      <c r="ELZ1"/>
      <c r="EMA1"/>
      <c r="EMB1"/>
      <c r="EMC1"/>
      <c r="EMD1"/>
      <c r="EME1"/>
      <c r="EMF1"/>
      <c r="EMG1"/>
      <c r="EMH1"/>
      <c r="EMI1"/>
      <c r="EMJ1"/>
      <c r="EMK1"/>
      <c r="EML1"/>
      <c r="EMM1"/>
      <c r="EMN1"/>
      <c r="EMO1"/>
      <c r="EMP1"/>
      <c r="EMQ1"/>
      <c r="EMR1"/>
      <c r="EMS1"/>
      <c r="EMT1"/>
      <c r="EMU1"/>
      <c r="EMV1"/>
      <c r="EMW1"/>
      <c r="EMX1"/>
      <c r="EMY1"/>
      <c r="EMZ1"/>
      <c r="ENA1"/>
      <c r="ENB1"/>
      <c r="ENC1"/>
      <c r="END1"/>
      <c r="ENE1"/>
      <c r="ENF1"/>
      <c r="ENG1"/>
      <c r="ENH1"/>
      <c r="ENI1"/>
      <c r="ENJ1"/>
      <c r="ENK1"/>
      <c r="ENL1"/>
      <c r="ENM1"/>
      <c r="ENN1"/>
      <c r="ENO1"/>
      <c r="ENP1"/>
      <c r="ENQ1"/>
      <c r="ENR1"/>
      <c r="ENS1"/>
      <c r="ENT1"/>
      <c r="ENU1"/>
      <c r="ENV1"/>
      <c r="ENW1"/>
      <c r="ENX1"/>
      <c r="ENY1"/>
      <c r="ENZ1"/>
      <c r="EOA1"/>
      <c r="EOB1"/>
      <c r="EOC1"/>
      <c r="EOD1"/>
      <c r="EOE1"/>
      <c r="EOF1"/>
      <c r="EOG1"/>
      <c r="EOH1"/>
      <c r="EOI1"/>
      <c r="EOJ1"/>
      <c r="EOK1"/>
      <c r="EOL1"/>
      <c r="EOM1"/>
      <c r="EON1"/>
      <c r="EOO1"/>
      <c r="EOP1"/>
      <c r="EOQ1"/>
      <c r="EOR1"/>
      <c r="EOS1"/>
      <c r="EOT1"/>
      <c r="EOU1"/>
      <c r="EOV1"/>
      <c r="EOW1"/>
      <c r="EOX1"/>
      <c r="EOY1"/>
      <c r="EOZ1"/>
      <c r="EPA1"/>
      <c r="EPB1"/>
      <c r="EPC1"/>
      <c r="EPD1"/>
      <c r="EPE1"/>
      <c r="EPF1"/>
      <c r="EPG1"/>
      <c r="EPH1"/>
      <c r="EPI1"/>
      <c r="EPJ1"/>
      <c r="EPK1"/>
      <c r="EPL1"/>
      <c r="EPM1"/>
      <c r="EPN1"/>
      <c r="EPO1"/>
      <c r="EPP1"/>
      <c r="EPQ1"/>
      <c r="EPR1"/>
      <c r="EPS1"/>
      <c r="EPT1"/>
      <c r="EPU1"/>
      <c r="EPV1"/>
      <c r="EPW1"/>
      <c r="EPX1"/>
      <c r="EPY1"/>
      <c r="EPZ1"/>
      <c r="EQA1"/>
      <c r="EQB1"/>
      <c r="EQC1"/>
      <c r="EQD1"/>
      <c r="EQE1"/>
      <c r="EQF1"/>
      <c r="EQG1"/>
      <c r="EQH1"/>
      <c r="EQI1"/>
      <c r="EQJ1"/>
      <c r="EQK1"/>
      <c r="EQL1"/>
      <c r="EQM1"/>
      <c r="EQN1"/>
      <c r="EQO1"/>
      <c r="EQP1"/>
      <c r="EQQ1"/>
      <c r="EQR1"/>
      <c r="EQS1"/>
      <c r="EQT1"/>
      <c r="EQU1"/>
      <c r="EQV1"/>
      <c r="EQW1"/>
      <c r="EQX1"/>
      <c r="EQY1"/>
      <c r="EQZ1"/>
      <c r="ERA1"/>
      <c r="ERB1"/>
      <c r="ERC1"/>
      <c r="ERD1"/>
      <c r="ERE1"/>
      <c r="ERF1"/>
      <c r="ERG1"/>
      <c r="ERH1"/>
      <c r="ERI1"/>
      <c r="ERJ1"/>
      <c r="ERK1"/>
      <c r="ERL1"/>
      <c r="ERM1"/>
      <c r="ERN1"/>
      <c r="ERO1"/>
      <c r="ERP1"/>
      <c r="ERQ1"/>
      <c r="ERR1"/>
      <c r="ERS1"/>
      <c r="ERT1"/>
      <c r="ERU1"/>
      <c r="ERV1"/>
      <c r="ERW1"/>
      <c r="ERX1"/>
      <c r="ERY1"/>
      <c r="ERZ1"/>
      <c r="ESA1"/>
      <c r="ESB1"/>
      <c r="ESC1"/>
      <c r="ESD1"/>
      <c r="ESE1"/>
      <c r="ESF1"/>
      <c r="ESG1"/>
      <c r="ESH1"/>
      <c r="ESI1"/>
      <c r="ESJ1"/>
      <c r="ESK1"/>
      <c r="ESL1"/>
      <c r="ESM1"/>
      <c r="ESN1"/>
      <c r="ESO1"/>
      <c r="ESP1"/>
      <c r="ESQ1"/>
      <c r="ESR1"/>
      <c r="ESS1"/>
      <c r="EST1"/>
      <c r="ESU1"/>
      <c r="ESV1"/>
      <c r="ESW1"/>
      <c r="ESX1"/>
      <c r="ESY1"/>
      <c r="ESZ1"/>
      <c r="ETA1"/>
      <c r="ETB1"/>
      <c r="ETC1"/>
      <c r="ETD1"/>
      <c r="ETE1"/>
      <c r="ETF1"/>
      <c r="ETG1"/>
      <c r="ETH1"/>
      <c r="ETI1"/>
      <c r="ETJ1"/>
      <c r="ETK1"/>
      <c r="ETL1"/>
      <c r="ETM1"/>
      <c r="ETN1"/>
      <c r="ETO1"/>
      <c r="ETP1"/>
      <c r="ETQ1"/>
      <c r="ETR1"/>
      <c r="ETS1"/>
      <c r="ETT1"/>
      <c r="ETU1"/>
      <c r="ETV1"/>
      <c r="ETW1"/>
      <c r="ETX1"/>
      <c r="ETY1"/>
      <c r="ETZ1"/>
      <c r="EUA1"/>
      <c r="EUB1"/>
      <c r="EUC1"/>
      <c r="EUD1"/>
      <c r="EUE1"/>
      <c r="EUF1"/>
      <c r="EUG1"/>
      <c r="EUH1"/>
      <c r="EUI1"/>
      <c r="EUJ1"/>
      <c r="EUK1"/>
      <c r="EUL1"/>
      <c r="EUM1"/>
      <c r="EUN1"/>
      <c r="EUO1"/>
      <c r="EUP1"/>
      <c r="EUQ1"/>
      <c r="EUR1"/>
      <c r="EUS1"/>
      <c r="EUT1"/>
      <c r="EUU1"/>
      <c r="EUV1"/>
      <c r="EUW1"/>
      <c r="EUX1"/>
      <c r="EUY1"/>
      <c r="EUZ1"/>
      <c r="EVA1"/>
      <c r="EVB1"/>
      <c r="EVC1"/>
      <c r="EVD1"/>
      <c r="EVE1"/>
      <c r="EVF1"/>
      <c r="EVG1"/>
      <c r="EVH1"/>
      <c r="EVI1"/>
      <c r="EVJ1"/>
      <c r="EVK1"/>
      <c r="EVL1"/>
      <c r="EVM1"/>
      <c r="EVN1"/>
      <c r="EVO1"/>
      <c r="EVP1"/>
      <c r="EVQ1"/>
      <c r="EVR1"/>
      <c r="EVS1"/>
      <c r="EVT1"/>
      <c r="EVU1"/>
      <c r="EVV1"/>
      <c r="EVW1"/>
      <c r="EVX1"/>
      <c r="EVY1"/>
      <c r="EVZ1"/>
      <c r="EWA1"/>
      <c r="EWB1"/>
      <c r="EWC1"/>
      <c r="EWD1"/>
      <c r="EWE1"/>
      <c r="EWF1"/>
      <c r="EWG1"/>
      <c r="EWH1"/>
      <c r="EWI1"/>
      <c r="EWJ1"/>
      <c r="EWK1"/>
      <c r="EWL1"/>
      <c r="EWM1"/>
      <c r="EWN1"/>
      <c r="EWO1"/>
      <c r="EWP1"/>
      <c r="EWQ1"/>
      <c r="EWR1"/>
      <c r="EWS1"/>
      <c r="EWT1"/>
      <c r="EWU1"/>
      <c r="EWV1"/>
      <c r="EWW1"/>
      <c r="EWX1"/>
      <c r="EWY1"/>
      <c r="EWZ1"/>
      <c r="EXA1"/>
      <c r="EXB1"/>
      <c r="EXC1"/>
      <c r="EXD1"/>
      <c r="EXE1"/>
      <c r="EXF1"/>
      <c r="EXG1"/>
      <c r="EXH1"/>
      <c r="EXI1"/>
      <c r="EXJ1"/>
      <c r="EXK1"/>
      <c r="EXL1"/>
      <c r="EXM1"/>
      <c r="EXN1"/>
      <c r="EXO1"/>
      <c r="EXP1"/>
      <c r="EXQ1"/>
      <c r="EXR1"/>
      <c r="EXS1"/>
      <c r="EXT1"/>
      <c r="EXU1"/>
      <c r="EXV1"/>
      <c r="EXW1"/>
      <c r="EXX1"/>
      <c r="EXY1"/>
      <c r="EXZ1"/>
      <c r="EYA1"/>
      <c r="EYB1"/>
      <c r="EYC1"/>
      <c r="EYD1"/>
      <c r="EYE1"/>
      <c r="EYF1"/>
      <c r="EYG1"/>
      <c r="EYH1"/>
      <c r="EYI1"/>
      <c r="EYJ1"/>
      <c r="EYK1"/>
      <c r="EYL1"/>
      <c r="EYM1"/>
      <c r="EYN1"/>
      <c r="EYO1"/>
      <c r="EYP1"/>
      <c r="EYQ1"/>
      <c r="EYR1"/>
      <c r="EYS1"/>
      <c r="EYT1"/>
      <c r="EYU1"/>
      <c r="EYV1"/>
      <c r="EYW1"/>
      <c r="EYX1"/>
      <c r="EYY1"/>
      <c r="EYZ1"/>
      <c r="EZA1"/>
      <c r="EZB1"/>
      <c r="EZC1"/>
      <c r="EZD1"/>
      <c r="EZE1"/>
      <c r="EZF1"/>
      <c r="EZG1"/>
      <c r="EZH1"/>
      <c r="EZI1"/>
      <c r="EZJ1"/>
      <c r="EZK1"/>
      <c r="EZL1"/>
      <c r="EZM1"/>
      <c r="EZN1"/>
      <c r="EZO1"/>
      <c r="EZP1"/>
      <c r="EZQ1"/>
      <c r="EZR1"/>
      <c r="EZS1"/>
      <c r="EZT1"/>
      <c r="EZU1"/>
      <c r="EZV1"/>
      <c r="EZW1"/>
      <c r="EZX1"/>
      <c r="EZY1"/>
      <c r="EZZ1"/>
      <c r="FAA1"/>
      <c r="FAB1"/>
      <c r="FAC1"/>
      <c r="FAD1"/>
      <c r="FAE1"/>
      <c r="FAF1"/>
      <c r="FAG1"/>
      <c r="FAH1"/>
      <c r="FAI1"/>
      <c r="FAJ1"/>
      <c r="FAK1"/>
      <c r="FAL1"/>
      <c r="FAM1"/>
      <c r="FAN1"/>
      <c r="FAO1"/>
      <c r="FAP1"/>
      <c r="FAQ1"/>
      <c r="FAR1"/>
      <c r="FAS1"/>
      <c r="FAT1"/>
      <c r="FAU1"/>
      <c r="FAV1"/>
      <c r="FAW1"/>
      <c r="FAX1"/>
      <c r="FAY1"/>
      <c r="FAZ1"/>
      <c r="FBA1"/>
      <c r="FBB1"/>
      <c r="FBC1"/>
      <c r="FBD1"/>
      <c r="FBE1"/>
      <c r="FBF1"/>
      <c r="FBG1"/>
      <c r="FBH1"/>
      <c r="FBI1"/>
      <c r="FBJ1"/>
      <c r="FBK1"/>
      <c r="FBL1"/>
      <c r="FBM1"/>
      <c r="FBN1"/>
      <c r="FBO1"/>
      <c r="FBP1"/>
      <c r="FBQ1"/>
      <c r="FBR1"/>
      <c r="FBS1"/>
      <c r="FBT1"/>
      <c r="FBU1"/>
      <c r="FBV1"/>
      <c r="FBW1"/>
      <c r="FBX1"/>
      <c r="FBY1"/>
      <c r="FBZ1"/>
      <c r="FCA1"/>
      <c r="FCB1"/>
      <c r="FCC1"/>
      <c r="FCD1"/>
      <c r="FCE1"/>
      <c r="FCF1"/>
      <c r="FCG1"/>
      <c r="FCH1"/>
      <c r="FCI1"/>
      <c r="FCJ1"/>
      <c r="FCK1"/>
      <c r="FCL1"/>
      <c r="FCM1"/>
      <c r="FCN1"/>
      <c r="FCO1"/>
      <c r="FCP1"/>
      <c r="FCQ1"/>
      <c r="FCR1"/>
      <c r="FCS1"/>
      <c r="FCT1"/>
      <c r="FCU1"/>
      <c r="FCV1"/>
      <c r="FCW1"/>
      <c r="FCX1"/>
      <c r="FCY1"/>
      <c r="FCZ1"/>
      <c r="FDA1"/>
      <c r="FDB1"/>
      <c r="FDC1"/>
      <c r="FDD1"/>
      <c r="FDE1"/>
      <c r="FDF1"/>
      <c r="FDG1"/>
      <c r="FDH1"/>
      <c r="FDI1"/>
      <c r="FDJ1"/>
      <c r="FDK1"/>
      <c r="FDL1"/>
      <c r="FDM1"/>
      <c r="FDN1"/>
      <c r="FDO1"/>
      <c r="FDP1"/>
      <c r="FDQ1"/>
      <c r="FDR1"/>
      <c r="FDS1"/>
      <c r="FDT1"/>
      <c r="FDU1"/>
      <c r="FDV1"/>
      <c r="FDW1"/>
      <c r="FDX1"/>
      <c r="FDY1"/>
      <c r="FDZ1"/>
      <c r="FEA1"/>
      <c r="FEB1"/>
      <c r="FEC1"/>
      <c r="FED1"/>
      <c r="FEE1"/>
      <c r="FEF1"/>
      <c r="FEG1"/>
      <c r="FEH1"/>
      <c r="FEI1"/>
      <c r="FEJ1"/>
      <c r="FEK1"/>
      <c r="FEL1"/>
      <c r="FEM1"/>
      <c r="FEN1"/>
      <c r="FEO1"/>
      <c r="FEP1"/>
      <c r="FEQ1"/>
      <c r="FER1"/>
      <c r="FES1"/>
      <c r="FET1"/>
      <c r="FEU1"/>
      <c r="FEV1"/>
      <c r="FEW1"/>
      <c r="FEX1"/>
      <c r="FEY1"/>
      <c r="FEZ1"/>
      <c r="FFA1"/>
      <c r="FFB1"/>
      <c r="FFC1"/>
      <c r="FFD1"/>
      <c r="FFE1"/>
      <c r="FFF1"/>
      <c r="FFG1"/>
      <c r="FFH1"/>
      <c r="FFI1"/>
      <c r="FFJ1"/>
      <c r="FFK1"/>
      <c r="FFL1"/>
      <c r="FFM1"/>
      <c r="FFN1"/>
      <c r="FFO1"/>
      <c r="FFP1"/>
      <c r="FFQ1"/>
      <c r="FFR1"/>
      <c r="FFS1"/>
      <c r="FFT1"/>
      <c r="FFU1"/>
      <c r="FFV1"/>
      <c r="FFW1"/>
      <c r="FFX1"/>
      <c r="FFY1"/>
      <c r="FFZ1"/>
      <c r="FGA1"/>
      <c r="FGB1"/>
      <c r="FGC1"/>
      <c r="FGD1"/>
      <c r="FGE1"/>
      <c r="FGF1"/>
      <c r="FGG1"/>
      <c r="FGH1"/>
      <c r="FGI1"/>
      <c r="FGJ1"/>
      <c r="FGK1"/>
      <c r="FGL1"/>
      <c r="FGM1"/>
      <c r="FGN1"/>
      <c r="FGO1"/>
      <c r="FGP1"/>
      <c r="FGQ1"/>
      <c r="FGR1"/>
      <c r="FGS1"/>
      <c r="FGT1"/>
      <c r="FGU1"/>
      <c r="FGV1"/>
      <c r="FGW1"/>
      <c r="FGX1"/>
      <c r="FGY1"/>
      <c r="FGZ1"/>
      <c r="FHA1"/>
      <c r="FHB1"/>
      <c r="FHC1"/>
      <c r="FHD1"/>
      <c r="FHE1"/>
      <c r="FHF1"/>
      <c r="FHG1"/>
      <c r="FHH1"/>
      <c r="FHI1"/>
      <c r="FHJ1"/>
      <c r="FHK1"/>
      <c r="FHL1"/>
      <c r="FHM1"/>
      <c r="FHN1"/>
      <c r="FHO1"/>
      <c r="FHP1"/>
      <c r="FHQ1"/>
      <c r="FHR1"/>
      <c r="FHS1"/>
      <c r="FHT1"/>
      <c r="FHU1"/>
      <c r="FHV1"/>
      <c r="FHW1"/>
      <c r="FHX1"/>
      <c r="FHY1"/>
      <c r="FHZ1"/>
      <c r="FIA1"/>
      <c r="FIB1"/>
      <c r="FIC1"/>
      <c r="FID1"/>
      <c r="FIE1"/>
      <c r="FIF1"/>
      <c r="FIG1"/>
      <c r="FIH1"/>
      <c r="FII1"/>
      <c r="FIJ1"/>
      <c r="FIK1"/>
      <c r="FIL1"/>
      <c r="FIM1"/>
      <c r="FIN1"/>
      <c r="FIO1"/>
      <c r="FIP1"/>
      <c r="FIQ1"/>
      <c r="FIR1"/>
      <c r="FIS1"/>
      <c r="FIT1"/>
      <c r="FIU1"/>
      <c r="FIV1"/>
      <c r="FIW1"/>
      <c r="FIX1"/>
      <c r="FIY1"/>
      <c r="FIZ1"/>
      <c r="FJA1"/>
      <c r="FJB1"/>
      <c r="FJC1"/>
      <c r="FJD1"/>
      <c r="FJE1"/>
      <c r="FJF1"/>
      <c r="FJG1"/>
      <c r="FJH1"/>
      <c r="FJI1"/>
      <c r="FJJ1"/>
      <c r="FJK1"/>
      <c r="FJL1"/>
      <c r="FJM1"/>
      <c r="FJN1"/>
      <c r="FJO1"/>
      <c r="FJP1"/>
      <c r="FJQ1"/>
      <c r="FJR1"/>
      <c r="FJS1"/>
      <c r="FJT1"/>
      <c r="FJU1"/>
      <c r="FJV1"/>
      <c r="FJW1"/>
      <c r="FJX1"/>
      <c r="FJY1"/>
      <c r="FJZ1"/>
      <c r="FKA1"/>
      <c r="FKB1"/>
      <c r="FKC1"/>
      <c r="FKD1"/>
      <c r="FKE1"/>
      <c r="FKF1"/>
      <c r="FKG1"/>
      <c r="FKH1"/>
      <c r="FKI1"/>
      <c r="FKJ1"/>
      <c r="FKK1"/>
      <c r="FKL1"/>
      <c r="FKM1"/>
      <c r="FKN1"/>
      <c r="FKO1"/>
      <c r="FKP1"/>
      <c r="FKQ1"/>
      <c r="FKR1"/>
      <c r="FKS1"/>
      <c r="FKT1"/>
      <c r="FKU1"/>
      <c r="FKV1"/>
      <c r="FKW1"/>
      <c r="FKX1"/>
      <c r="FKY1"/>
      <c r="FKZ1"/>
      <c r="FLA1"/>
      <c r="FLB1"/>
      <c r="FLC1"/>
      <c r="FLD1"/>
      <c r="FLE1"/>
      <c r="FLF1"/>
      <c r="FLG1"/>
      <c r="FLH1"/>
      <c r="FLI1"/>
      <c r="FLJ1"/>
      <c r="FLK1"/>
      <c r="FLL1"/>
      <c r="FLM1"/>
      <c r="FLN1"/>
      <c r="FLO1"/>
      <c r="FLP1"/>
      <c r="FLQ1"/>
      <c r="FLR1"/>
      <c r="FLS1"/>
      <c r="FLT1"/>
      <c r="FLU1"/>
      <c r="FLV1"/>
      <c r="FLW1"/>
      <c r="FLX1"/>
      <c r="FLY1"/>
      <c r="FLZ1"/>
      <c r="FMA1"/>
      <c r="FMB1"/>
      <c r="FMC1"/>
      <c r="FMD1"/>
      <c r="FME1"/>
      <c r="FMF1"/>
      <c r="FMG1"/>
      <c r="FMH1"/>
      <c r="FMI1"/>
      <c r="FMJ1"/>
      <c r="FMK1"/>
      <c r="FML1"/>
      <c r="FMM1"/>
      <c r="FMN1"/>
      <c r="FMO1"/>
      <c r="FMP1"/>
      <c r="FMQ1"/>
      <c r="FMR1"/>
      <c r="FMS1"/>
      <c r="FMT1"/>
      <c r="FMU1"/>
      <c r="FMV1"/>
      <c r="FMW1"/>
      <c r="FMX1"/>
      <c r="FMY1"/>
      <c r="FMZ1"/>
      <c r="FNA1"/>
      <c r="FNB1"/>
      <c r="FNC1"/>
      <c r="FND1"/>
      <c r="FNE1"/>
      <c r="FNF1"/>
      <c r="FNG1"/>
      <c r="FNH1"/>
      <c r="FNI1"/>
      <c r="FNJ1"/>
      <c r="FNK1"/>
      <c r="FNL1"/>
      <c r="FNM1"/>
      <c r="FNN1"/>
      <c r="FNO1"/>
      <c r="FNP1"/>
      <c r="FNQ1"/>
      <c r="FNR1"/>
      <c r="FNS1"/>
      <c r="FNT1"/>
      <c r="FNU1"/>
      <c r="FNV1"/>
      <c r="FNW1"/>
      <c r="FNX1"/>
      <c r="FNY1"/>
      <c r="FNZ1"/>
      <c r="FOA1"/>
      <c r="FOB1"/>
      <c r="FOC1"/>
      <c r="FOD1"/>
      <c r="FOE1"/>
      <c r="FOF1"/>
      <c r="FOG1"/>
      <c r="FOH1"/>
      <c r="FOI1"/>
      <c r="FOJ1"/>
      <c r="FOK1"/>
      <c r="FOL1"/>
      <c r="FOM1"/>
      <c r="FON1"/>
      <c r="FOO1"/>
      <c r="FOP1"/>
      <c r="FOQ1"/>
      <c r="FOR1"/>
      <c r="FOS1"/>
      <c r="FOT1"/>
      <c r="FOU1"/>
      <c r="FOV1"/>
      <c r="FOW1"/>
      <c r="FOX1"/>
      <c r="FOY1"/>
      <c r="FOZ1"/>
      <c r="FPA1"/>
      <c r="FPB1"/>
      <c r="FPC1"/>
      <c r="FPD1"/>
      <c r="FPE1"/>
      <c r="FPF1"/>
      <c r="FPG1"/>
      <c r="FPH1"/>
      <c r="FPI1"/>
      <c r="FPJ1"/>
      <c r="FPK1"/>
      <c r="FPL1"/>
      <c r="FPM1"/>
      <c r="FPN1"/>
      <c r="FPO1"/>
      <c r="FPP1"/>
      <c r="FPQ1"/>
      <c r="FPR1"/>
      <c r="FPS1"/>
      <c r="FPT1"/>
      <c r="FPU1"/>
      <c r="FPV1"/>
      <c r="FPW1"/>
      <c r="FPX1"/>
      <c r="FPY1"/>
      <c r="FPZ1"/>
      <c r="FQA1"/>
      <c r="FQB1"/>
      <c r="FQC1"/>
      <c r="FQD1"/>
      <c r="FQE1"/>
      <c r="FQF1"/>
      <c r="FQG1"/>
      <c r="FQH1"/>
      <c r="FQI1"/>
      <c r="FQJ1"/>
      <c r="FQK1"/>
      <c r="FQL1"/>
      <c r="FQM1"/>
      <c r="FQN1"/>
      <c r="FQO1"/>
      <c r="FQP1"/>
      <c r="FQQ1"/>
      <c r="FQR1"/>
      <c r="FQS1"/>
      <c r="FQT1"/>
      <c r="FQU1"/>
      <c r="FQV1"/>
      <c r="FQW1"/>
      <c r="FQX1"/>
      <c r="FQY1"/>
      <c r="FQZ1"/>
      <c r="FRA1"/>
      <c r="FRB1"/>
      <c r="FRC1"/>
      <c r="FRD1"/>
      <c r="FRE1"/>
      <c r="FRF1"/>
      <c r="FRG1"/>
      <c r="FRH1"/>
      <c r="FRI1"/>
      <c r="FRJ1"/>
      <c r="FRK1"/>
      <c r="FRL1"/>
      <c r="FRM1"/>
      <c r="FRN1"/>
      <c r="FRO1"/>
      <c r="FRP1"/>
      <c r="FRQ1"/>
      <c r="FRR1"/>
      <c r="FRS1"/>
      <c r="FRT1"/>
      <c r="FRU1"/>
      <c r="FRV1"/>
      <c r="FRW1"/>
      <c r="FRX1"/>
      <c r="FRY1"/>
      <c r="FRZ1"/>
      <c r="FSA1"/>
      <c r="FSB1"/>
      <c r="FSC1"/>
      <c r="FSD1"/>
      <c r="FSE1"/>
      <c r="FSF1"/>
      <c r="FSG1"/>
      <c r="FSH1"/>
      <c r="FSI1"/>
      <c r="FSJ1"/>
      <c r="FSK1"/>
      <c r="FSL1"/>
      <c r="FSM1"/>
      <c r="FSN1"/>
      <c r="FSO1"/>
      <c r="FSP1"/>
      <c r="FSQ1"/>
      <c r="FSR1"/>
      <c r="FSS1"/>
      <c r="FST1"/>
      <c r="FSU1"/>
      <c r="FSV1"/>
      <c r="FSW1"/>
      <c r="FSX1"/>
      <c r="FSY1"/>
      <c r="FSZ1"/>
      <c r="FTA1"/>
      <c r="FTB1"/>
      <c r="FTC1"/>
      <c r="FTD1"/>
      <c r="FTE1"/>
      <c r="FTF1"/>
      <c r="FTG1"/>
      <c r="FTH1"/>
      <c r="FTI1"/>
      <c r="FTJ1"/>
      <c r="FTK1"/>
      <c r="FTL1"/>
      <c r="FTM1"/>
      <c r="FTN1"/>
      <c r="FTO1"/>
      <c r="FTP1"/>
      <c r="FTQ1"/>
      <c r="FTR1"/>
      <c r="FTS1"/>
      <c r="FTT1"/>
      <c r="FTU1"/>
      <c r="FTV1"/>
      <c r="FTW1"/>
      <c r="FTX1"/>
      <c r="FTY1"/>
      <c r="FTZ1"/>
      <c r="FUA1"/>
      <c r="FUB1"/>
      <c r="FUC1"/>
      <c r="FUD1"/>
      <c r="FUE1"/>
      <c r="FUF1"/>
      <c r="FUG1"/>
      <c r="FUH1"/>
      <c r="FUI1"/>
      <c r="FUJ1"/>
      <c r="FUK1"/>
      <c r="FUL1"/>
      <c r="FUM1"/>
      <c r="FUN1"/>
      <c r="FUO1"/>
      <c r="FUP1"/>
      <c r="FUQ1"/>
      <c r="FUR1"/>
      <c r="FUS1"/>
      <c r="FUT1"/>
      <c r="FUU1"/>
      <c r="FUV1"/>
      <c r="FUW1"/>
      <c r="FUX1"/>
      <c r="FUY1"/>
      <c r="FUZ1"/>
      <c r="FVA1"/>
      <c r="FVB1"/>
      <c r="FVC1"/>
      <c r="FVD1"/>
      <c r="FVE1"/>
      <c r="FVF1"/>
      <c r="FVG1"/>
      <c r="FVH1"/>
      <c r="FVI1"/>
      <c r="FVJ1"/>
      <c r="FVK1"/>
      <c r="FVL1"/>
      <c r="FVM1"/>
      <c r="FVN1"/>
      <c r="FVO1"/>
      <c r="FVP1"/>
      <c r="FVQ1"/>
      <c r="FVR1"/>
      <c r="FVS1"/>
      <c r="FVT1"/>
      <c r="FVU1"/>
      <c r="FVV1"/>
      <c r="FVW1"/>
      <c r="FVX1"/>
      <c r="FVY1"/>
      <c r="FVZ1"/>
      <c r="FWA1"/>
      <c r="FWB1"/>
      <c r="FWC1"/>
      <c r="FWD1"/>
      <c r="FWE1"/>
      <c r="FWF1"/>
      <c r="FWG1"/>
      <c r="FWH1"/>
      <c r="FWI1"/>
      <c r="FWJ1"/>
      <c r="FWK1"/>
      <c r="FWL1"/>
      <c r="FWM1"/>
      <c r="FWN1"/>
      <c r="FWO1"/>
      <c r="FWP1"/>
      <c r="FWQ1"/>
      <c r="FWR1"/>
      <c r="FWS1"/>
      <c r="FWT1"/>
      <c r="FWU1"/>
      <c r="FWV1"/>
      <c r="FWW1"/>
      <c r="FWX1"/>
      <c r="FWY1"/>
      <c r="FWZ1"/>
      <c r="FXA1"/>
      <c r="FXB1"/>
      <c r="FXC1"/>
      <c r="FXD1"/>
      <c r="FXE1"/>
      <c r="FXF1"/>
      <c r="FXG1"/>
      <c r="FXH1"/>
      <c r="FXI1"/>
      <c r="FXJ1"/>
      <c r="FXK1"/>
      <c r="FXL1"/>
      <c r="FXM1"/>
      <c r="FXN1"/>
      <c r="FXO1"/>
      <c r="FXP1"/>
      <c r="FXQ1"/>
      <c r="FXR1"/>
      <c r="FXS1"/>
      <c r="FXT1"/>
      <c r="FXU1"/>
      <c r="FXV1"/>
      <c r="FXW1"/>
      <c r="FXX1"/>
      <c r="FXY1"/>
      <c r="FXZ1"/>
      <c r="FYA1"/>
      <c r="FYB1"/>
      <c r="FYC1"/>
      <c r="FYD1"/>
      <c r="FYE1"/>
      <c r="FYF1"/>
      <c r="FYG1"/>
      <c r="FYH1"/>
      <c r="FYI1"/>
      <c r="FYJ1"/>
      <c r="FYK1"/>
      <c r="FYL1"/>
      <c r="FYM1"/>
      <c r="FYN1"/>
      <c r="FYO1"/>
      <c r="FYP1"/>
      <c r="FYQ1"/>
      <c r="FYR1"/>
      <c r="FYS1"/>
      <c r="FYT1"/>
      <c r="FYU1"/>
      <c r="FYV1"/>
      <c r="FYW1"/>
      <c r="FYX1"/>
      <c r="FYY1"/>
      <c r="FYZ1"/>
      <c r="FZA1"/>
      <c r="FZB1"/>
      <c r="FZC1"/>
      <c r="FZD1"/>
      <c r="FZE1"/>
      <c r="FZF1"/>
      <c r="FZG1"/>
      <c r="FZH1"/>
      <c r="FZI1"/>
      <c r="FZJ1"/>
      <c r="FZK1"/>
      <c r="FZL1"/>
      <c r="FZM1"/>
      <c r="FZN1"/>
      <c r="FZO1"/>
      <c r="FZP1"/>
      <c r="FZQ1"/>
      <c r="FZR1"/>
      <c r="FZS1"/>
      <c r="FZT1"/>
      <c r="FZU1"/>
      <c r="FZV1"/>
      <c r="FZW1"/>
      <c r="FZX1"/>
      <c r="FZY1"/>
      <c r="FZZ1"/>
      <c r="GAA1"/>
      <c r="GAB1"/>
      <c r="GAC1"/>
      <c r="GAD1"/>
      <c r="GAE1"/>
      <c r="GAF1"/>
      <c r="GAG1"/>
      <c r="GAH1"/>
      <c r="GAI1"/>
      <c r="GAJ1"/>
      <c r="GAK1"/>
      <c r="GAL1"/>
      <c r="GAM1"/>
      <c r="GAN1"/>
      <c r="GAO1"/>
      <c r="GAP1"/>
      <c r="GAQ1"/>
      <c r="GAR1"/>
      <c r="GAS1"/>
      <c r="GAT1"/>
      <c r="GAU1"/>
      <c r="GAV1"/>
      <c r="GAW1"/>
      <c r="GAX1"/>
      <c r="GAY1"/>
      <c r="GAZ1"/>
      <c r="GBA1"/>
      <c r="GBB1"/>
      <c r="GBC1"/>
      <c r="GBD1"/>
      <c r="GBE1"/>
      <c r="GBF1"/>
      <c r="GBG1"/>
      <c r="GBH1"/>
      <c r="GBI1"/>
      <c r="GBJ1"/>
      <c r="GBK1"/>
      <c r="GBL1"/>
      <c r="GBM1"/>
      <c r="GBN1"/>
      <c r="GBO1"/>
      <c r="GBP1"/>
      <c r="GBQ1"/>
      <c r="GBR1"/>
      <c r="GBS1"/>
      <c r="GBT1"/>
      <c r="GBU1"/>
      <c r="GBV1"/>
      <c r="GBW1"/>
      <c r="GBX1"/>
      <c r="GBY1"/>
      <c r="GBZ1"/>
      <c r="GCA1"/>
      <c r="GCB1"/>
      <c r="GCC1"/>
      <c r="GCD1"/>
      <c r="GCE1"/>
      <c r="GCF1"/>
      <c r="GCG1"/>
      <c r="GCH1"/>
      <c r="GCI1"/>
      <c r="GCJ1"/>
      <c r="GCK1"/>
      <c r="GCL1"/>
      <c r="GCM1"/>
      <c r="GCN1"/>
      <c r="GCO1"/>
      <c r="GCP1"/>
      <c r="GCQ1"/>
      <c r="GCR1"/>
      <c r="GCS1"/>
      <c r="GCT1"/>
      <c r="GCU1"/>
      <c r="GCV1"/>
      <c r="GCW1"/>
      <c r="GCX1"/>
      <c r="GCY1"/>
      <c r="GCZ1"/>
      <c r="GDA1"/>
      <c r="GDB1"/>
      <c r="GDC1"/>
      <c r="GDD1"/>
      <c r="GDE1"/>
      <c r="GDF1"/>
      <c r="GDG1"/>
      <c r="GDH1"/>
      <c r="GDI1"/>
      <c r="GDJ1"/>
      <c r="GDK1"/>
      <c r="GDL1"/>
      <c r="GDM1"/>
      <c r="GDN1"/>
      <c r="GDO1"/>
      <c r="GDP1"/>
      <c r="GDQ1"/>
      <c r="GDR1"/>
      <c r="GDS1"/>
      <c r="GDT1"/>
      <c r="GDU1"/>
      <c r="GDV1"/>
      <c r="GDW1"/>
      <c r="GDX1"/>
      <c r="GDY1"/>
      <c r="GDZ1"/>
      <c r="GEA1"/>
      <c r="GEB1"/>
      <c r="GEC1"/>
      <c r="GED1"/>
      <c r="GEE1"/>
      <c r="GEF1"/>
      <c r="GEG1"/>
      <c r="GEH1"/>
      <c r="GEI1"/>
      <c r="GEJ1"/>
      <c r="GEK1"/>
      <c r="GEL1"/>
      <c r="GEM1"/>
      <c r="GEN1"/>
      <c r="GEO1"/>
      <c r="GEP1"/>
      <c r="GEQ1"/>
      <c r="GER1"/>
      <c r="GES1"/>
      <c r="GET1"/>
      <c r="GEU1"/>
      <c r="GEV1"/>
      <c r="GEW1"/>
      <c r="GEX1"/>
      <c r="GEY1"/>
      <c r="GEZ1"/>
      <c r="GFA1"/>
      <c r="GFB1"/>
      <c r="GFC1"/>
      <c r="GFD1"/>
      <c r="GFE1"/>
      <c r="GFF1"/>
      <c r="GFG1"/>
      <c r="GFH1"/>
      <c r="GFI1"/>
      <c r="GFJ1"/>
      <c r="GFK1"/>
      <c r="GFL1"/>
      <c r="GFM1"/>
      <c r="GFN1"/>
      <c r="GFO1"/>
      <c r="GFP1"/>
      <c r="GFQ1"/>
      <c r="GFR1"/>
      <c r="GFS1"/>
      <c r="GFT1"/>
      <c r="GFU1"/>
      <c r="GFV1"/>
      <c r="GFW1"/>
      <c r="GFX1"/>
      <c r="GFY1"/>
      <c r="GFZ1"/>
      <c r="GGA1"/>
      <c r="GGB1"/>
      <c r="GGC1"/>
      <c r="GGD1"/>
      <c r="GGE1"/>
      <c r="GGF1"/>
      <c r="GGG1"/>
      <c r="GGH1"/>
      <c r="GGI1"/>
      <c r="GGJ1"/>
      <c r="GGK1"/>
      <c r="GGL1"/>
      <c r="GGM1"/>
      <c r="GGN1"/>
      <c r="GGO1"/>
      <c r="GGP1"/>
      <c r="GGQ1"/>
      <c r="GGR1"/>
      <c r="GGS1"/>
      <c r="GGT1"/>
      <c r="GGU1"/>
      <c r="GGV1"/>
      <c r="GGW1"/>
      <c r="GGX1"/>
      <c r="GGY1"/>
      <c r="GGZ1"/>
      <c r="GHA1"/>
      <c r="GHB1"/>
      <c r="GHC1"/>
      <c r="GHD1"/>
      <c r="GHE1"/>
      <c r="GHF1"/>
      <c r="GHG1"/>
      <c r="GHH1"/>
      <c r="GHI1"/>
      <c r="GHJ1"/>
      <c r="GHK1"/>
      <c r="GHL1"/>
      <c r="GHM1"/>
      <c r="GHN1"/>
      <c r="GHO1"/>
      <c r="GHP1"/>
      <c r="GHQ1"/>
      <c r="GHR1"/>
      <c r="GHS1"/>
      <c r="GHT1"/>
      <c r="GHU1"/>
      <c r="GHV1"/>
      <c r="GHW1"/>
      <c r="GHX1"/>
      <c r="GHY1"/>
      <c r="GHZ1"/>
      <c r="GIA1"/>
      <c r="GIB1"/>
      <c r="GIC1"/>
      <c r="GID1"/>
      <c r="GIE1"/>
      <c r="GIF1"/>
      <c r="GIG1"/>
      <c r="GIH1"/>
      <c r="GII1"/>
      <c r="GIJ1"/>
      <c r="GIK1"/>
      <c r="GIL1"/>
      <c r="GIM1"/>
      <c r="GIN1"/>
      <c r="GIO1"/>
      <c r="GIP1"/>
      <c r="GIQ1"/>
      <c r="GIR1"/>
      <c r="GIS1"/>
      <c r="GIT1"/>
      <c r="GIU1"/>
      <c r="GIV1"/>
      <c r="GIW1"/>
      <c r="GIX1"/>
      <c r="GIY1"/>
      <c r="GIZ1"/>
      <c r="GJA1"/>
      <c r="GJB1"/>
      <c r="GJC1"/>
      <c r="GJD1"/>
      <c r="GJE1"/>
      <c r="GJF1"/>
      <c r="GJG1"/>
      <c r="GJH1"/>
      <c r="GJI1"/>
      <c r="GJJ1"/>
      <c r="GJK1"/>
      <c r="GJL1"/>
      <c r="GJM1"/>
      <c r="GJN1"/>
      <c r="GJO1"/>
      <c r="GJP1"/>
      <c r="GJQ1"/>
      <c r="GJR1"/>
      <c r="GJS1"/>
      <c r="GJT1"/>
      <c r="GJU1"/>
      <c r="GJV1"/>
      <c r="GJW1"/>
      <c r="GJX1"/>
      <c r="GJY1"/>
      <c r="GJZ1"/>
      <c r="GKA1"/>
      <c r="GKB1"/>
      <c r="GKC1"/>
      <c r="GKD1"/>
      <c r="GKE1"/>
      <c r="GKF1"/>
      <c r="GKG1"/>
      <c r="GKH1"/>
      <c r="GKI1"/>
      <c r="GKJ1"/>
      <c r="GKK1"/>
      <c r="GKL1"/>
      <c r="GKM1"/>
      <c r="GKN1"/>
      <c r="GKO1"/>
      <c r="GKP1"/>
      <c r="GKQ1"/>
      <c r="GKR1"/>
      <c r="GKS1"/>
      <c r="GKT1"/>
      <c r="GKU1"/>
      <c r="GKV1"/>
      <c r="GKW1"/>
      <c r="GKX1"/>
      <c r="GKY1"/>
      <c r="GKZ1"/>
      <c r="GLA1"/>
      <c r="GLB1"/>
      <c r="GLC1"/>
      <c r="GLD1"/>
      <c r="GLE1"/>
      <c r="GLF1"/>
      <c r="GLG1"/>
      <c r="GLH1"/>
      <c r="GLI1"/>
      <c r="GLJ1"/>
      <c r="GLK1"/>
      <c r="GLL1"/>
      <c r="GLM1"/>
      <c r="GLN1"/>
      <c r="GLO1"/>
      <c r="GLP1"/>
      <c r="GLQ1"/>
      <c r="GLR1"/>
      <c r="GLS1"/>
      <c r="GLT1"/>
      <c r="GLU1"/>
      <c r="GLV1"/>
      <c r="GLW1"/>
      <c r="GLX1"/>
      <c r="GLY1"/>
      <c r="GLZ1"/>
      <c r="GMA1"/>
      <c r="GMB1"/>
      <c r="GMC1"/>
      <c r="GMD1"/>
      <c r="GME1"/>
      <c r="GMF1"/>
      <c r="GMG1"/>
      <c r="GMH1"/>
      <c r="GMI1"/>
      <c r="GMJ1"/>
      <c r="GMK1"/>
      <c r="GML1"/>
      <c r="GMM1"/>
      <c r="GMN1"/>
      <c r="GMO1"/>
      <c r="GMP1"/>
      <c r="GMQ1"/>
      <c r="GMR1"/>
      <c r="GMS1"/>
      <c r="GMT1"/>
      <c r="GMU1"/>
      <c r="GMV1"/>
      <c r="GMW1"/>
      <c r="GMX1"/>
      <c r="GMY1"/>
      <c r="GMZ1"/>
      <c r="GNA1"/>
      <c r="GNB1"/>
      <c r="GNC1"/>
      <c r="GND1"/>
      <c r="GNE1"/>
      <c r="GNF1"/>
      <c r="GNG1"/>
      <c r="GNH1"/>
      <c r="GNI1"/>
      <c r="GNJ1"/>
      <c r="GNK1"/>
      <c r="GNL1"/>
      <c r="GNM1"/>
      <c r="GNN1"/>
      <c r="GNO1"/>
      <c r="GNP1"/>
      <c r="GNQ1"/>
      <c r="GNR1"/>
      <c r="GNS1"/>
      <c r="GNT1"/>
      <c r="GNU1"/>
      <c r="GNV1"/>
      <c r="GNW1"/>
      <c r="GNX1"/>
      <c r="GNY1"/>
      <c r="GNZ1"/>
      <c r="GOA1"/>
      <c r="GOB1"/>
      <c r="GOC1"/>
      <c r="GOD1"/>
      <c r="GOE1"/>
      <c r="GOF1"/>
      <c r="GOG1"/>
      <c r="GOH1"/>
      <c r="GOI1"/>
      <c r="GOJ1"/>
      <c r="GOK1"/>
      <c r="GOL1"/>
      <c r="GOM1"/>
      <c r="GON1"/>
      <c r="GOO1"/>
      <c r="GOP1"/>
      <c r="GOQ1"/>
      <c r="GOR1"/>
      <c r="GOS1"/>
      <c r="GOT1"/>
      <c r="GOU1"/>
      <c r="GOV1"/>
      <c r="GOW1"/>
      <c r="GOX1"/>
      <c r="GOY1"/>
      <c r="GOZ1"/>
      <c r="GPA1"/>
      <c r="GPB1"/>
      <c r="GPC1"/>
      <c r="GPD1"/>
      <c r="GPE1"/>
      <c r="GPF1"/>
      <c r="GPG1"/>
      <c r="GPH1"/>
      <c r="GPI1"/>
      <c r="GPJ1"/>
      <c r="GPK1"/>
      <c r="GPL1"/>
      <c r="GPM1"/>
      <c r="GPN1"/>
      <c r="GPO1"/>
      <c r="GPP1"/>
      <c r="GPQ1"/>
      <c r="GPR1"/>
      <c r="GPS1"/>
      <c r="GPT1"/>
      <c r="GPU1"/>
      <c r="GPV1"/>
      <c r="GPW1"/>
      <c r="GPX1"/>
      <c r="GPY1"/>
      <c r="GPZ1"/>
      <c r="GQA1"/>
      <c r="GQB1"/>
      <c r="GQC1"/>
      <c r="GQD1"/>
      <c r="GQE1"/>
      <c r="GQF1"/>
      <c r="GQG1"/>
      <c r="GQH1"/>
      <c r="GQI1"/>
      <c r="GQJ1"/>
      <c r="GQK1"/>
      <c r="GQL1"/>
      <c r="GQM1"/>
      <c r="GQN1"/>
      <c r="GQO1"/>
      <c r="GQP1"/>
      <c r="GQQ1"/>
      <c r="GQR1"/>
      <c r="GQS1"/>
      <c r="GQT1"/>
      <c r="GQU1"/>
      <c r="GQV1"/>
      <c r="GQW1"/>
      <c r="GQX1"/>
      <c r="GQY1"/>
      <c r="GQZ1"/>
      <c r="GRA1"/>
      <c r="GRB1"/>
      <c r="GRC1"/>
      <c r="GRD1"/>
      <c r="GRE1"/>
      <c r="GRF1"/>
      <c r="GRG1"/>
      <c r="GRH1"/>
      <c r="GRI1"/>
      <c r="GRJ1"/>
      <c r="GRK1"/>
      <c r="GRL1"/>
      <c r="GRM1"/>
      <c r="GRN1"/>
      <c r="GRO1"/>
      <c r="GRP1"/>
      <c r="GRQ1"/>
      <c r="GRR1"/>
      <c r="GRS1"/>
      <c r="GRT1"/>
      <c r="GRU1"/>
      <c r="GRV1"/>
      <c r="GRW1"/>
      <c r="GRX1"/>
      <c r="GRY1"/>
      <c r="GRZ1"/>
      <c r="GSA1"/>
      <c r="GSB1"/>
      <c r="GSC1"/>
      <c r="GSD1"/>
      <c r="GSE1"/>
      <c r="GSF1"/>
      <c r="GSG1"/>
      <c r="GSH1"/>
      <c r="GSI1"/>
      <c r="GSJ1"/>
      <c r="GSK1"/>
      <c r="GSL1"/>
      <c r="GSM1"/>
      <c r="GSN1"/>
      <c r="GSO1"/>
      <c r="GSP1"/>
      <c r="GSQ1"/>
      <c r="GSR1"/>
      <c r="GSS1"/>
      <c r="GST1"/>
      <c r="GSU1"/>
      <c r="GSV1"/>
      <c r="GSW1"/>
      <c r="GSX1"/>
      <c r="GSY1"/>
      <c r="GSZ1"/>
      <c r="GTA1"/>
      <c r="GTB1"/>
      <c r="GTC1"/>
      <c r="GTD1"/>
      <c r="GTE1"/>
      <c r="GTF1"/>
      <c r="GTG1"/>
      <c r="GTH1"/>
      <c r="GTI1"/>
      <c r="GTJ1"/>
      <c r="GTK1"/>
      <c r="GTL1"/>
      <c r="GTM1"/>
      <c r="GTN1"/>
      <c r="GTO1"/>
      <c r="GTP1"/>
      <c r="GTQ1"/>
      <c r="GTR1"/>
      <c r="GTS1"/>
      <c r="GTT1"/>
      <c r="GTU1"/>
      <c r="GTV1"/>
      <c r="GTW1"/>
      <c r="GTX1"/>
      <c r="GTY1"/>
      <c r="GTZ1"/>
      <c r="GUA1"/>
      <c r="GUB1"/>
      <c r="GUC1"/>
      <c r="GUD1"/>
      <c r="GUE1"/>
      <c r="GUF1"/>
      <c r="GUG1"/>
      <c r="GUH1"/>
      <c r="GUI1"/>
      <c r="GUJ1"/>
      <c r="GUK1"/>
      <c r="GUL1"/>
      <c r="GUM1"/>
      <c r="GUN1"/>
      <c r="GUO1"/>
      <c r="GUP1"/>
      <c r="GUQ1"/>
      <c r="GUR1"/>
      <c r="GUS1"/>
      <c r="GUT1"/>
      <c r="GUU1"/>
      <c r="GUV1"/>
      <c r="GUW1"/>
      <c r="GUX1"/>
      <c r="GUY1"/>
      <c r="GUZ1"/>
      <c r="GVA1"/>
      <c r="GVB1"/>
      <c r="GVC1"/>
      <c r="GVD1"/>
      <c r="GVE1"/>
      <c r="GVF1"/>
      <c r="GVG1"/>
      <c r="GVH1"/>
      <c r="GVI1"/>
      <c r="GVJ1"/>
      <c r="GVK1"/>
      <c r="GVL1"/>
      <c r="GVM1"/>
      <c r="GVN1"/>
      <c r="GVO1"/>
      <c r="GVP1"/>
      <c r="GVQ1"/>
      <c r="GVR1"/>
      <c r="GVS1"/>
      <c r="GVT1"/>
      <c r="GVU1"/>
      <c r="GVV1"/>
      <c r="GVW1"/>
      <c r="GVX1"/>
      <c r="GVY1"/>
      <c r="GVZ1"/>
      <c r="GWA1"/>
      <c r="GWB1"/>
      <c r="GWC1"/>
      <c r="GWD1"/>
      <c r="GWE1"/>
      <c r="GWF1"/>
      <c r="GWG1"/>
      <c r="GWH1"/>
      <c r="GWI1"/>
      <c r="GWJ1"/>
      <c r="GWK1"/>
      <c r="GWL1"/>
      <c r="GWM1"/>
      <c r="GWN1"/>
      <c r="GWO1"/>
      <c r="GWP1"/>
      <c r="GWQ1"/>
      <c r="GWR1"/>
      <c r="GWS1"/>
      <c r="GWT1"/>
      <c r="GWU1"/>
      <c r="GWV1"/>
      <c r="GWW1"/>
      <c r="GWX1"/>
      <c r="GWY1"/>
      <c r="GWZ1"/>
      <c r="GXA1"/>
      <c r="GXB1"/>
      <c r="GXC1"/>
      <c r="GXD1"/>
      <c r="GXE1"/>
      <c r="GXF1"/>
      <c r="GXG1"/>
      <c r="GXH1"/>
      <c r="GXI1"/>
      <c r="GXJ1"/>
      <c r="GXK1"/>
      <c r="GXL1"/>
      <c r="GXM1"/>
      <c r="GXN1"/>
      <c r="GXO1"/>
      <c r="GXP1"/>
      <c r="GXQ1"/>
      <c r="GXR1"/>
      <c r="GXS1"/>
      <c r="GXT1"/>
      <c r="GXU1"/>
      <c r="GXV1"/>
      <c r="GXW1"/>
      <c r="GXX1"/>
      <c r="GXY1"/>
      <c r="GXZ1"/>
      <c r="GYA1"/>
      <c r="GYB1"/>
      <c r="GYC1"/>
      <c r="GYD1"/>
      <c r="GYE1"/>
      <c r="GYF1"/>
      <c r="GYG1"/>
      <c r="GYH1"/>
      <c r="GYI1"/>
      <c r="GYJ1"/>
      <c r="GYK1"/>
      <c r="GYL1"/>
      <c r="GYM1"/>
      <c r="GYN1"/>
      <c r="GYO1"/>
      <c r="GYP1"/>
      <c r="GYQ1"/>
      <c r="GYR1"/>
      <c r="GYS1"/>
      <c r="GYT1"/>
      <c r="GYU1"/>
      <c r="GYV1"/>
      <c r="GYW1"/>
      <c r="GYX1"/>
      <c r="GYY1"/>
      <c r="GYZ1"/>
      <c r="GZA1"/>
      <c r="GZB1"/>
      <c r="GZC1"/>
      <c r="GZD1"/>
      <c r="GZE1"/>
      <c r="GZF1"/>
      <c r="GZG1"/>
      <c r="GZH1"/>
      <c r="GZI1"/>
      <c r="GZJ1"/>
      <c r="GZK1"/>
      <c r="GZL1"/>
      <c r="GZM1"/>
      <c r="GZN1"/>
      <c r="GZO1"/>
      <c r="GZP1"/>
      <c r="GZQ1"/>
      <c r="GZR1"/>
      <c r="GZS1"/>
      <c r="GZT1"/>
      <c r="GZU1"/>
      <c r="GZV1"/>
      <c r="GZW1"/>
      <c r="GZX1"/>
      <c r="GZY1"/>
      <c r="GZZ1"/>
      <c r="HAA1"/>
      <c r="HAB1"/>
      <c r="HAC1"/>
      <c r="HAD1"/>
      <c r="HAE1"/>
      <c r="HAF1"/>
      <c r="HAG1"/>
      <c r="HAH1"/>
      <c r="HAI1"/>
      <c r="HAJ1"/>
      <c r="HAK1"/>
      <c r="HAL1"/>
      <c r="HAM1"/>
      <c r="HAN1"/>
      <c r="HAO1"/>
      <c r="HAP1"/>
      <c r="HAQ1"/>
      <c r="HAR1"/>
      <c r="HAS1"/>
      <c r="HAT1"/>
      <c r="HAU1"/>
      <c r="HAV1"/>
      <c r="HAW1"/>
      <c r="HAX1"/>
      <c r="HAY1"/>
      <c r="HAZ1"/>
      <c r="HBA1"/>
      <c r="HBB1"/>
      <c r="HBC1"/>
      <c r="HBD1"/>
      <c r="HBE1"/>
      <c r="HBF1"/>
      <c r="HBG1"/>
      <c r="HBH1"/>
      <c r="HBI1"/>
      <c r="HBJ1"/>
      <c r="HBK1"/>
      <c r="HBL1"/>
      <c r="HBM1"/>
      <c r="HBN1"/>
      <c r="HBO1"/>
      <c r="HBP1"/>
      <c r="HBQ1"/>
      <c r="HBR1"/>
      <c r="HBS1"/>
      <c r="HBT1"/>
      <c r="HBU1"/>
      <c r="HBV1"/>
      <c r="HBW1"/>
      <c r="HBX1"/>
      <c r="HBY1"/>
      <c r="HBZ1"/>
      <c r="HCA1"/>
      <c r="HCB1"/>
      <c r="HCC1"/>
      <c r="HCD1"/>
      <c r="HCE1"/>
      <c r="HCF1"/>
      <c r="HCG1"/>
      <c r="HCH1"/>
      <c r="HCI1"/>
      <c r="HCJ1"/>
      <c r="HCK1"/>
      <c r="HCL1"/>
      <c r="HCM1"/>
      <c r="HCN1"/>
      <c r="HCO1"/>
      <c r="HCP1"/>
      <c r="HCQ1"/>
      <c r="HCR1"/>
      <c r="HCS1"/>
      <c r="HCT1"/>
      <c r="HCU1"/>
      <c r="HCV1"/>
      <c r="HCW1"/>
      <c r="HCX1"/>
      <c r="HCY1"/>
      <c r="HCZ1"/>
      <c r="HDA1"/>
      <c r="HDB1"/>
      <c r="HDC1"/>
      <c r="HDD1"/>
      <c r="HDE1"/>
      <c r="HDF1"/>
      <c r="HDG1"/>
      <c r="HDH1"/>
      <c r="HDI1"/>
      <c r="HDJ1"/>
      <c r="HDK1"/>
      <c r="HDL1"/>
      <c r="HDM1"/>
      <c r="HDN1"/>
      <c r="HDO1"/>
      <c r="HDP1"/>
      <c r="HDQ1"/>
      <c r="HDR1"/>
      <c r="HDS1"/>
      <c r="HDT1"/>
      <c r="HDU1"/>
      <c r="HDV1"/>
      <c r="HDW1"/>
      <c r="HDX1"/>
      <c r="HDY1"/>
      <c r="HDZ1"/>
      <c r="HEA1"/>
      <c r="HEB1"/>
      <c r="HEC1"/>
      <c r="HED1"/>
      <c r="HEE1"/>
      <c r="HEF1"/>
      <c r="HEG1"/>
      <c r="HEH1"/>
      <c r="HEI1"/>
      <c r="HEJ1"/>
      <c r="HEK1"/>
      <c r="HEL1"/>
      <c r="HEM1"/>
      <c r="HEN1"/>
      <c r="HEO1"/>
      <c r="HEP1"/>
      <c r="HEQ1"/>
      <c r="HER1"/>
      <c r="HES1"/>
      <c r="HET1"/>
      <c r="HEU1"/>
      <c r="HEV1"/>
      <c r="HEW1"/>
      <c r="HEX1"/>
      <c r="HEY1"/>
      <c r="HEZ1"/>
      <c r="HFA1"/>
      <c r="HFB1"/>
      <c r="HFC1"/>
      <c r="HFD1"/>
      <c r="HFE1"/>
      <c r="HFF1"/>
      <c r="HFG1"/>
      <c r="HFH1"/>
      <c r="HFI1"/>
      <c r="HFJ1"/>
      <c r="HFK1"/>
      <c r="HFL1"/>
      <c r="HFM1"/>
      <c r="HFN1"/>
      <c r="HFO1"/>
      <c r="HFP1"/>
      <c r="HFQ1"/>
      <c r="HFR1"/>
      <c r="HFS1"/>
      <c r="HFT1"/>
      <c r="HFU1"/>
      <c r="HFV1"/>
      <c r="HFW1"/>
      <c r="HFX1"/>
      <c r="HFY1"/>
      <c r="HFZ1"/>
      <c r="HGA1"/>
      <c r="HGB1"/>
      <c r="HGC1"/>
      <c r="HGD1"/>
      <c r="HGE1"/>
      <c r="HGF1"/>
      <c r="HGG1"/>
      <c r="HGH1"/>
      <c r="HGI1"/>
      <c r="HGJ1"/>
      <c r="HGK1"/>
      <c r="HGL1"/>
      <c r="HGM1"/>
      <c r="HGN1"/>
      <c r="HGO1"/>
      <c r="HGP1"/>
      <c r="HGQ1"/>
      <c r="HGR1"/>
      <c r="HGS1"/>
      <c r="HGT1"/>
      <c r="HGU1"/>
      <c r="HGV1"/>
      <c r="HGW1"/>
      <c r="HGX1"/>
      <c r="HGY1"/>
      <c r="HGZ1"/>
      <c r="HHA1"/>
      <c r="HHB1"/>
      <c r="HHC1"/>
      <c r="HHD1"/>
      <c r="HHE1"/>
      <c r="HHF1"/>
      <c r="HHG1"/>
      <c r="HHH1"/>
      <c r="HHI1"/>
      <c r="HHJ1"/>
      <c r="HHK1"/>
      <c r="HHL1"/>
      <c r="HHM1"/>
      <c r="HHN1"/>
      <c r="HHO1"/>
      <c r="HHP1"/>
      <c r="HHQ1"/>
      <c r="HHR1"/>
      <c r="HHS1"/>
      <c r="HHT1"/>
      <c r="HHU1"/>
      <c r="HHV1"/>
      <c r="HHW1"/>
      <c r="HHX1"/>
      <c r="HHY1"/>
      <c r="HHZ1"/>
      <c r="HIA1"/>
      <c r="HIB1"/>
      <c r="HIC1"/>
      <c r="HID1"/>
      <c r="HIE1"/>
      <c r="HIF1"/>
      <c r="HIG1"/>
      <c r="HIH1"/>
      <c r="HII1"/>
      <c r="HIJ1"/>
      <c r="HIK1"/>
      <c r="HIL1"/>
      <c r="HIM1"/>
      <c r="HIN1"/>
      <c r="HIO1"/>
      <c r="HIP1"/>
      <c r="HIQ1"/>
      <c r="HIR1"/>
      <c r="HIS1"/>
      <c r="HIT1"/>
      <c r="HIU1"/>
      <c r="HIV1"/>
      <c r="HIW1"/>
      <c r="HIX1"/>
      <c r="HIY1"/>
      <c r="HIZ1"/>
      <c r="HJA1"/>
      <c r="HJB1"/>
      <c r="HJC1"/>
      <c r="HJD1"/>
      <c r="HJE1"/>
      <c r="HJF1"/>
      <c r="HJG1"/>
      <c r="HJH1"/>
      <c r="HJI1"/>
      <c r="HJJ1"/>
      <c r="HJK1"/>
      <c r="HJL1"/>
      <c r="HJM1"/>
      <c r="HJN1"/>
      <c r="HJO1"/>
      <c r="HJP1"/>
      <c r="HJQ1"/>
      <c r="HJR1"/>
      <c r="HJS1"/>
      <c r="HJT1"/>
      <c r="HJU1"/>
      <c r="HJV1"/>
      <c r="HJW1"/>
      <c r="HJX1"/>
      <c r="HJY1"/>
      <c r="HJZ1"/>
      <c r="HKA1"/>
      <c r="HKB1"/>
      <c r="HKC1"/>
      <c r="HKD1"/>
      <c r="HKE1"/>
      <c r="HKF1"/>
      <c r="HKG1"/>
      <c r="HKH1"/>
      <c r="HKI1"/>
      <c r="HKJ1"/>
      <c r="HKK1"/>
      <c r="HKL1"/>
      <c r="HKM1"/>
      <c r="HKN1"/>
      <c r="HKO1"/>
      <c r="HKP1"/>
      <c r="HKQ1"/>
      <c r="HKR1"/>
      <c r="HKS1"/>
      <c r="HKT1"/>
      <c r="HKU1"/>
      <c r="HKV1"/>
      <c r="HKW1"/>
      <c r="HKX1"/>
      <c r="HKY1"/>
      <c r="HKZ1"/>
      <c r="HLA1"/>
      <c r="HLB1"/>
      <c r="HLC1"/>
      <c r="HLD1"/>
      <c r="HLE1"/>
      <c r="HLF1"/>
      <c r="HLG1"/>
      <c r="HLH1"/>
      <c r="HLI1"/>
      <c r="HLJ1"/>
      <c r="HLK1"/>
      <c r="HLL1"/>
      <c r="HLM1"/>
      <c r="HLN1"/>
      <c r="HLO1"/>
      <c r="HLP1"/>
      <c r="HLQ1"/>
      <c r="HLR1"/>
      <c r="HLS1"/>
      <c r="HLT1"/>
      <c r="HLU1"/>
      <c r="HLV1"/>
      <c r="HLW1"/>
      <c r="HLX1"/>
      <c r="HLY1"/>
      <c r="HLZ1"/>
      <c r="HMA1"/>
      <c r="HMB1"/>
      <c r="HMC1"/>
      <c r="HMD1"/>
      <c r="HME1"/>
      <c r="HMF1"/>
      <c r="HMG1"/>
      <c r="HMH1"/>
      <c r="HMI1"/>
      <c r="HMJ1"/>
      <c r="HMK1"/>
      <c r="HML1"/>
      <c r="HMM1"/>
      <c r="HMN1"/>
      <c r="HMO1"/>
      <c r="HMP1"/>
      <c r="HMQ1"/>
      <c r="HMR1"/>
      <c r="HMS1"/>
      <c r="HMT1"/>
      <c r="HMU1"/>
      <c r="HMV1"/>
      <c r="HMW1"/>
      <c r="HMX1"/>
      <c r="HMY1"/>
      <c r="HMZ1"/>
      <c r="HNA1"/>
      <c r="HNB1"/>
      <c r="HNC1"/>
      <c r="HND1"/>
      <c r="HNE1"/>
      <c r="HNF1"/>
      <c r="HNG1"/>
      <c r="HNH1"/>
      <c r="HNI1"/>
      <c r="HNJ1"/>
      <c r="HNK1"/>
      <c r="HNL1"/>
      <c r="HNM1"/>
      <c r="HNN1"/>
      <c r="HNO1"/>
      <c r="HNP1"/>
      <c r="HNQ1"/>
      <c r="HNR1"/>
      <c r="HNS1"/>
      <c r="HNT1"/>
      <c r="HNU1"/>
      <c r="HNV1"/>
      <c r="HNW1"/>
      <c r="HNX1"/>
      <c r="HNY1"/>
      <c r="HNZ1"/>
      <c r="HOA1"/>
      <c r="HOB1"/>
      <c r="HOC1"/>
      <c r="HOD1"/>
      <c r="HOE1"/>
      <c r="HOF1"/>
      <c r="HOG1"/>
      <c r="HOH1"/>
      <c r="HOI1"/>
      <c r="HOJ1"/>
      <c r="HOK1"/>
      <c r="HOL1"/>
      <c r="HOM1"/>
      <c r="HON1"/>
      <c r="HOO1"/>
      <c r="HOP1"/>
      <c r="HOQ1"/>
      <c r="HOR1"/>
      <c r="HOS1"/>
      <c r="HOT1"/>
      <c r="HOU1"/>
      <c r="HOV1"/>
      <c r="HOW1"/>
      <c r="HOX1"/>
      <c r="HOY1"/>
      <c r="HOZ1"/>
      <c r="HPA1"/>
      <c r="HPB1"/>
      <c r="HPC1"/>
      <c r="HPD1"/>
      <c r="HPE1"/>
      <c r="HPF1"/>
      <c r="HPG1"/>
      <c r="HPH1"/>
      <c r="HPI1"/>
      <c r="HPJ1"/>
      <c r="HPK1"/>
      <c r="HPL1"/>
      <c r="HPM1"/>
      <c r="HPN1"/>
      <c r="HPO1"/>
      <c r="HPP1"/>
      <c r="HPQ1"/>
      <c r="HPR1"/>
      <c r="HPS1"/>
      <c r="HPT1"/>
      <c r="HPU1"/>
      <c r="HPV1"/>
      <c r="HPW1"/>
      <c r="HPX1"/>
      <c r="HPY1"/>
      <c r="HPZ1"/>
      <c r="HQA1"/>
      <c r="HQB1"/>
      <c r="HQC1"/>
      <c r="HQD1"/>
      <c r="HQE1"/>
      <c r="HQF1"/>
      <c r="HQG1"/>
      <c r="HQH1"/>
      <c r="HQI1"/>
      <c r="HQJ1"/>
      <c r="HQK1"/>
      <c r="HQL1"/>
      <c r="HQM1"/>
      <c r="HQN1"/>
      <c r="HQO1"/>
      <c r="HQP1"/>
      <c r="HQQ1"/>
      <c r="HQR1"/>
      <c r="HQS1"/>
      <c r="HQT1"/>
      <c r="HQU1"/>
      <c r="HQV1"/>
      <c r="HQW1"/>
      <c r="HQX1"/>
      <c r="HQY1"/>
      <c r="HQZ1"/>
      <c r="HRA1"/>
      <c r="HRB1"/>
      <c r="HRC1"/>
      <c r="HRD1"/>
      <c r="HRE1"/>
      <c r="HRF1"/>
      <c r="HRG1"/>
      <c r="HRH1"/>
      <c r="HRI1"/>
      <c r="HRJ1"/>
      <c r="HRK1"/>
      <c r="HRL1"/>
      <c r="HRM1"/>
      <c r="HRN1"/>
      <c r="HRO1"/>
      <c r="HRP1"/>
      <c r="HRQ1"/>
      <c r="HRR1"/>
      <c r="HRS1"/>
      <c r="HRT1"/>
      <c r="HRU1"/>
      <c r="HRV1"/>
      <c r="HRW1"/>
      <c r="HRX1"/>
      <c r="HRY1"/>
      <c r="HRZ1"/>
      <c r="HSA1"/>
      <c r="HSB1"/>
      <c r="HSC1"/>
      <c r="HSD1"/>
      <c r="HSE1"/>
      <c r="HSF1"/>
      <c r="HSG1"/>
      <c r="HSH1"/>
      <c r="HSI1"/>
      <c r="HSJ1"/>
      <c r="HSK1"/>
      <c r="HSL1"/>
      <c r="HSM1"/>
      <c r="HSN1"/>
      <c r="HSO1"/>
      <c r="HSP1"/>
      <c r="HSQ1"/>
      <c r="HSR1"/>
      <c r="HSS1"/>
      <c r="HST1"/>
      <c r="HSU1"/>
      <c r="HSV1"/>
      <c r="HSW1"/>
      <c r="HSX1"/>
      <c r="HSY1"/>
      <c r="HSZ1"/>
      <c r="HTA1"/>
      <c r="HTB1"/>
      <c r="HTC1"/>
      <c r="HTD1"/>
      <c r="HTE1"/>
      <c r="HTF1"/>
      <c r="HTG1"/>
      <c r="HTH1"/>
      <c r="HTI1"/>
      <c r="HTJ1"/>
      <c r="HTK1"/>
      <c r="HTL1"/>
      <c r="HTM1"/>
      <c r="HTN1"/>
      <c r="HTO1"/>
      <c r="HTP1"/>
      <c r="HTQ1"/>
      <c r="HTR1"/>
      <c r="HTS1"/>
      <c r="HTT1"/>
      <c r="HTU1"/>
      <c r="HTV1"/>
      <c r="HTW1"/>
      <c r="HTX1"/>
      <c r="HTY1"/>
      <c r="HTZ1"/>
      <c r="HUA1"/>
      <c r="HUB1"/>
      <c r="HUC1"/>
      <c r="HUD1"/>
      <c r="HUE1"/>
      <c r="HUF1"/>
      <c r="HUG1"/>
      <c r="HUH1"/>
      <c r="HUI1"/>
      <c r="HUJ1"/>
      <c r="HUK1"/>
      <c r="HUL1"/>
      <c r="HUM1"/>
      <c r="HUN1"/>
      <c r="HUO1"/>
      <c r="HUP1"/>
      <c r="HUQ1"/>
      <c r="HUR1"/>
      <c r="HUS1"/>
      <c r="HUT1"/>
      <c r="HUU1"/>
      <c r="HUV1"/>
      <c r="HUW1"/>
      <c r="HUX1"/>
      <c r="HUY1"/>
      <c r="HUZ1"/>
      <c r="HVA1"/>
      <c r="HVB1"/>
      <c r="HVC1"/>
      <c r="HVD1"/>
      <c r="HVE1"/>
      <c r="HVF1"/>
      <c r="HVG1"/>
      <c r="HVH1"/>
      <c r="HVI1"/>
      <c r="HVJ1"/>
      <c r="HVK1"/>
      <c r="HVL1"/>
      <c r="HVM1"/>
      <c r="HVN1"/>
      <c r="HVO1"/>
      <c r="HVP1"/>
      <c r="HVQ1"/>
      <c r="HVR1"/>
      <c r="HVS1"/>
      <c r="HVT1"/>
      <c r="HVU1"/>
      <c r="HVV1"/>
      <c r="HVW1"/>
      <c r="HVX1"/>
      <c r="HVY1"/>
      <c r="HVZ1"/>
      <c r="HWA1"/>
      <c r="HWB1"/>
      <c r="HWC1"/>
      <c r="HWD1"/>
      <c r="HWE1"/>
      <c r="HWF1"/>
      <c r="HWG1"/>
      <c r="HWH1"/>
      <c r="HWI1"/>
      <c r="HWJ1"/>
      <c r="HWK1"/>
      <c r="HWL1"/>
      <c r="HWM1"/>
      <c r="HWN1"/>
      <c r="HWO1"/>
      <c r="HWP1"/>
      <c r="HWQ1"/>
      <c r="HWR1"/>
      <c r="HWS1"/>
      <c r="HWT1"/>
      <c r="HWU1"/>
      <c r="HWV1"/>
      <c r="HWW1"/>
      <c r="HWX1"/>
      <c r="HWY1"/>
      <c r="HWZ1"/>
      <c r="HXA1"/>
      <c r="HXB1"/>
      <c r="HXC1"/>
      <c r="HXD1"/>
      <c r="HXE1"/>
      <c r="HXF1"/>
      <c r="HXG1"/>
      <c r="HXH1"/>
      <c r="HXI1"/>
      <c r="HXJ1"/>
      <c r="HXK1"/>
      <c r="HXL1"/>
      <c r="HXM1"/>
      <c r="HXN1"/>
      <c r="HXO1"/>
      <c r="HXP1"/>
      <c r="HXQ1"/>
      <c r="HXR1"/>
      <c r="HXS1"/>
      <c r="HXT1"/>
      <c r="HXU1"/>
      <c r="HXV1"/>
      <c r="HXW1"/>
      <c r="HXX1"/>
      <c r="HXY1"/>
      <c r="HXZ1"/>
      <c r="HYA1"/>
      <c r="HYB1"/>
      <c r="HYC1"/>
      <c r="HYD1"/>
      <c r="HYE1"/>
      <c r="HYF1"/>
      <c r="HYG1"/>
      <c r="HYH1"/>
      <c r="HYI1"/>
      <c r="HYJ1"/>
      <c r="HYK1"/>
      <c r="HYL1"/>
      <c r="HYM1"/>
      <c r="HYN1"/>
      <c r="HYO1"/>
      <c r="HYP1"/>
      <c r="HYQ1"/>
      <c r="HYR1"/>
      <c r="HYS1"/>
      <c r="HYT1"/>
      <c r="HYU1"/>
      <c r="HYV1"/>
      <c r="HYW1"/>
      <c r="HYX1"/>
      <c r="HYY1"/>
      <c r="HYZ1"/>
      <c r="HZA1"/>
      <c r="HZB1"/>
      <c r="HZC1"/>
      <c r="HZD1"/>
      <c r="HZE1"/>
      <c r="HZF1"/>
      <c r="HZG1"/>
      <c r="HZH1"/>
      <c r="HZI1"/>
      <c r="HZJ1"/>
      <c r="HZK1"/>
      <c r="HZL1"/>
      <c r="HZM1"/>
      <c r="HZN1"/>
      <c r="HZO1"/>
      <c r="HZP1"/>
      <c r="HZQ1"/>
      <c r="HZR1"/>
      <c r="HZS1"/>
      <c r="HZT1"/>
      <c r="HZU1"/>
      <c r="HZV1"/>
      <c r="HZW1"/>
      <c r="HZX1"/>
      <c r="HZY1"/>
      <c r="HZZ1"/>
      <c r="IAA1"/>
      <c r="IAB1"/>
      <c r="IAC1"/>
      <c r="IAD1"/>
      <c r="IAE1"/>
      <c r="IAF1"/>
      <c r="IAG1"/>
      <c r="IAH1"/>
      <c r="IAI1"/>
      <c r="IAJ1"/>
      <c r="IAK1"/>
      <c r="IAL1"/>
      <c r="IAM1"/>
      <c r="IAN1"/>
      <c r="IAO1"/>
      <c r="IAP1"/>
      <c r="IAQ1"/>
      <c r="IAR1"/>
      <c r="IAS1"/>
      <c r="IAT1"/>
      <c r="IAU1"/>
      <c r="IAV1"/>
      <c r="IAW1"/>
      <c r="IAX1"/>
      <c r="IAY1"/>
      <c r="IAZ1"/>
      <c r="IBA1"/>
      <c r="IBB1"/>
      <c r="IBC1"/>
      <c r="IBD1"/>
      <c r="IBE1"/>
      <c r="IBF1"/>
      <c r="IBG1"/>
      <c r="IBH1"/>
      <c r="IBI1"/>
      <c r="IBJ1"/>
      <c r="IBK1"/>
      <c r="IBL1"/>
      <c r="IBM1"/>
      <c r="IBN1"/>
      <c r="IBO1"/>
      <c r="IBP1"/>
      <c r="IBQ1"/>
      <c r="IBR1"/>
      <c r="IBS1"/>
      <c r="IBT1"/>
      <c r="IBU1"/>
      <c r="IBV1"/>
      <c r="IBW1"/>
      <c r="IBX1"/>
      <c r="IBY1"/>
      <c r="IBZ1"/>
      <c r="ICA1"/>
      <c r="ICB1"/>
      <c r="ICC1"/>
      <c r="ICD1"/>
      <c r="ICE1"/>
      <c r="ICF1"/>
      <c r="ICG1"/>
      <c r="ICH1"/>
      <c r="ICI1"/>
      <c r="ICJ1"/>
      <c r="ICK1"/>
      <c r="ICL1"/>
      <c r="ICM1"/>
      <c r="ICN1"/>
      <c r="ICO1"/>
      <c r="ICP1"/>
      <c r="ICQ1"/>
      <c r="ICR1"/>
      <c r="ICS1"/>
      <c r="ICT1"/>
      <c r="ICU1"/>
      <c r="ICV1"/>
      <c r="ICW1"/>
      <c r="ICX1"/>
      <c r="ICY1"/>
      <c r="ICZ1"/>
      <c r="IDA1"/>
      <c r="IDB1"/>
      <c r="IDC1"/>
      <c r="IDD1"/>
      <c r="IDE1"/>
      <c r="IDF1"/>
      <c r="IDG1"/>
      <c r="IDH1"/>
      <c r="IDI1"/>
      <c r="IDJ1"/>
      <c r="IDK1"/>
      <c r="IDL1"/>
      <c r="IDM1"/>
      <c r="IDN1"/>
      <c r="IDO1"/>
      <c r="IDP1"/>
      <c r="IDQ1"/>
      <c r="IDR1"/>
      <c r="IDS1"/>
      <c r="IDT1"/>
      <c r="IDU1"/>
      <c r="IDV1"/>
      <c r="IDW1"/>
      <c r="IDX1"/>
      <c r="IDY1"/>
      <c r="IDZ1"/>
      <c r="IEA1"/>
      <c r="IEB1"/>
      <c r="IEC1"/>
      <c r="IED1"/>
      <c r="IEE1"/>
      <c r="IEF1"/>
      <c r="IEG1"/>
      <c r="IEH1"/>
      <c r="IEI1"/>
      <c r="IEJ1"/>
      <c r="IEK1"/>
      <c r="IEL1"/>
      <c r="IEM1"/>
      <c r="IEN1"/>
      <c r="IEO1"/>
      <c r="IEP1"/>
      <c r="IEQ1"/>
      <c r="IER1"/>
      <c r="IES1"/>
      <c r="IET1"/>
      <c r="IEU1"/>
      <c r="IEV1"/>
      <c r="IEW1"/>
      <c r="IEX1"/>
      <c r="IEY1"/>
      <c r="IEZ1"/>
      <c r="IFA1"/>
      <c r="IFB1"/>
      <c r="IFC1"/>
      <c r="IFD1"/>
      <c r="IFE1"/>
      <c r="IFF1"/>
      <c r="IFG1"/>
      <c r="IFH1"/>
      <c r="IFI1"/>
      <c r="IFJ1"/>
      <c r="IFK1"/>
      <c r="IFL1"/>
      <c r="IFM1"/>
      <c r="IFN1"/>
      <c r="IFO1"/>
      <c r="IFP1"/>
      <c r="IFQ1"/>
      <c r="IFR1"/>
      <c r="IFS1"/>
      <c r="IFT1"/>
      <c r="IFU1"/>
      <c r="IFV1"/>
      <c r="IFW1"/>
      <c r="IFX1"/>
      <c r="IFY1"/>
      <c r="IFZ1"/>
      <c r="IGA1"/>
      <c r="IGB1"/>
      <c r="IGC1"/>
      <c r="IGD1"/>
      <c r="IGE1"/>
      <c r="IGF1"/>
      <c r="IGG1"/>
      <c r="IGH1"/>
      <c r="IGI1"/>
      <c r="IGJ1"/>
      <c r="IGK1"/>
      <c r="IGL1"/>
      <c r="IGM1"/>
      <c r="IGN1"/>
      <c r="IGO1"/>
      <c r="IGP1"/>
      <c r="IGQ1"/>
      <c r="IGR1"/>
      <c r="IGS1"/>
      <c r="IGT1"/>
      <c r="IGU1"/>
      <c r="IGV1"/>
      <c r="IGW1"/>
      <c r="IGX1"/>
      <c r="IGY1"/>
      <c r="IGZ1"/>
      <c r="IHA1"/>
      <c r="IHB1"/>
      <c r="IHC1"/>
      <c r="IHD1"/>
      <c r="IHE1"/>
      <c r="IHF1"/>
      <c r="IHG1"/>
      <c r="IHH1"/>
      <c r="IHI1"/>
      <c r="IHJ1"/>
      <c r="IHK1"/>
      <c r="IHL1"/>
      <c r="IHM1"/>
      <c r="IHN1"/>
      <c r="IHO1"/>
      <c r="IHP1"/>
      <c r="IHQ1"/>
      <c r="IHR1"/>
      <c r="IHS1"/>
      <c r="IHT1"/>
      <c r="IHU1"/>
      <c r="IHV1"/>
      <c r="IHW1"/>
      <c r="IHX1"/>
      <c r="IHY1"/>
      <c r="IHZ1"/>
      <c r="IIA1"/>
      <c r="IIB1"/>
      <c r="IIC1"/>
      <c r="IID1"/>
      <c r="IIE1"/>
      <c r="IIF1"/>
      <c r="IIG1"/>
      <c r="IIH1"/>
      <c r="III1"/>
      <c r="IIJ1"/>
      <c r="IIK1"/>
      <c r="IIL1"/>
      <c r="IIM1"/>
      <c r="IIN1"/>
      <c r="IIO1"/>
      <c r="IIP1"/>
      <c r="IIQ1"/>
      <c r="IIR1"/>
      <c r="IIS1"/>
      <c r="IIT1"/>
      <c r="IIU1"/>
      <c r="IIV1"/>
      <c r="IIW1"/>
      <c r="IIX1"/>
      <c r="IIY1"/>
      <c r="IIZ1"/>
      <c r="IJA1"/>
      <c r="IJB1"/>
      <c r="IJC1"/>
      <c r="IJD1"/>
      <c r="IJE1"/>
      <c r="IJF1"/>
      <c r="IJG1"/>
      <c r="IJH1"/>
      <c r="IJI1"/>
      <c r="IJJ1"/>
      <c r="IJK1"/>
      <c r="IJL1"/>
      <c r="IJM1"/>
      <c r="IJN1"/>
      <c r="IJO1"/>
      <c r="IJP1"/>
      <c r="IJQ1"/>
      <c r="IJR1"/>
      <c r="IJS1"/>
      <c r="IJT1"/>
      <c r="IJU1"/>
      <c r="IJV1"/>
      <c r="IJW1"/>
      <c r="IJX1"/>
      <c r="IJY1"/>
      <c r="IJZ1"/>
      <c r="IKA1"/>
      <c r="IKB1"/>
      <c r="IKC1"/>
      <c r="IKD1"/>
      <c r="IKE1"/>
      <c r="IKF1"/>
      <c r="IKG1"/>
      <c r="IKH1"/>
      <c r="IKI1"/>
      <c r="IKJ1"/>
      <c r="IKK1"/>
      <c r="IKL1"/>
      <c r="IKM1"/>
      <c r="IKN1"/>
      <c r="IKO1"/>
      <c r="IKP1"/>
      <c r="IKQ1"/>
      <c r="IKR1"/>
      <c r="IKS1"/>
      <c r="IKT1"/>
      <c r="IKU1"/>
      <c r="IKV1"/>
      <c r="IKW1"/>
      <c r="IKX1"/>
      <c r="IKY1"/>
      <c r="IKZ1"/>
      <c r="ILA1"/>
      <c r="ILB1"/>
      <c r="ILC1"/>
      <c r="ILD1"/>
      <c r="ILE1"/>
      <c r="ILF1"/>
      <c r="ILG1"/>
      <c r="ILH1"/>
      <c r="ILI1"/>
      <c r="ILJ1"/>
      <c r="ILK1"/>
      <c r="ILL1"/>
      <c r="ILM1"/>
      <c r="ILN1"/>
      <c r="ILO1"/>
      <c r="ILP1"/>
      <c r="ILQ1"/>
      <c r="ILR1"/>
      <c r="ILS1"/>
      <c r="ILT1"/>
      <c r="ILU1"/>
      <c r="ILV1"/>
      <c r="ILW1"/>
      <c r="ILX1"/>
      <c r="ILY1"/>
      <c r="ILZ1"/>
      <c r="IMA1"/>
      <c r="IMB1"/>
      <c r="IMC1"/>
      <c r="IMD1"/>
      <c r="IME1"/>
      <c r="IMF1"/>
      <c r="IMG1"/>
      <c r="IMH1"/>
      <c r="IMI1"/>
      <c r="IMJ1"/>
      <c r="IMK1"/>
      <c r="IML1"/>
      <c r="IMM1"/>
      <c r="IMN1"/>
      <c r="IMO1"/>
      <c r="IMP1"/>
      <c r="IMQ1"/>
      <c r="IMR1"/>
      <c r="IMS1"/>
      <c r="IMT1"/>
      <c r="IMU1"/>
      <c r="IMV1"/>
      <c r="IMW1"/>
      <c r="IMX1"/>
      <c r="IMY1"/>
      <c r="IMZ1"/>
      <c r="INA1"/>
      <c r="INB1"/>
      <c r="INC1"/>
      <c r="IND1"/>
      <c r="INE1"/>
      <c r="INF1"/>
      <c r="ING1"/>
      <c r="INH1"/>
      <c r="INI1"/>
      <c r="INJ1"/>
      <c r="INK1"/>
      <c r="INL1"/>
      <c r="INM1"/>
      <c r="INN1"/>
      <c r="INO1"/>
      <c r="INP1"/>
      <c r="INQ1"/>
      <c r="INR1"/>
      <c r="INS1"/>
      <c r="INT1"/>
      <c r="INU1"/>
      <c r="INV1"/>
      <c r="INW1"/>
      <c r="INX1"/>
      <c r="INY1"/>
      <c r="INZ1"/>
      <c r="IOA1"/>
      <c r="IOB1"/>
      <c r="IOC1"/>
      <c r="IOD1"/>
      <c r="IOE1"/>
      <c r="IOF1"/>
      <c r="IOG1"/>
      <c r="IOH1"/>
      <c r="IOI1"/>
      <c r="IOJ1"/>
      <c r="IOK1"/>
      <c r="IOL1"/>
      <c r="IOM1"/>
      <c r="ION1"/>
      <c r="IOO1"/>
      <c r="IOP1"/>
      <c r="IOQ1"/>
      <c r="IOR1"/>
      <c r="IOS1"/>
      <c r="IOT1"/>
      <c r="IOU1"/>
      <c r="IOV1"/>
      <c r="IOW1"/>
      <c r="IOX1"/>
      <c r="IOY1"/>
      <c r="IOZ1"/>
      <c r="IPA1"/>
      <c r="IPB1"/>
      <c r="IPC1"/>
      <c r="IPD1"/>
      <c r="IPE1"/>
      <c r="IPF1"/>
      <c r="IPG1"/>
      <c r="IPH1"/>
      <c r="IPI1"/>
      <c r="IPJ1"/>
      <c r="IPK1"/>
      <c r="IPL1"/>
      <c r="IPM1"/>
      <c r="IPN1"/>
      <c r="IPO1"/>
      <c r="IPP1"/>
      <c r="IPQ1"/>
      <c r="IPR1"/>
      <c r="IPS1"/>
      <c r="IPT1"/>
      <c r="IPU1"/>
      <c r="IPV1"/>
      <c r="IPW1"/>
      <c r="IPX1"/>
      <c r="IPY1"/>
      <c r="IPZ1"/>
      <c r="IQA1"/>
      <c r="IQB1"/>
      <c r="IQC1"/>
      <c r="IQD1"/>
      <c r="IQE1"/>
      <c r="IQF1"/>
      <c r="IQG1"/>
      <c r="IQH1"/>
      <c r="IQI1"/>
      <c r="IQJ1"/>
      <c r="IQK1"/>
      <c r="IQL1"/>
      <c r="IQM1"/>
      <c r="IQN1"/>
      <c r="IQO1"/>
      <c r="IQP1"/>
      <c r="IQQ1"/>
      <c r="IQR1"/>
      <c r="IQS1"/>
      <c r="IQT1"/>
      <c r="IQU1"/>
      <c r="IQV1"/>
      <c r="IQW1"/>
      <c r="IQX1"/>
      <c r="IQY1"/>
      <c r="IQZ1"/>
      <c r="IRA1"/>
      <c r="IRB1"/>
      <c r="IRC1"/>
      <c r="IRD1"/>
      <c r="IRE1"/>
      <c r="IRF1"/>
      <c r="IRG1"/>
      <c r="IRH1"/>
      <c r="IRI1"/>
      <c r="IRJ1"/>
      <c r="IRK1"/>
      <c r="IRL1"/>
      <c r="IRM1"/>
      <c r="IRN1"/>
      <c r="IRO1"/>
      <c r="IRP1"/>
      <c r="IRQ1"/>
      <c r="IRR1"/>
      <c r="IRS1"/>
      <c r="IRT1"/>
      <c r="IRU1"/>
      <c r="IRV1"/>
      <c r="IRW1"/>
      <c r="IRX1"/>
      <c r="IRY1"/>
      <c r="IRZ1"/>
      <c r="ISA1"/>
      <c r="ISB1"/>
      <c r="ISC1"/>
      <c r="ISD1"/>
      <c r="ISE1"/>
      <c r="ISF1"/>
      <c r="ISG1"/>
      <c r="ISH1"/>
      <c r="ISI1"/>
      <c r="ISJ1"/>
      <c r="ISK1"/>
      <c r="ISL1"/>
      <c r="ISM1"/>
      <c r="ISN1"/>
      <c r="ISO1"/>
      <c r="ISP1"/>
      <c r="ISQ1"/>
      <c r="ISR1"/>
      <c r="ISS1"/>
      <c r="IST1"/>
      <c r="ISU1"/>
      <c r="ISV1"/>
      <c r="ISW1"/>
      <c r="ISX1"/>
      <c r="ISY1"/>
      <c r="ISZ1"/>
      <c r="ITA1"/>
      <c r="ITB1"/>
      <c r="ITC1"/>
      <c r="ITD1"/>
      <c r="ITE1"/>
      <c r="ITF1"/>
      <c r="ITG1"/>
      <c r="ITH1"/>
      <c r="ITI1"/>
      <c r="ITJ1"/>
      <c r="ITK1"/>
      <c r="ITL1"/>
      <c r="ITM1"/>
      <c r="ITN1"/>
      <c r="ITO1"/>
      <c r="ITP1"/>
      <c r="ITQ1"/>
      <c r="ITR1"/>
      <c r="ITS1"/>
      <c r="ITT1"/>
      <c r="ITU1"/>
      <c r="ITV1"/>
      <c r="ITW1"/>
      <c r="ITX1"/>
      <c r="ITY1"/>
      <c r="ITZ1"/>
      <c r="IUA1"/>
      <c r="IUB1"/>
      <c r="IUC1"/>
      <c r="IUD1"/>
      <c r="IUE1"/>
      <c r="IUF1"/>
      <c r="IUG1"/>
      <c r="IUH1"/>
      <c r="IUI1"/>
      <c r="IUJ1"/>
      <c r="IUK1"/>
      <c r="IUL1"/>
      <c r="IUM1"/>
      <c r="IUN1"/>
      <c r="IUO1"/>
      <c r="IUP1"/>
      <c r="IUQ1"/>
      <c r="IUR1"/>
      <c r="IUS1"/>
      <c r="IUT1"/>
      <c r="IUU1"/>
      <c r="IUV1"/>
      <c r="IUW1"/>
      <c r="IUX1"/>
      <c r="IUY1"/>
      <c r="IUZ1"/>
      <c r="IVA1"/>
      <c r="IVB1"/>
      <c r="IVC1"/>
      <c r="IVD1"/>
      <c r="IVE1"/>
      <c r="IVF1"/>
      <c r="IVG1"/>
      <c r="IVH1"/>
      <c r="IVI1"/>
      <c r="IVJ1"/>
      <c r="IVK1"/>
      <c r="IVL1"/>
      <c r="IVM1"/>
      <c r="IVN1"/>
      <c r="IVO1"/>
      <c r="IVP1"/>
      <c r="IVQ1"/>
      <c r="IVR1"/>
      <c r="IVS1"/>
      <c r="IVT1"/>
      <c r="IVU1"/>
      <c r="IVV1"/>
      <c r="IVW1"/>
      <c r="IVX1"/>
      <c r="IVY1"/>
      <c r="IVZ1"/>
      <c r="IWA1"/>
      <c r="IWB1"/>
      <c r="IWC1"/>
      <c r="IWD1"/>
      <c r="IWE1"/>
      <c r="IWF1"/>
      <c r="IWG1"/>
      <c r="IWH1"/>
      <c r="IWI1"/>
      <c r="IWJ1"/>
      <c r="IWK1"/>
      <c r="IWL1"/>
      <c r="IWM1"/>
      <c r="IWN1"/>
      <c r="IWO1"/>
      <c r="IWP1"/>
      <c r="IWQ1"/>
      <c r="IWR1"/>
      <c r="IWS1"/>
      <c r="IWT1"/>
      <c r="IWU1"/>
      <c r="IWV1"/>
      <c r="IWW1"/>
      <c r="IWX1"/>
      <c r="IWY1"/>
      <c r="IWZ1"/>
      <c r="IXA1"/>
      <c r="IXB1"/>
      <c r="IXC1"/>
      <c r="IXD1"/>
      <c r="IXE1"/>
      <c r="IXF1"/>
      <c r="IXG1"/>
      <c r="IXH1"/>
      <c r="IXI1"/>
      <c r="IXJ1"/>
      <c r="IXK1"/>
      <c r="IXL1"/>
      <c r="IXM1"/>
      <c r="IXN1"/>
      <c r="IXO1"/>
      <c r="IXP1"/>
      <c r="IXQ1"/>
      <c r="IXR1"/>
      <c r="IXS1"/>
      <c r="IXT1"/>
      <c r="IXU1"/>
      <c r="IXV1"/>
      <c r="IXW1"/>
      <c r="IXX1"/>
      <c r="IXY1"/>
      <c r="IXZ1"/>
      <c r="IYA1"/>
      <c r="IYB1"/>
      <c r="IYC1"/>
      <c r="IYD1"/>
      <c r="IYE1"/>
      <c r="IYF1"/>
      <c r="IYG1"/>
      <c r="IYH1"/>
      <c r="IYI1"/>
      <c r="IYJ1"/>
      <c r="IYK1"/>
      <c r="IYL1"/>
      <c r="IYM1"/>
      <c r="IYN1"/>
      <c r="IYO1"/>
      <c r="IYP1"/>
      <c r="IYQ1"/>
      <c r="IYR1"/>
      <c r="IYS1"/>
      <c r="IYT1"/>
      <c r="IYU1"/>
      <c r="IYV1"/>
      <c r="IYW1"/>
      <c r="IYX1"/>
      <c r="IYY1"/>
      <c r="IYZ1"/>
      <c r="IZA1"/>
      <c r="IZB1"/>
      <c r="IZC1"/>
      <c r="IZD1"/>
      <c r="IZE1"/>
      <c r="IZF1"/>
      <c r="IZG1"/>
      <c r="IZH1"/>
      <c r="IZI1"/>
      <c r="IZJ1"/>
      <c r="IZK1"/>
      <c r="IZL1"/>
      <c r="IZM1"/>
      <c r="IZN1"/>
      <c r="IZO1"/>
      <c r="IZP1"/>
      <c r="IZQ1"/>
      <c r="IZR1"/>
      <c r="IZS1"/>
      <c r="IZT1"/>
      <c r="IZU1"/>
      <c r="IZV1"/>
      <c r="IZW1"/>
      <c r="IZX1"/>
      <c r="IZY1"/>
      <c r="IZZ1"/>
      <c r="JAA1"/>
      <c r="JAB1"/>
      <c r="JAC1"/>
      <c r="JAD1"/>
      <c r="JAE1"/>
      <c r="JAF1"/>
      <c r="JAG1"/>
      <c r="JAH1"/>
      <c r="JAI1"/>
      <c r="JAJ1"/>
      <c r="JAK1"/>
      <c r="JAL1"/>
      <c r="JAM1"/>
      <c r="JAN1"/>
      <c r="JAO1"/>
      <c r="JAP1"/>
      <c r="JAQ1"/>
      <c r="JAR1"/>
      <c r="JAS1"/>
      <c r="JAT1"/>
      <c r="JAU1"/>
      <c r="JAV1"/>
      <c r="JAW1"/>
      <c r="JAX1"/>
      <c r="JAY1"/>
      <c r="JAZ1"/>
      <c r="JBA1"/>
      <c r="JBB1"/>
      <c r="JBC1"/>
      <c r="JBD1"/>
      <c r="JBE1"/>
      <c r="JBF1"/>
      <c r="JBG1"/>
      <c r="JBH1"/>
      <c r="JBI1"/>
      <c r="JBJ1"/>
      <c r="JBK1"/>
      <c r="JBL1"/>
      <c r="JBM1"/>
      <c r="JBN1"/>
      <c r="JBO1"/>
      <c r="JBP1"/>
      <c r="JBQ1"/>
      <c r="JBR1"/>
      <c r="JBS1"/>
      <c r="JBT1"/>
      <c r="JBU1"/>
      <c r="JBV1"/>
      <c r="JBW1"/>
      <c r="JBX1"/>
      <c r="JBY1"/>
      <c r="JBZ1"/>
      <c r="JCA1"/>
      <c r="JCB1"/>
      <c r="JCC1"/>
      <c r="JCD1"/>
      <c r="JCE1"/>
      <c r="JCF1"/>
      <c r="JCG1"/>
      <c r="JCH1"/>
      <c r="JCI1"/>
      <c r="JCJ1"/>
      <c r="JCK1"/>
      <c r="JCL1"/>
      <c r="JCM1"/>
      <c r="JCN1"/>
      <c r="JCO1"/>
      <c r="JCP1"/>
      <c r="JCQ1"/>
      <c r="JCR1"/>
      <c r="JCS1"/>
      <c r="JCT1"/>
      <c r="JCU1"/>
      <c r="JCV1"/>
      <c r="JCW1"/>
      <c r="JCX1"/>
      <c r="JCY1"/>
      <c r="JCZ1"/>
      <c r="JDA1"/>
      <c r="JDB1"/>
      <c r="JDC1"/>
      <c r="JDD1"/>
      <c r="JDE1"/>
      <c r="JDF1"/>
      <c r="JDG1"/>
      <c r="JDH1"/>
      <c r="JDI1"/>
      <c r="JDJ1"/>
      <c r="JDK1"/>
      <c r="JDL1"/>
      <c r="JDM1"/>
      <c r="JDN1"/>
      <c r="JDO1"/>
      <c r="JDP1"/>
      <c r="JDQ1"/>
      <c r="JDR1"/>
      <c r="JDS1"/>
      <c r="JDT1"/>
      <c r="JDU1"/>
      <c r="JDV1"/>
      <c r="JDW1"/>
      <c r="JDX1"/>
      <c r="JDY1"/>
      <c r="JDZ1"/>
      <c r="JEA1"/>
      <c r="JEB1"/>
      <c r="JEC1"/>
      <c r="JED1"/>
      <c r="JEE1"/>
      <c r="JEF1"/>
      <c r="JEG1"/>
      <c r="JEH1"/>
      <c r="JEI1"/>
      <c r="JEJ1"/>
      <c r="JEK1"/>
      <c r="JEL1"/>
      <c r="JEM1"/>
      <c r="JEN1"/>
      <c r="JEO1"/>
      <c r="JEP1"/>
      <c r="JEQ1"/>
      <c r="JER1"/>
      <c r="JES1"/>
      <c r="JET1"/>
      <c r="JEU1"/>
      <c r="JEV1"/>
      <c r="JEW1"/>
      <c r="JEX1"/>
      <c r="JEY1"/>
      <c r="JEZ1"/>
      <c r="JFA1"/>
      <c r="JFB1"/>
      <c r="JFC1"/>
      <c r="JFD1"/>
      <c r="JFE1"/>
      <c r="JFF1"/>
      <c r="JFG1"/>
      <c r="JFH1"/>
      <c r="JFI1"/>
      <c r="JFJ1"/>
      <c r="JFK1"/>
      <c r="JFL1"/>
      <c r="JFM1"/>
      <c r="JFN1"/>
      <c r="JFO1"/>
      <c r="JFP1"/>
      <c r="JFQ1"/>
      <c r="JFR1"/>
      <c r="JFS1"/>
      <c r="JFT1"/>
      <c r="JFU1"/>
      <c r="JFV1"/>
      <c r="JFW1"/>
      <c r="JFX1"/>
      <c r="JFY1"/>
      <c r="JFZ1"/>
      <c r="JGA1"/>
      <c r="JGB1"/>
      <c r="JGC1"/>
      <c r="JGD1"/>
      <c r="JGE1"/>
      <c r="JGF1"/>
      <c r="JGG1"/>
      <c r="JGH1"/>
      <c r="JGI1"/>
      <c r="JGJ1"/>
      <c r="JGK1"/>
      <c r="JGL1"/>
      <c r="JGM1"/>
      <c r="JGN1"/>
      <c r="JGO1"/>
      <c r="JGP1"/>
      <c r="JGQ1"/>
      <c r="JGR1"/>
      <c r="JGS1"/>
      <c r="JGT1"/>
      <c r="JGU1"/>
      <c r="JGV1"/>
      <c r="JGW1"/>
      <c r="JGX1"/>
      <c r="JGY1"/>
      <c r="JGZ1"/>
      <c r="JHA1"/>
      <c r="JHB1"/>
      <c r="JHC1"/>
      <c r="JHD1"/>
      <c r="JHE1"/>
      <c r="JHF1"/>
      <c r="JHG1"/>
      <c r="JHH1"/>
      <c r="JHI1"/>
      <c r="JHJ1"/>
      <c r="JHK1"/>
      <c r="JHL1"/>
      <c r="JHM1"/>
      <c r="JHN1"/>
      <c r="JHO1"/>
      <c r="JHP1"/>
      <c r="JHQ1"/>
      <c r="JHR1"/>
      <c r="JHS1"/>
      <c r="JHT1"/>
      <c r="JHU1"/>
      <c r="JHV1"/>
      <c r="JHW1"/>
      <c r="JHX1"/>
      <c r="JHY1"/>
      <c r="JHZ1"/>
      <c r="JIA1"/>
      <c r="JIB1"/>
      <c r="JIC1"/>
      <c r="JID1"/>
      <c r="JIE1"/>
      <c r="JIF1"/>
      <c r="JIG1"/>
      <c r="JIH1"/>
      <c r="JII1"/>
      <c r="JIJ1"/>
      <c r="JIK1"/>
      <c r="JIL1"/>
      <c r="JIM1"/>
      <c r="JIN1"/>
      <c r="JIO1"/>
      <c r="JIP1"/>
      <c r="JIQ1"/>
      <c r="JIR1"/>
      <c r="JIS1"/>
      <c r="JIT1"/>
      <c r="JIU1"/>
      <c r="JIV1"/>
      <c r="JIW1"/>
      <c r="JIX1"/>
      <c r="JIY1"/>
      <c r="JIZ1"/>
      <c r="JJA1"/>
      <c r="JJB1"/>
      <c r="JJC1"/>
      <c r="JJD1"/>
      <c r="JJE1"/>
      <c r="JJF1"/>
      <c r="JJG1"/>
      <c r="JJH1"/>
      <c r="JJI1"/>
      <c r="JJJ1"/>
      <c r="JJK1"/>
      <c r="JJL1"/>
      <c r="JJM1"/>
      <c r="JJN1"/>
      <c r="JJO1"/>
      <c r="JJP1"/>
      <c r="JJQ1"/>
      <c r="JJR1"/>
      <c r="JJS1"/>
      <c r="JJT1"/>
      <c r="JJU1"/>
      <c r="JJV1"/>
      <c r="JJW1"/>
      <c r="JJX1"/>
      <c r="JJY1"/>
      <c r="JJZ1"/>
      <c r="JKA1"/>
      <c r="JKB1"/>
      <c r="JKC1"/>
      <c r="JKD1"/>
      <c r="JKE1"/>
      <c r="JKF1"/>
      <c r="JKG1"/>
      <c r="JKH1"/>
      <c r="JKI1"/>
      <c r="JKJ1"/>
      <c r="JKK1"/>
      <c r="JKL1"/>
      <c r="JKM1"/>
      <c r="JKN1"/>
      <c r="JKO1"/>
      <c r="JKP1"/>
      <c r="JKQ1"/>
      <c r="JKR1"/>
      <c r="JKS1"/>
      <c r="JKT1"/>
      <c r="JKU1"/>
      <c r="JKV1"/>
      <c r="JKW1"/>
      <c r="JKX1"/>
      <c r="JKY1"/>
      <c r="JKZ1"/>
      <c r="JLA1"/>
      <c r="JLB1"/>
      <c r="JLC1"/>
      <c r="JLD1"/>
      <c r="JLE1"/>
      <c r="JLF1"/>
      <c r="JLG1"/>
      <c r="JLH1"/>
      <c r="JLI1"/>
      <c r="JLJ1"/>
      <c r="JLK1"/>
      <c r="JLL1"/>
      <c r="JLM1"/>
      <c r="JLN1"/>
      <c r="JLO1"/>
      <c r="JLP1"/>
      <c r="JLQ1"/>
      <c r="JLR1"/>
      <c r="JLS1"/>
      <c r="JLT1"/>
      <c r="JLU1"/>
      <c r="JLV1"/>
      <c r="JLW1"/>
      <c r="JLX1"/>
      <c r="JLY1"/>
      <c r="JLZ1"/>
      <c r="JMA1"/>
      <c r="JMB1"/>
      <c r="JMC1"/>
      <c r="JMD1"/>
      <c r="JME1"/>
      <c r="JMF1"/>
      <c r="JMG1"/>
      <c r="JMH1"/>
      <c r="JMI1"/>
      <c r="JMJ1"/>
      <c r="JMK1"/>
      <c r="JML1"/>
      <c r="JMM1"/>
      <c r="JMN1"/>
      <c r="JMO1"/>
      <c r="JMP1"/>
      <c r="JMQ1"/>
      <c r="JMR1"/>
      <c r="JMS1"/>
      <c r="JMT1"/>
      <c r="JMU1"/>
      <c r="JMV1"/>
      <c r="JMW1"/>
      <c r="JMX1"/>
      <c r="JMY1"/>
      <c r="JMZ1"/>
      <c r="JNA1"/>
      <c r="JNB1"/>
      <c r="JNC1"/>
      <c r="JND1"/>
      <c r="JNE1"/>
      <c r="JNF1"/>
      <c r="JNG1"/>
      <c r="JNH1"/>
      <c r="JNI1"/>
      <c r="JNJ1"/>
      <c r="JNK1"/>
      <c r="JNL1"/>
      <c r="JNM1"/>
      <c r="JNN1"/>
      <c r="JNO1"/>
      <c r="JNP1"/>
      <c r="JNQ1"/>
      <c r="JNR1"/>
      <c r="JNS1"/>
      <c r="JNT1"/>
      <c r="JNU1"/>
      <c r="JNV1"/>
      <c r="JNW1"/>
      <c r="JNX1"/>
      <c r="JNY1"/>
      <c r="JNZ1"/>
      <c r="JOA1"/>
      <c r="JOB1"/>
      <c r="JOC1"/>
      <c r="JOD1"/>
      <c r="JOE1"/>
      <c r="JOF1"/>
      <c r="JOG1"/>
      <c r="JOH1"/>
      <c r="JOI1"/>
      <c r="JOJ1"/>
      <c r="JOK1"/>
      <c r="JOL1"/>
      <c r="JOM1"/>
      <c r="JON1"/>
      <c r="JOO1"/>
      <c r="JOP1"/>
      <c r="JOQ1"/>
      <c r="JOR1"/>
      <c r="JOS1"/>
      <c r="JOT1"/>
      <c r="JOU1"/>
      <c r="JOV1"/>
      <c r="JOW1"/>
      <c r="JOX1"/>
      <c r="JOY1"/>
      <c r="JOZ1"/>
      <c r="JPA1"/>
      <c r="JPB1"/>
      <c r="JPC1"/>
      <c r="JPD1"/>
      <c r="JPE1"/>
      <c r="JPF1"/>
      <c r="JPG1"/>
      <c r="JPH1"/>
      <c r="JPI1"/>
      <c r="JPJ1"/>
      <c r="JPK1"/>
      <c r="JPL1"/>
      <c r="JPM1"/>
      <c r="JPN1"/>
      <c r="JPO1"/>
      <c r="JPP1"/>
      <c r="JPQ1"/>
      <c r="JPR1"/>
      <c r="JPS1"/>
      <c r="JPT1"/>
      <c r="JPU1"/>
      <c r="JPV1"/>
      <c r="JPW1"/>
      <c r="JPX1"/>
      <c r="JPY1"/>
      <c r="JPZ1"/>
      <c r="JQA1"/>
      <c r="JQB1"/>
      <c r="JQC1"/>
      <c r="JQD1"/>
      <c r="JQE1"/>
      <c r="JQF1"/>
      <c r="JQG1"/>
      <c r="JQH1"/>
      <c r="JQI1"/>
      <c r="JQJ1"/>
      <c r="JQK1"/>
      <c r="JQL1"/>
      <c r="JQM1"/>
      <c r="JQN1"/>
      <c r="JQO1"/>
      <c r="JQP1"/>
      <c r="JQQ1"/>
      <c r="JQR1"/>
      <c r="JQS1"/>
      <c r="JQT1"/>
      <c r="JQU1"/>
      <c r="JQV1"/>
      <c r="JQW1"/>
      <c r="JQX1"/>
      <c r="JQY1"/>
      <c r="JQZ1"/>
      <c r="JRA1"/>
      <c r="JRB1"/>
      <c r="JRC1"/>
      <c r="JRD1"/>
      <c r="JRE1"/>
      <c r="JRF1"/>
      <c r="JRG1"/>
      <c r="JRH1"/>
      <c r="JRI1"/>
      <c r="JRJ1"/>
      <c r="JRK1"/>
      <c r="JRL1"/>
      <c r="JRM1"/>
      <c r="JRN1"/>
      <c r="JRO1"/>
      <c r="JRP1"/>
      <c r="JRQ1"/>
      <c r="JRR1"/>
      <c r="JRS1"/>
      <c r="JRT1"/>
      <c r="JRU1"/>
      <c r="JRV1"/>
      <c r="JRW1"/>
      <c r="JRX1"/>
      <c r="JRY1"/>
      <c r="JRZ1"/>
      <c r="JSA1"/>
      <c r="JSB1"/>
      <c r="JSC1"/>
      <c r="JSD1"/>
      <c r="JSE1"/>
      <c r="JSF1"/>
      <c r="JSG1"/>
      <c r="JSH1"/>
      <c r="JSI1"/>
      <c r="JSJ1"/>
      <c r="JSK1"/>
      <c r="JSL1"/>
      <c r="JSM1"/>
      <c r="JSN1"/>
      <c r="JSO1"/>
      <c r="JSP1"/>
      <c r="JSQ1"/>
      <c r="JSR1"/>
      <c r="JSS1"/>
      <c r="JST1"/>
      <c r="JSU1"/>
      <c r="JSV1"/>
      <c r="JSW1"/>
      <c r="JSX1"/>
      <c r="JSY1"/>
      <c r="JSZ1"/>
      <c r="JTA1"/>
      <c r="JTB1"/>
      <c r="JTC1"/>
      <c r="JTD1"/>
      <c r="JTE1"/>
      <c r="JTF1"/>
      <c r="JTG1"/>
      <c r="JTH1"/>
      <c r="JTI1"/>
      <c r="JTJ1"/>
      <c r="JTK1"/>
      <c r="JTL1"/>
      <c r="JTM1"/>
      <c r="JTN1"/>
      <c r="JTO1"/>
      <c r="JTP1"/>
      <c r="JTQ1"/>
      <c r="JTR1"/>
      <c r="JTS1"/>
      <c r="JTT1"/>
      <c r="JTU1"/>
      <c r="JTV1"/>
      <c r="JTW1"/>
      <c r="JTX1"/>
      <c r="JTY1"/>
      <c r="JTZ1"/>
      <c r="JUA1"/>
      <c r="JUB1"/>
      <c r="JUC1"/>
      <c r="JUD1"/>
      <c r="JUE1"/>
      <c r="JUF1"/>
      <c r="JUG1"/>
      <c r="JUH1"/>
      <c r="JUI1"/>
      <c r="JUJ1"/>
      <c r="JUK1"/>
      <c r="JUL1"/>
      <c r="JUM1"/>
      <c r="JUN1"/>
      <c r="JUO1"/>
      <c r="JUP1"/>
      <c r="JUQ1"/>
      <c r="JUR1"/>
      <c r="JUS1"/>
      <c r="JUT1"/>
      <c r="JUU1"/>
      <c r="JUV1"/>
      <c r="JUW1"/>
      <c r="JUX1"/>
      <c r="JUY1"/>
      <c r="JUZ1"/>
      <c r="JVA1"/>
      <c r="JVB1"/>
      <c r="JVC1"/>
      <c r="JVD1"/>
      <c r="JVE1"/>
      <c r="JVF1"/>
      <c r="JVG1"/>
      <c r="JVH1"/>
      <c r="JVI1"/>
      <c r="JVJ1"/>
      <c r="JVK1"/>
      <c r="JVL1"/>
      <c r="JVM1"/>
      <c r="JVN1"/>
      <c r="JVO1"/>
      <c r="JVP1"/>
      <c r="JVQ1"/>
      <c r="JVR1"/>
      <c r="JVS1"/>
      <c r="JVT1"/>
      <c r="JVU1"/>
      <c r="JVV1"/>
      <c r="JVW1"/>
      <c r="JVX1"/>
      <c r="JVY1"/>
      <c r="JVZ1"/>
      <c r="JWA1"/>
      <c r="JWB1"/>
      <c r="JWC1"/>
      <c r="JWD1"/>
      <c r="JWE1"/>
      <c r="JWF1"/>
      <c r="JWG1"/>
      <c r="JWH1"/>
      <c r="JWI1"/>
      <c r="JWJ1"/>
      <c r="JWK1"/>
      <c r="JWL1"/>
      <c r="JWM1"/>
      <c r="JWN1"/>
      <c r="JWO1"/>
      <c r="JWP1"/>
      <c r="JWQ1"/>
      <c r="JWR1"/>
      <c r="JWS1"/>
      <c r="JWT1"/>
      <c r="JWU1"/>
      <c r="JWV1"/>
      <c r="JWW1"/>
      <c r="JWX1"/>
      <c r="JWY1"/>
      <c r="JWZ1"/>
      <c r="JXA1"/>
      <c r="JXB1"/>
      <c r="JXC1"/>
      <c r="JXD1"/>
      <c r="JXE1"/>
      <c r="JXF1"/>
      <c r="JXG1"/>
      <c r="JXH1"/>
      <c r="JXI1"/>
      <c r="JXJ1"/>
      <c r="JXK1"/>
      <c r="JXL1"/>
      <c r="JXM1"/>
      <c r="JXN1"/>
      <c r="JXO1"/>
      <c r="JXP1"/>
      <c r="JXQ1"/>
      <c r="JXR1"/>
      <c r="JXS1"/>
      <c r="JXT1"/>
      <c r="JXU1"/>
      <c r="JXV1"/>
      <c r="JXW1"/>
      <c r="JXX1"/>
      <c r="JXY1"/>
      <c r="JXZ1"/>
      <c r="JYA1"/>
      <c r="JYB1"/>
      <c r="JYC1"/>
      <c r="JYD1"/>
      <c r="JYE1"/>
      <c r="JYF1"/>
      <c r="JYG1"/>
      <c r="JYH1"/>
      <c r="JYI1"/>
      <c r="JYJ1"/>
      <c r="JYK1"/>
      <c r="JYL1"/>
      <c r="JYM1"/>
      <c r="JYN1"/>
      <c r="JYO1"/>
      <c r="JYP1"/>
      <c r="JYQ1"/>
      <c r="JYR1"/>
      <c r="JYS1"/>
      <c r="JYT1"/>
      <c r="JYU1"/>
      <c r="JYV1"/>
      <c r="JYW1"/>
      <c r="JYX1"/>
      <c r="JYY1"/>
      <c r="JYZ1"/>
      <c r="JZA1"/>
      <c r="JZB1"/>
      <c r="JZC1"/>
      <c r="JZD1"/>
      <c r="JZE1"/>
      <c r="JZF1"/>
      <c r="JZG1"/>
      <c r="JZH1"/>
      <c r="JZI1"/>
      <c r="JZJ1"/>
      <c r="JZK1"/>
      <c r="JZL1"/>
      <c r="JZM1"/>
      <c r="JZN1"/>
      <c r="JZO1"/>
      <c r="JZP1"/>
      <c r="JZQ1"/>
      <c r="JZR1"/>
      <c r="JZS1"/>
      <c r="JZT1"/>
      <c r="JZU1"/>
      <c r="JZV1"/>
      <c r="JZW1"/>
      <c r="JZX1"/>
      <c r="JZY1"/>
      <c r="JZZ1"/>
      <c r="KAA1"/>
      <c r="KAB1"/>
      <c r="KAC1"/>
      <c r="KAD1"/>
      <c r="KAE1"/>
      <c r="KAF1"/>
      <c r="KAG1"/>
      <c r="KAH1"/>
      <c r="KAI1"/>
      <c r="KAJ1"/>
      <c r="KAK1"/>
      <c r="KAL1"/>
      <c r="KAM1"/>
      <c r="KAN1"/>
      <c r="KAO1"/>
      <c r="KAP1"/>
      <c r="KAQ1"/>
      <c r="KAR1"/>
      <c r="KAS1"/>
      <c r="KAT1"/>
      <c r="KAU1"/>
      <c r="KAV1"/>
      <c r="KAW1"/>
      <c r="KAX1"/>
      <c r="KAY1"/>
      <c r="KAZ1"/>
      <c r="KBA1"/>
      <c r="KBB1"/>
      <c r="KBC1"/>
      <c r="KBD1"/>
      <c r="KBE1"/>
      <c r="KBF1"/>
      <c r="KBG1"/>
      <c r="KBH1"/>
      <c r="KBI1"/>
      <c r="KBJ1"/>
      <c r="KBK1"/>
      <c r="KBL1"/>
      <c r="KBM1"/>
      <c r="KBN1"/>
      <c r="KBO1"/>
      <c r="KBP1"/>
      <c r="KBQ1"/>
      <c r="KBR1"/>
      <c r="KBS1"/>
      <c r="KBT1"/>
      <c r="KBU1"/>
      <c r="KBV1"/>
      <c r="KBW1"/>
      <c r="KBX1"/>
      <c r="KBY1"/>
      <c r="KBZ1"/>
      <c r="KCA1"/>
      <c r="KCB1"/>
      <c r="KCC1"/>
      <c r="KCD1"/>
      <c r="KCE1"/>
      <c r="KCF1"/>
      <c r="KCG1"/>
      <c r="KCH1"/>
      <c r="KCI1"/>
      <c r="KCJ1"/>
      <c r="KCK1"/>
      <c r="KCL1"/>
      <c r="KCM1"/>
      <c r="KCN1"/>
      <c r="KCO1"/>
      <c r="KCP1"/>
      <c r="KCQ1"/>
      <c r="KCR1"/>
      <c r="KCS1"/>
      <c r="KCT1"/>
      <c r="KCU1"/>
      <c r="KCV1"/>
      <c r="KCW1"/>
      <c r="KCX1"/>
      <c r="KCY1"/>
      <c r="KCZ1"/>
      <c r="KDA1"/>
      <c r="KDB1"/>
      <c r="KDC1"/>
      <c r="KDD1"/>
      <c r="KDE1"/>
      <c r="KDF1"/>
      <c r="KDG1"/>
      <c r="KDH1"/>
      <c r="KDI1"/>
      <c r="KDJ1"/>
      <c r="KDK1"/>
      <c r="KDL1"/>
      <c r="KDM1"/>
      <c r="KDN1"/>
      <c r="KDO1"/>
      <c r="KDP1"/>
      <c r="KDQ1"/>
      <c r="KDR1"/>
      <c r="KDS1"/>
      <c r="KDT1"/>
      <c r="KDU1"/>
      <c r="KDV1"/>
      <c r="KDW1"/>
      <c r="KDX1"/>
      <c r="KDY1"/>
      <c r="KDZ1"/>
      <c r="KEA1"/>
      <c r="KEB1"/>
      <c r="KEC1"/>
      <c r="KED1"/>
      <c r="KEE1"/>
      <c r="KEF1"/>
      <c r="KEG1"/>
      <c r="KEH1"/>
      <c r="KEI1"/>
      <c r="KEJ1"/>
      <c r="KEK1"/>
      <c r="KEL1"/>
      <c r="KEM1"/>
      <c r="KEN1"/>
      <c r="KEO1"/>
      <c r="KEP1"/>
      <c r="KEQ1"/>
      <c r="KER1"/>
      <c r="KES1"/>
      <c r="KET1"/>
      <c r="KEU1"/>
      <c r="KEV1"/>
      <c r="KEW1"/>
      <c r="KEX1"/>
      <c r="KEY1"/>
      <c r="KEZ1"/>
      <c r="KFA1"/>
      <c r="KFB1"/>
      <c r="KFC1"/>
      <c r="KFD1"/>
      <c r="KFE1"/>
      <c r="KFF1"/>
      <c r="KFG1"/>
      <c r="KFH1"/>
      <c r="KFI1"/>
      <c r="KFJ1"/>
      <c r="KFK1"/>
      <c r="KFL1"/>
      <c r="KFM1"/>
      <c r="KFN1"/>
      <c r="KFO1"/>
      <c r="KFP1"/>
      <c r="KFQ1"/>
      <c r="KFR1"/>
      <c r="KFS1"/>
      <c r="KFT1"/>
      <c r="KFU1"/>
      <c r="KFV1"/>
      <c r="KFW1"/>
      <c r="KFX1"/>
      <c r="KFY1"/>
      <c r="KFZ1"/>
      <c r="KGA1"/>
      <c r="KGB1"/>
      <c r="KGC1"/>
      <c r="KGD1"/>
      <c r="KGE1"/>
      <c r="KGF1"/>
      <c r="KGG1"/>
      <c r="KGH1"/>
      <c r="KGI1"/>
      <c r="KGJ1"/>
      <c r="KGK1"/>
      <c r="KGL1"/>
      <c r="KGM1"/>
      <c r="KGN1"/>
      <c r="KGO1"/>
      <c r="KGP1"/>
      <c r="KGQ1"/>
      <c r="KGR1"/>
      <c r="KGS1"/>
      <c r="KGT1"/>
      <c r="KGU1"/>
      <c r="KGV1"/>
      <c r="KGW1"/>
      <c r="KGX1"/>
      <c r="KGY1"/>
      <c r="KGZ1"/>
      <c r="KHA1"/>
      <c r="KHB1"/>
      <c r="KHC1"/>
      <c r="KHD1"/>
      <c r="KHE1"/>
      <c r="KHF1"/>
      <c r="KHG1"/>
      <c r="KHH1"/>
      <c r="KHI1"/>
      <c r="KHJ1"/>
      <c r="KHK1"/>
      <c r="KHL1"/>
      <c r="KHM1"/>
      <c r="KHN1"/>
      <c r="KHO1"/>
      <c r="KHP1"/>
      <c r="KHQ1"/>
      <c r="KHR1"/>
      <c r="KHS1"/>
      <c r="KHT1"/>
      <c r="KHU1"/>
      <c r="KHV1"/>
      <c r="KHW1"/>
      <c r="KHX1"/>
      <c r="KHY1"/>
      <c r="KHZ1"/>
      <c r="KIA1"/>
      <c r="KIB1"/>
      <c r="KIC1"/>
      <c r="KID1"/>
      <c r="KIE1"/>
      <c r="KIF1"/>
      <c r="KIG1"/>
      <c r="KIH1"/>
      <c r="KII1"/>
      <c r="KIJ1"/>
      <c r="KIK1"/>
      <c r="KIL1"/>
      <c r="KIM1"/>
      <c r="KIN1"/>
      <c r="KIO1"/>
      <c r="KIP1"/>
      <c r="KIQ1"/>
      <c r="KIR1"/>
      <c r="KIS1"/>
      <c r="KIT1"/>
      <c r="KIU1"/>
      <c r="KIV1"/>
      <c r="KIW1"/>
      <c r="KIX1"/>
      <c r="KIY1"/>
      <c r="KIZ1"/>
      <c r="KJA1"/>
      <c r="KJB1"/>
      <c r="KJC1"/>
      <c r="KJD1"/>
      <c r="KJE1"/>
      <c r="KJF1"/>
      <c r="KJG1"/>
      <c r="KJH1"/>
      <c r="KJI1"/>
      <c r="KJJ1"/>
      <c r="KJK1"/>
      <c r="KJL1"/>
      <c r="KJM1"/>
      <c r="KJN1"/>
      <c r="KJO1"/>
      <c r="KJP1"/>
      <c r="KJQ1"/>
      <c r="KJR1"/>
      <c r="KJS1"/>
      <c r="KJT1"/>
      <c r="KJU1"/>
      <c r="KJV1"/>
      <c r="KJW1"/>
      <c r="KJX1"/>
      <c r="KJY1"/>
      <c r="KJZ1"/>
      <c r="KKA1"/>
      <c r="KKB1"/>
      <c r="KKC1"/>
      <c r="KKD1"/>
      <c r="KKE1"/>
      <c r="KKF1"/>
      <c r="KKG1"/>
      <c r="KKH1"/>
      <c r="KKI1"/>
      <c r="KKJ1"/>
      <c r="KKK1"/>
      <c r="KKL1"/>
      <c r="KKM1"/>
      <c r="KKN1"/>
      <c r="KKO1"/>
      <c r="KKP1"/>
      <c r="KKQ1"/>
      <c r="KKR1"/>
      <c r="KKS1"/>
      <c r="KKT1"/>
      <c r="KKU1"/>
      <c r="KKV1"/>
      <c r="KKW1"/>
      <c r="KKX1"/>
      <c r="KKY1"/>
      <c r="KKZ1"/>
      <c r="KLA1"/>
      <c r="KLB1"/>
      <c r="KLC1"/>
      <c r="KLD1"/>
      <c r="KLE1"/>
      <c r="KLF1"/>
      <c r="KLG1"/>
      <c r="KLH1"/>
      <c r="KLI1"/>
      <c r="KLJ1"/>
      <c r="KLK1"/>
      <c r="KLL1"/>
      <c r="KLM1"/>
      <c r="KLN1"/>
      <c r="KLO1"/>
      <c r="KLP1"/>
      <c r="KLQ1"/>
      <c r="KLR1"/>
      <c r="KLS1"/>
      <c r="KLT1"/>
      <c r="KLU1"/>
      <c r="KLV1"/>
      <c r="KLW1"/>
      <c r="KLX1"/>
      <c r="KLY1"/>
      <c r="KLZ1"/>
      <c r="KMA1"/>
      <c r="KMB1"/>
      <c r="KMC1"/>
      <c r="KMD1"/>
      <c r="KME1"/>
      <c r="KMF1"/>
      <c r="KMG1"/>
      <c r="KMH1"/>
      <c r="KMI1"/>
      <c r="KMJ1"/>
      <c r="KMK1"/>
      <c r="KML1"/>
      <c r="KMM1"/>
      <c r="KMN1"/>
      <c r="KMO1"/>
      <c r="KMP1"/>
      <c r="KMQ1"/>
      <c r="KMR1"/>
      <c r="KMS1"/>
      <c r="KMT1"/>
      <c r="KMU1"/>
      <c r="KMV1"/>
      <c r="KMW1"/>
      <c r="KMX1"/>
      <c r="KMY1"/>
      <c r="KMZ1"/>
      <c r="KNA1"/>
      <c r="KNB1"/>
      <c r="KNC1"/>
      <c r="KND1"/>
      <c r="KNE1"/>
      <c r="KNF1"/>
      <c r="KNG1"/>
      <c r="KNH1"/>
      <c r="KNI1"/>
      <c r="KNJ1"/>
      <c r="KNK1"/>
      <c r="KNL1"/>
      <c r="KNM1"/>
      <c r="KNN1"/>
      <c r="KNO1"/>
      <c r="KNP1"/>
      <c r="KNQ1"/>
      <c r="KNR1"/>
      <c r="KNS1"/>
      <c r="KNT1"/>
      <c r="KNU1"/>
      <c r="KNV1"/>
      <c r="KNW1"/>
      <c r="KNX1"/>
      <c r="KNY1"/>
      <c r="KNZ1"/>
      <c r="KOA1"/>
      <c r="KOB1"/>
      <c r="KOC1"/>
      <c r="KOD1"/>
      <c r="KOE1"/>
      <c r="KOF1"/>
      <c r="KOG1"/>
      <c r="KOH1"/>
      <c r="KOI1"/>
      <c r="KOJ1"/>
      <c r="KOK1"/>
      <c r="KOL1"/>
      <c r="KOM1"/>
      <c r="KON1"/>
      <c r="KOO1"/>
      <c r="KOP1"/>
      <c r="KOQ1"/>
      <c r="KOR1"/>
      <c r="KOS1"/>
      <c r="KOT1"/>
      <c r="KOU1"/>
      <c r="KOV1"/>
      <c r="KOW1"/>
      <c r="KOX1"/>
      <c r="KOY1"/>
      <c r="KOZ1"/>
      <c r="KPA1"/>
      <c r="KPB1"/>
      <c r="KPC1"/>
      <c r="KPD1"/>
      <c r="KPE1"/>
      <c r="KPF1"/>
      <c r="KPG1"/>
      <c r="KPH1"/>
      <c r="KPI1"/>
      <c r="KPJ1"/>
      <c r="KPK1"/>
      <c r="KPL1"/>
      <c r="KPM1"/>
      <c r="KPN1"/>
      <c r="KPO1"/>
      <c r="KPP1"/>
      <c r="KPQ1"/>
      <c r="KPR1"/>
      <c r="KPS1"/>
      <c r="KPT1"/>
      <c r="KPU1"/>
      <c r="KPV1"/>
      <c r="KPW1"/>
      <c r="KPX1"/>
      <c r="KPY1"/>
      <c r="KPZ1"/>
      <c r="KQA1"/>
      <c r="KQB1"/>
      <c r="KQC1"/>
      <c r="KQD1"/>
      <c r="KQE1"/>
      <c r="KQF1"/>
      <c r="KQG1"/>
      <c r="KQH1"/>
      <c r="KQI1"/>
      <c r="KQJ1"/>
      <c r="KQK1"/>
      <c r="KQL1"/>
      <c r="KQM1"/>
      <c r="KQN1"/>
      <c r="KQO1"/>
      <c r="KQP1"/>
      <c r="KQQ1"/>
      <c r="KQR1"/>
      <c r="KQS1"/>
      <c r="KQT1"/>
      <c r="KQU1"/>
      <c r="KQV1"/>
      <c r="KQW1"/>
      <c r="KQX1"/>
      <c r="KQY1"/>
      <c r="KQZ1"/>
      <c r="KRA1"/>
      <c r="KRB1"/>
      <c r="KRC1"/>
      <c r="KRD1"/>
      <c r="KRE1"/>
      <c r="KRF1"/>
      <c r="KRG1"/>
      <c r="KRH1"/>
      <c r="KRI1"/>
      <c r="KRJ1"/>
      <c r="KRK1"/>
      <c r="KRL1"/>
      <c r="KRM1"/>
      <c r="KRN1"/>
      <c r="KRO1"/>
      <c r="KRP1"/>
      <c r="KRQ1"/>
      <c r="KRR1"/>
      <c r="KRS1"/>
      <c r="KRT1"/>
      <c r="KRU1"/>
      <c r="KRV1"/>
      <c r="KRW1"/>
      <c r="KRX1"/>
      <c r="KRY1"/>
      <c r="KRZ1"/>
      <c r="KSA1"/>
      <c r="KSB1"/>
      <c r="KSC1"/>
      <c r="KSD1"/>
      <c r="KSE1"/>
      <c r="KSF1"/>
      <c r="KSG1"/>
      <c r="KSH1"/>
      <c r="KSI1"/>
      <c r="KSJ1"/>
      <c r="KSK1"/>
      <c r="KSL1"/>
      <c r="KSM1"/>
      <c r="KSN1"/>
      <c r="KSO1"/>
      <c r="KSP1"/>
      <c r="KSQ1"/>
      <c r="KSR1"/>
      <c r="KSS1"/>
      <c r="KST1"/>
      <c r="KSU1"/>
      <c r="KSV1"/>
      <c r="KSW1"/>
      <c r="KSX1"/>
      <c r="KSY1"/>
      <c r="KSZ1"/>
      <c r="KTA1"/>
      <c r="KTB1"/>
      <c r="KTC1"/>
      <c r="KTD1"/>
      <c r="KTE1"/>
      <c r="KTF1"/>
      <c r="KTG1"/>
      <c r="KTH1"/>
      <c r="KTI1"/>
      <c r="KTJ1"/>
      <c r="KTK1"/>
      <c r="KTL1"/>
      <c r="KTM1"/>
      <c r="KTN1"/>
      <c r="KTO1"/>
      <c r="KTP1"/>
      <c r="KTQ1"/>
      <c r="KTR1"/>
      <c r="KTS1"/>
      <c r="KTT1"/>
      <c r="KTU1"/>
      <c r="KTV1"/>
      <c r="KTW1"/>
      <c r="KTX1"/>
      <c r="KTY1"/>
      <c r="KTZ1"/>
      <c r="KUA1"/>
      <c r="KUB1"/>
      <c r="KUC1"/>
      <c r="KUD1"/>
      <c r="KUE1"/>
      <c r="KUF1"/>
      <c r="KUG1"/>
      <c r="KUH1"/>
      <c r="KUI1"/>
      <c r="KUJ1"/>
      <c r="KUK1"/>
      <c r="KUL1"/>
      <c r="KUM1"/>
      <c r="KUN1"/>
      <c r="KUO1"/>
      <c r="KUP1"/>
      <c r="KUQ1"/>
      <c r="KUR1"/>
      <c r="KUS1"/>
      <c r="KUT1"/>
      <c r="KUU1"/>
      <c r="KUV1"/>
      <c r="KUW1"/>
      <c r="KUX1"/>
      <c r="KUY1"/>
      <c r="KUZ1"/>
      <c r="KVA1"/>
      <c r="KVB1"/>
      <c r="KVC1"/>
      <c r="KVD1"/>
      <c r="KVE1"/>
      <c r="KVF1"/>
      <c r="KVG1"/>
      <c r="KVH1"/>
      <c r="KVI1"/>
      <c r="KVJ1"/>
      <c r="KVK1"/>
      <c r="KVL1"/>
      <c r="KVM1"/>
      <c r="KVN1"/>
      <c r="KVO1"/>
      <c r="KVP1"/>
      <c r="KVQ1"/>
      <c r="KVR1"/>
      <c r="KVS1"/>
      <c r="KVT1"/>
      <c r="KVU1"/>
      <c r="KVV1"/>
      <c r="KVW1"/>
      <c r="KVX1"/>
      <c r="KVY1"/>
      <c r="KVZ1"/>
      <c r="KWA1"/>
      <c r="KWB1"/>
      <c r="KWC1"/>
      <c r="KWD1"/>
      <c r="KWE1"/>
      <c r="KWF1"/>
      <c r="KWG1"/>
      <c r="KWH1"/>
      <c r="KWI1"/>
      <c r="KWJ1"/>
      <c r="KWK1"/>
      <c r="KWL1"/>
      <c r="KWM1"/>
      <c r="KWN1"/>
      <c r="KWO1"/>
      <c r="KWP1"/>
      <c r="KWQ1"/>
      <c r="KWR1"/>
      <c r="KWS1"/>
      <c r="KWT1"/>
      <c r="KWU1"/>
      <c r="KWV1"/>
      <c r="KWW1"/>
      <c r="KWX1"/>
      <c r="KWY1"/>
      <c r="KWZ1"/>
      <c r="KXA1"/>
      <c r="KXB1"/>
      <c r="KXC1"/>
      <c r="KXD1"/>
      <c r="KXE1"/>
      <c r="KXF1"/>
      <c r="KXG1"/>
      <c r="KXH1"/>
      <c r="KXI1"/>
      <c r="KXJ1"/>
      <c r="KXK1"/>
      <c r="KXL1"/>
      <c r="KXM1"/>
      <c r="KXN1"/>
      <c r="KXO1"/>
      <c r="KXP1"/>
      <c r="KXQ1"/>
      <c r="KXR1"/>
      <c r="KXS1"/>
      <c r="KXT1"/>
      <c r="KXU1"/>
      <c r="KXV1"/>
      <c r="KXW1"/>
      <c r="KXX1"/>
      <c r="KXY1"/>
      <c r="KXZ1"/>
      <c r="KYA1"/>
      <c r="KYB1"/>
      <c r="KYC1"/>
      <c r="KYD1"/>
      <c r="KYE1"/>
      <c r="KYF1"/>
      <c r="KYG1"/>
      <c r="KYH1"/>
      <c r="KYI1"/>
      <c r="KYJ1"/>
      <c r="KYK1"/>
      <c r="KYL1"/>
      <c r="KYM1"/>
      <c r="KYN1"/>
      <c r="KYO1"/>
      <c r="KYP1"/>
      <c r="KYQ1"/>
      <c r="KYR1"/>
      <c r="KYS1"/>
      <c r="KYT1"/>
      <c r="KYU1"/>
      <c r="KYV1"/>
      <c r="KYW1"/>
      <c r="KYX1"/>
      <c r="KYY1"/>
      <c r="KYZ1"/>
      <c r="KZA1"/>
      <c r="KZB1"/>
      <c r="KZC1"/>
      <c r="KZD1"/>
      <c r="KZE1"/>
      <c r="KZF1"/>
      <c r="KZG1"/>
      <c r="KZH1"/>
      <c r="KZI1"/>
      <c r="KZJ1"/>
      <c r="KZK1"/>
      <c r="KZL1"/>
      <c r="KZM1"/>
      <c r="KZN1"/>
      <c r="KZO1"/>
      <c r="KZP1"/>
      <c r="KZQ1"/>
      <c r="KZR1"/>
      <c r="KZS1"/>
      <c r="KZT1"/>
      <c r="KZU1"/>
      <c r="KZV1"/>
      <c r="KZW1"/>
      <c r="KZX1"/>
      <c r="KZY1"/>
      <c r="KZZ1"/>
      <c r="LAA1"/>
      <c r="LAB1"/>
      <c r="LAC1"/>
      <c r="LAD1"/>
      <c r="LAE1"/>
      <c r="LAF1"/>
      <c r="LAG1"/>
      <c r="LAH1"/>
      <c r="LAI1"/>
      <c r="LAJ1"/>
      <c r="LAK1"/>
      <c r="LAL1"/>
      <c r="LAM1"/>
      <c r="LAN1"/>
      <c r="LAO1"/>
      <c r="LAP1"/>
      <c r="LAQ1"/>
      <c r="LAR1"/>
      <c r="LAS1"/>
      <c r="LAT1"/>
      <c r="LAU1"/>
      <c r="LAV1"/>
      <c r="LAW1"/>
      <c r="LAX1"/>
      <c r="LAY1"/>
      <c r="LAZ1"/>
      <c r="LBA1"/>
      <c r="LBB1"/>
      <c r="LBC1"/>
      <c r="LBD1"/>
      <c r="LBE1"/>
      <c r="LBF1"/>
      <c r="LBG1"/>
      <c r="LBH1"/>
      <c r="LBI1"/>
      <c r="LBJ1"/>
      <c r="LBK1"/>
      <c r="LBL1"/>
      <c r="LBM1"/>
      <c r="LBN1"/>
      <c r="LBO1"/>
      <c r="LBP1"/>
      <c r="LBQ1"/>
      <c r="LBR1"/>
      <c r="LBS1"/>
      <c r="LBT1"/>
      <c r="LBU1"/>
      <c r="LBV1"/>
      <c r="LBW1"/>
      <c r="LBX1"/>
      <c r="LBY1"/>
      <c r="LBZ1"/>
      <c r="LCA1"/>
      <c r="LCB1"/>
      <c r="LCC1"/>
      <c r="LCD1"/>
      <c r="LCE1"/>
      <c r="LCF1"/>
      <c r="LCG1"/>
      <c r="LCH1"/>
      <c r="LCI1"/>
      <c r="LCJ1"/>
      <c r="LCK1"/>
      <c r="LCL1"/>
      <c r="LCM1"/>
      <c r="LCN1"/>
      <c r="LCO1"/>
      <c r="LCP1"/>
      <c r="LCQ1"/>
      <c r="LCR1"/>
      <c r="LCS1"/>
      <c r="LCT1"/>
      <c r="LCU1"/>
      <c r="LCV1"/>
      <c r="LCW1"/>
      <c r="LCX1"/>
      <c r="LCY1"/>
      <c r="LCZ1"/>
      <c r="LDA1"/>
      <c r="LDB1"/>
      <c r="LDC1"/>
      <c r="LDD1"/>
      <c r="LDE1"/>
      <c r="LDF1"/>
      <c r="LDG1"/>
      <c r="LDH1"/>
      <c r="LDI1"/>
      <c r="LDJ1"/>
      <c r="LDK1"/>
      <c r="LDL1"/>
      <c r="LDM1"/>
      <c r="LDN1"/>
      <c r="LDO1"/>
      <c r="LDP1"/>
      <c r="LDQ1"/>
      <c r="LDR1"/>
      <c r="LDS1"/>
      <c r="LDT1"/>
      <c r="LDU1"/>
      <c r="LDV1"/>
      <c r="LDW1"/>
      <c r="LDX1"/>
      <c r="LDY1"/>
      <c r="LDZ1"/>
      <c r="LEA1"/>
      <c r="LEB1"/>
      <c r="LEC1"/>
      <c r="LED1"/>
      <c r="LEE1"/>
      <c r="LEF1"/>
      <c r="LEG1"/>
      <c r="LEH1"/>
      <c r="LEI1"/>
      <c r="LEJ1"/>
      <c r="LEK1"/>
      <c r="LEL1"/>
      <c r="LEM1"/>
      <c r="LEN1"/>
      <c r="LEO1"/>
      <c r="LEP1"/>
      <c r="LEQ1"/>
      <c r="LER1"/>
      <c r="LES1"/>
      <c r="LET1"/>
      <c r="LEU1"/>
      <c r="LEV1"/>
      <c r="LEW1"/>
      <c r="LEX1"/>
      <c r="LEY1"/>
      <c r="LEZ1"/>
      <c r="LFA1"/>
      <c r="LFB1"/>
      <c r="LFC1"/>
      <c r="LFD1"/>
      <c r="LFE1"/>
      <c r="LFF1"/>
      <c r="LFG1"/>
      <c r="LFH1"/>
      <c r="LFI1"/>
      <c r="LFJ1"/>
      <c r="LFK1"/>
      <c r="LFL1"/>
      <c r="LFM1"/>
      <c r="LFN1"/>
      <c r="LFO1"/>
      <c r="LFP1"/>
      <c r="LFQ1"/>
      <c r="LFR1"/>
      <c r="LFS1"/>
      <c r="LFT1"/>
      <c r="LFU1"/>
      <c r="LFV1"/>
      <c r="LFW1"/>
      <c r="LFX1"/>
      <c r="LFY1"/>
      <c r="LFZ1"/>
      <c r="LGA1"/>
      <c r="LGB1"/>
      <c r="LGC1"/>
      <c r="LGD1"/>
      <c r="LGE1"/>
      <c r="LGF1"/>
      <c r="LGG1"/>
      <c r="LGH1"/>
      <c r="LGI1"/>
      <c r="LGJ1"/>
      <c r="LGK1"/>
      <c r="LGL1"/>
      <c r="LGM1"/>
      <c r="LGN1"/>
      <c r="LGO1"/>
      <c r="LGP1"/>
      <c r="LGQ1"/>
      <c r="LGR1"/>
      <c r="LGS1"/>
      <c r="LGT1"/>
      <c r="LGU1"/>
      <c r="LGV1"/>
      <c r="LGW1"/>
      <c r="LGX1"/>
      <c r="LGY1"/>
      <c r="LGZ1"/>
      <c r="LHA1"/>
      <c r="LHB1"/>
      <c r="LHC1"/>
      <c r="LHD1"/>
      <c r="LHE1"/>
      <c r="LHF1"/>
      <c r="LHG1"/>
      <c r="LHH1"/>
      <c r="LHI1"/>
      <c r="LHJ1"/>
      <c r="LHK1"/>
      <c r="LHL1"/>
      <c r="LHM1"/>
      <c r="LHN1"/>
      <c r="LHO1"/>
      <c r="LHP1"/>
      <c r="LHQ1"/>
      <c r="LHR1"/>
      <c r="LHS1"/>
      <c r="LHT1"/>
      <c r="LHU1"/>
      <c r="LHV1"/>
      <c r="LHW1"/>
      <c r="LHX1"/>
      <c r="LHY1"/>
      <c r="LHZ1"/>
      <c r="LIA1"/>
      <c r="LIB1"/>
      <c r="LIC1"/>
      <c r="LID1"/>
      <c r="LIE1"/>
      <c r="LIF1"/>
      <c r="LIG1"/>
      <c r="LIH1"/>
      <c r="LII1"/>
      <c r="LIJ1"/>
      <c r="LIK1"/>
      <c r="LIL1"/>
      <c r="LIM1"/>
      <c r="LIN1"/>
      <c r="LIO1"/>
      <c r="LIP1"/>
      <c r="LIQ1"/>
      <c r="LIR1"/>
      <c r="LIS1"/>
      <c r="LIT1"/>
      <c r="LIU1"/>
      <c r="LIV1"/>
      <c r="LIW1"/>
      <c r="LIX1"/>
      <c r="LIY1"/>
      <c r="LIZ1"/>
      <c r="LJA1"/>
      <c r="LJB1"/>
      <c r="LJC1"/>
      <c r="LJD1"/>
      <c r="LJE1"/>
      <c r="LJF1"/>
      <c r="LJG1"/>
      <c r="LJH1"/>
      <c r="LJI1"/>
      <c r="LJJ1"/>
      <c r="LJK1"/>
      <c r="LJL1"/>
      <c r="LJM1"/>
      <c r="LJN1"/>
      <c r="LJO1"/>
      <c r="LJP1"/>
      <c r="LJQ1"/>
      <c r="LJR1"/>
      <c r="LJS1"/>
      <c r="LJT1"/>
      <c r="LJU1"/>
      <c r="LJV1"/>
      <c r="LJW1"/>
      <c r="LJX1"/>
      <c r="LJY1"/>
      <c r="LJZ1"/>
      <c r="LKA1"/>
      <c r="LKB1"/>
      <c r="LKC1"/>
      <c r="LKD1"/>
      <c r="LKE1"/>
      <c r="LKF1"/>
      <c r="LKG1"/>
      <c r="LKH1"/>
      <c r="LKI1"/>
      <c r="LKJ1"/>
      <c r="LKK1"/>
      <c r="LKL1"/>
      <c r="LKM1"/>
      <c r="LKN1"/>
      <c r="LKO1"/>
      <c r="LKP1"/>
      <c r="LKQ1"/>
      <c r="LKR1"/>
      <c r="LKS1"/>
      <c r="LKT1"/>
      <c r="LKU1"/>
      <c r="LKV1"/>
      <c r="LKW1"/>
      <c r="LKX1"/>
      <c r="LKY1"/>
      <c r="LKZ1"/>
      <c r="LLA1"/>
      <c r="LLB1"/>
      <c r="LLC1"/>
      <c r="LLD1"/>
      <c r="LLE1"/>
      <c r="LLF1"/>
      <c r="LLG1"/>
      <c r="LLH1"/>
      <c r="LLI1"/>
      <c r="LLJ1"/>
      <c r="LLK1"/>
      <c r="LLL1"/>
      <c r="LLM1"/>
      <c r="LLN1"/>
      <c r="LLO1"/>
      <c r="LLP1"/>
      <c r="LLQ1"/>
      <c r="LLR1"/>
      <c r="LLS1"/>
      <c r="LLT1"/>
      <c r="LLU1"/>
      <c r="LLV1"/>
      <c r="LLW1"/>
      <c r="LLX1"/>
      <c r="LLY1"/>
      <c r="LLZ1"/>
      <c r="LMA1"/>
      <c r="LMB1"/>
      <c r="LMC1"/>
      <c r="LMD1"/>
      <c r="LME1"/>
      <c r="LMF1"/>
      <c r="LMG1"/>
      <c r="LMH1"/>
      <c r="LMI1"/>
      <c r="LMJ1"/>
      <c r="LMK1"/>
      <c r="LML1"/>
      <c r="LMM1"/>
      <c r="LMN1"/>
      <c r="LMO1"/>
      <c r="LMP1"/>
      <c r="LMQ1"/>
      <c r="LMR1"/>
      <c r="LMS1"/>
      <c r="LMT1"/>
      <c r="LMU1"/>
      <c r="LMV1"/>
      <c r="LMW1"/>
      <c r="LMX1"/>
      <c r="LMY1"/>
      <c r="LMZ1"/>
      <c r="LNA1"/>
      <c r="LNB1"/>
      <c r="LNC1"/>
      <c r="LND1"/>
      <c r="LNE1"/>
      <c r="LNF1"/>
      <c r="LNG1"/>
      <c r="LNH1"/>
      <c r="LNI1"/>
      <c r="LNJ1"/>
      <c r="LNK1"/>
      <c r="LNL1"/>
      <c r="LNM1"/>
      <c r="LNN1"/>
      <c r="LNO1"/>
      <c r="LNP1"/>
      <c r="LNQ1"/>
      <c r="LNR1"/>
      <c r="LNS1"/>
      <c r="LNT1"/>
      <c r="LNU1"/>
      <c r="LNV1"/>
      <c r="LNW1"/>
      <c r="LNX1"/>
      <c r="LNY1"/>
      <c r="LNZ1"/>
      <c r="LOA1"/>
      <c r="LOB1"/>
      <c r="LOC1"/>
      <c r="LOD1"/>
      <c r="LOE1"/>
      <c r="LOF1"/>
      <c r="LOG1"/>
      <c r="LOH1"/>
      <c r="LOI1"/>
      <c r="LOJ1"/>
      <c r="LOK1"/>
      <c r="LOL1"/>
      <c r="LOM1"/>
      <c r="LON1"/>
      <c r="LOO1"/>
      <c r="LOP1"/>
      <c r="LOQ1"/>
      <c r="LOR1"/>
      <c r="LOS1"/>
      <c r="LOT1"/>
      <c r="LOU1"/>
      <c r="LOV1"/>
      <c r="LOW1"/>
      <c r="LOX1"/>
      <c r="LOY1"/>
      <c r="LOZ1"/>
      <c r="LPA1"/>
      <c r="LPB1"/>
      <c r="LPC1"/>
      <c r="LPD1"/>
      <c r="LPE1"/>
      <c r="LPF1"/>
      <c r="LPG1"/>
      <c r="LPH1"/>
      <c r="LPI1"/>
      <c r="LPJ1"/>
      <c r="LPK1"/>
      <c r="LPL1"/>
      <c r="LPM1"/>
      <c r="LPN1"/>
      <c r="LPO1"/>
      <c r="LPP1"/>
      <c r="LPQ1"/>
      <c r="LPR1"/>
      <c r="LPS1"/>
      <c r="LPT1"/>
      <c r="LPU1"/>
      <c r="LPV1"/>
      <c r="LPW1"/>
      <c r="LPX1"/>
      <c r="LPY1"/>
      <c r="LPZ1"/>
      <c r="LQA1"/>
      <c r="LQB1"/>
      <c r="LQC1"/>
      <c r="LQD1"/>
      <c r="LQE1"/>
      <c r="LQF1"/>
      <c r="LQG1"/>
      <c r="LQH1"/>
      <c r="LQI1"/>
      <c r="LQJ1"/>
      <c r="LQK1"/>
      <c r="LQL1"/>
      <c r="LQM1"/>
      <c r="LQN1"/>
      <c r="LQO1"/>
      <c r="LQP1"/>
      <c r="LQQ1"/>
      <c r="LQR1"/>
      <c r="LQS1"/>
      <c r="LQT1"/>
      <c r="LQU1"/>
      <c r="LQV1"/>
      <c r="LQW1"/>
      <c r="LQX1"/>
      <c r="LQY1"/>
      <c r="LQZ1"/>
      <c r="LRA1"/>
      <c r="LRB1"/>
      <c r="LRC1"/>
      <c r="LRD1"/>
      <c r="LRE1"/>
      <c r="LRF1"/>
      <c r="LRG1"/>
      <c r="LRH1"/>
      <c r="LRI1"/>
      <c r="LRJ1"/>
      <c r="LRK1"/>
      <c r="LRL1"/>
      <c r="LRM1"/>
      <c r="LRN1"/>
      <c r="LRO1"/>
      <c r="LRP1"/>
      <c r="LRQ1"/>
      <c r="LRR1"/>
      <c r="LRS1"/>
      <c r="LRT1"/>
      <c r="LRU1"/>
      <c r="LRV1"/>
      <c r="LRW1"/>
      <c r="LRX1"/>
      <c r="LRY1"/>
      <c r="LRZ1"/>
      <c r="LSA1"/>
      <c r="LSB1"/>
      <c r="LSC1"/>
      <c r="LSD1"/>
      <c r="LSE1"/>
      <c r="LSF1"/>
      <c r="LSG1"/>
      <c r="LSH1"/>
      <c r="LSI1"/>
      <c r="LSJ1"/>
      <c r="LSK1"/>
      <c r="LSL1"/>
      <c r="LSM1"/>
      <c r="LSN1"/>
      <c r="LSO1"/>
      <c r="LSP1"/>
      <c r="LSQ1"/>
      <c r="LSR1"/>
      <c r="LSS1"/>
      <c r="LST1"/>
      <c r="LSU1"/>
      <c r="LSV1"/>
      <c r="LSW1"/>
      <c r="LSX1"/>
      <c r="LSY1"/>
      <c r="LSZ1"/>
      <c r="LTA1"/>
      <c r="LTB1"/>
      <c r="LTC1"/>
      <c r="LTD1"/>
      <c r="LTE1"/>
      <c r="LTF1"/>
      <c r="LTG1"/>
      <c r="LTH1"/>
      <c r="LTI1"/>
      <c r="LTJ1"/>
      <c r="LTK1"/>
      <c r="LTL1"/>
      <c r="LTM1"/>
      <c r="LTN1"/>
      <c r="LTO1"/>
      <c r="LTP1"/>
      <c r="LTQ1"/>
      <c r="LTR1"/>
      <c r="LTS1"/>
      <c r="LTT1"/>
      <c r="LTU1"/>
      <c r="LTV1"/>
      <c r="LTW1"/>
      <c r="LTX1"/>
      <c r="LTY1"/>
      <c r="LTZ1"/>
      <c r="LUA1"/>
      <c r="LUB1"/>
      <c r="LUC1"/>
      <c r="LUD1"/>
      <c r="LUE1"/>
      <c r="LUF1"/>
      <c r="LUG1"/>
      <c r="LUH1"/>
      <c r="LUI1"/>
      <c r="LUJ1"/>
      <c r="LUK1"/>
      <c r="LUL1"/>
      <c r="LUM1"/>
      <c r="LUN1"/>
      <c r="LUO1"/>
      <c r="LUP1"/>
      <c r="LUQ1"/>
      <c r="LUR1"/>
      <c r="LUS1"/>
      <c r="LUT1"/>
      <c r="LUU1"/>
      <c r="LUV1"/>
      <c r="LUW1"/>
      <c r="LUX1"/>
      <c r="LUY1"/>
      <c r="LUZ1"/>
      <c r="LVA1"/>
      <c r="LVB1"/>
      <c r="LVC1"/>
      <c r="LVD1"/>
      <c r="LVE1"/>
      <c r="LVF1"/>
      <c r="LVG1"/>
      <c r="LVH1"/>
      <c r="LVI1"/>
      <c r="LVJ1"/>
      <c r="LVK1"/>
      <c r="LVL1"/>
      <c r="LVM1"/>
      <c r="LVN1"/>
      <c r="LVO1"/>
      <c r="LVP1"/>
      <c r="LVQ1"/>
      <c r="LVR1"/>
      <c r="LVS1"/>
      <c r="LVT1"/>
      <c r="LVU1"/>
      <c r="LVV1"/>
      <c r="LVW1"/>
      <c r="LVX1"/>
      <c r="LVY1"/>
      <c r="LVZ1"/>
      <c r="LWA1"/>
      <c r="LWB1"/>
      <c r="LWC1"/>
      <c r="LWD1"/>
      <c r="LWE1"/>
      <c r="LWF1"/>
      <c r="LWG1"/>
      <c r="LWH1"/>
      <c r="LWI1"/>
      <c r="LWJ1"/>
      <c r="LWK1"/>
      <c r="LWL1"/>
      <c r="LWM1"/>
      <c r="LWN1"/>
      <c r="LWO1"/>
      <c r="LWP1"/>
      <c r="LWQ1"/>
      <c r="LWR1"/>
      <c r="LWS1"/>
      <c r="LWT1"/>
      <c r="LWU1"/>
      <c r="LWV1"/>
      <c r="LWW1"/>
      <c r="LWX1"/>
      <c r="LWY1"/>
      <c r="LWZ1"/>
      <c r="LXA1"/>
      <c r="LXB1"/>
      <c r="LXC1"/>
      <c r="LXD1"/>
      <c r="LXE1"/>
      <c r="LXF1"/>
      <c r="LXG1"/>
      <c r="LXH1"/>
      <c r="LXI1"/>
      <c r="LXJ1"/>
      <c r="LXK1"/>
      <c r="LXL1"/>
      <c r="LXM1"/>
      <c r="LXN1"/>
      <c r="LXO1"/>
      <c r="LXP1"/>
      <c r="LXQ1"/>
      <c r="LXR1"/>
      <c r="LXS1"/>
      <c r="LXT1"/>
      <c r="LXU1"/>
      <c r="LXV1"/>
      <c r="LXW1"/>
      <c r="LXX1"/>
      <c r="LXY1"/>
      <c r="LXZ1"/>
      <c r="LYA1"/>
      <c r="LYB1"/>
      <c r="LYC1"/>
      <c r="LYD1"/>
      <c r="LYE1"/>
      <c r="LYF1"/>
      <c r="LYG1"/>
      <c r="LYH1"/>
      <c r="LYI1"/>
      <c r="LYJ1"/>
      <c r="LYK1"/>
      <c r="LYL1"/>
      <c r="LYM1"/>
      <c r="LYN1"/>
      <c r="LYO1"/>
      <c r="LYP1"/>
      <c r="LYQ1"/>
      <c r="LYR1"/>
      <c r="LYS1"/>
      <c r="LYT1"/>
      <c r="LYU1"/>
      <c r="LYV1"/>
      <c r="LYW1"/>
      <c r="LYX1"/>
      <c r="LYY1"/>
      <c r="LYZ1"/>
      <c r="LZA1"/>
      <c r="LZB1"/>
      <c r="LZC1"/>
      <c r="LZD1"/>
      <c r="LZE1"/>
      <c r="LZF1"/>
      <c r="LZG1"/>
      <c r="LZH1"/>
      <c r="LZI1"/>
      <c r="LZJ1"/>
      <c r="LZK1"/>
      <c r="LZL1"/>
      <c r="LZM1"/>
      <c r="LZN1"/>
      <c r="LZO1"/>
      <c r="LZP1"/>
      <c r="LZQ1"/>
      <c r="LZR1"/>
      <c r="LZS1"/>
      <c r="LZT1"/>
      <c r="LZU1"/>
      <c r="LZV1"/>
      <c r="LZW1"/>
      <c r="LZX1"/>
      <c r="LZY1"/>
      <c r="LZZ1"/>
      <c r="MAA1"/>
      <c r="MAB1"/>
      <c r="MAC1"/>
      <c r="MAD1"/>
      <c r="MAE1"/>
      <c r="MAF1"/>
      <c r="MAG1"/>
      <c r="MAH1"/>
      <c r="MAI1"/>
      <c r="MAJ1"/>
      <c r="MAK1"/>
      <c r="MAL1"/>
      <c r="MAM1"/>
      <c r="MAN1"/>
      <c r="MAO1"/>
      <c r="MAP1"/>
      <c r="MAQ1"/>
      <c r="MAR1"/>
      <c r="MAS1"/>
      <c r="MAT1"/>
      <c r="MAU1"/>
      <c r="MAV1"/>
      <c r="MAW1"/>
      <c r="MAX1"/>
      <c r="MAY1"/>
      <c r="MAZ1"/>
      <c r="MBA1"/>
      <c r="MBB1"/>
      <c r="MBC1"/>
      <c r="MBD1"/>
      <c r="MBE1"/>
      <c r="MBF1"/>
      <c r="MBG1"/>
      <c r="MBH1"/>
      <c r="MBI1"/>
      <c r="MBJ1"/>
      <c r="MBK1"/>
      <c r="MBL1"/>
      <c r="MBM1"/>
      <c r="MBN1"/>
      <c r="MBO1"/>
      <c r="MBP1"/>
      <c r="MBQ1"/>
      <c r="MBR1"/>
      <c r="MBS1"/>
      <c r="MBT1"/>
      <c r="MBU1"/>
      <c r="MBV1"/>
      <c r="MBW1"/>
      <c r="MBX1"/>
      <c r="MBY1"/>
      <c r="MBZ1"/>
      <c r="MCA1"/>
      <c r="MCB1"/>
      <c r="MCC1"/>
      <c r="MCD1"/>
      <c r="MCE1"/>
      <c r="MCF1"/>
      <c r="MCG1"/>
      <c r="MCH1"/>
      <c r="MCI1"/>
      <c r="MCJ1"/>
      <c r="MCK1"/>
      <c r="MCL1"/>
      <c r="MCM1"/>
      <c r="MCN1"/>
      <c r="MCO1"/>
      <c r="MCP1"/>
      <c r="MCQ1"/>
      <c r="MCR1"/>
      <c r="MCS1"/>
      <c r="MCT1"/>
      <c r="MCU1"/>
      <c r="MCV1"/>
      <c r="MCW1"/>
      <c r="MCX1"/>
      <c r="MCY1"/>
      <c r="MCZ1"/>
      <c r="MDA1"/>
      <c r="MDB1"/>
      <c r="MDC1"/>
      <c r="MDD1"/>
      <c r="MDE1"/>
      <c r="MDF1"/>
      <c r="MDG1"/>
      <c r="MDH1"/>
      <c r="MDI1"/>
      <c r="MDJ1"/>
      <c r="MDK1"/>
      <c r="MDL1"/>
      <c r="MDM1"/>
      <c r="MDN1"/>
      <c r="MDO1"/>
      <c r="MDP1"/>
      <c r="MDQ1"/>
      <c r="MDR1"/>
      <c r="MDS1"/>
      <c r="MDT1"/>
      <c r="MDU1"/>
      <c r="MDV1"/>
      <c r="MDW1"/>
      <c r="MDX1"/>
      <c r="MDY1"/>
      <c r="MDZ1"/>
      <c r="MEA1"/>
      <c r="MEB1"/>
      <c r="MEC1"/>
      <c r="MED1"/>
      <c r="MEE1"/>
      <c r="MEF1"/>
      <c r="MEG1"/>
      <c r="MEH1"/>
      <c r="MEI1"/>
      <c r="MEJ1"/>
      <c r="MEK1"/>
      <c r="MEL1"/>
      <c r="MEM1"/>
      <c r="MEN1"/>
      <c r="MEO1"/>
      <c r="MEP1"/>
      <c r="MEQ1"/>
      <c r="MER1"/>
      <c r="MES1"/>
      <c r="MET1"/>
      <c r="MEU1"/>
      <c r="MEV1"/>
      <c r="MEW1"/>
      <c r="MEX1"/>
      <c r="MEY1"/>
      <c r="MEZ1"/>
      <c r="MFA1"/>
      <c r="MFB1"/>
      <c r="MFC1"/>
      <c r="MFD1"/>
      <c r="MFE1"/>
      <c r="MFF1"/>
      <c r="MFG1"/>
      <c r="MFH1"/>
      <c r="MFI1"/>
      <c r="MFJ1"/>
      <c r="MFK1"/>
      <c r="MFL1"/>
      <c r="MFM1"/>
      <c r="MFN1"/>
      <c r="MFO1"/>
      <c r="MFP1"/>
      <c r="MFQ1"/>
      <c r="MFR1"/>
      <c r="MFS1"/>
      <c r="MFT1"/>
      <c r="MFU1"/>
      <c r="MFV1"/>
      <c r="MFW1"/>
      <c r="MFX1"/>
      <c r="MFY1"/>
      <c r="MFZ1"/>
      <c r="MGA1"/>
      <c r="MGB1"/>
      <c r="MGC1"/>
      <c r="MGD1"/>
      <c r="MGE1"/>
      <c r="MGF1"/>
      <c r="MGG1"/>
      <c r="MGH1"/>
      <c r="MGI1"/>
      <c r="MGJ1"/>
      <c r="MGK1"/>
      <c r="MGL1"/>
      <c r="MGM1"/>
      <c r="MGN1"/>
      <c r="MGO1"/>
      <c r="MGP1"/>
      <c r="MGQ1"/>
      <c r="MGR1"/>
      <c r="MGS1"/>
      <c r="MGT1"/>
      <c r="MGU1"/>
      <c r="MGV1"/>
      <c r="MGW1"/>
      <c r="MGX1"/>
      <c r="MGY1"/>
      <c r="MGZ1"/>
      <c r="MHA1"/>
      <c r="MHB1"/>
      <c r="MHC1"/>
      <c r="MHD1"/>
      <c r="MHE1"/>
      <c r="MHF1"/>
      <c r="MHG1"/>
      <c r="MHH1"/>
      <c r="MHI1"/>
      <c r="MHJ1"/>
      <c r="MHK1"/>
      <c r="MHL1"/>
      <c r="MHM1"/>
      <c r="MHN1"/>
      <c r="MHO1"/>
      <c r="MHP1"/>
      <c r="MHQ1"/>
      <c r="MHR1"/>
      <c r="MHS1"/>
      <c r="MHT1"/>
      <c r="MHU1"/>
      <c r="MHV1"/>
      <c r="MHW1"/>
      <c r="MHX1"/>
      <c r="MHY1"/>
      <c r="MHZ1"/>
      <c r="MIA1"/>
      <c r="MIB1"/>
      <c r="MIC1"/>
      <c r="MID1"/>
      <c r="MIE1"/>
      <c r="MIF1"/>
      <c r="MIG1"/>
      <c r="MIH1"/>
      <c r="MII1"/>
      <c r="MIJ1"/>
      <c r="MIK1"/>
      <c r="MIL1"/>
      <c r="MIM1"/>
      <c r="MIN1"/>
      <c r="MIO1"/>
      <c r="MIP1"/>
      <c r="MIQ1"/>
      <c r="MIR1"/>
      <c r="MIS1"/>
      <c r="MIT1"/>
      <c r="MIU1"/>
      <c r="MIV1"/>
      <c r="MIW1"/>
      <c r="MIX1"/>
      <c r="MIY1"/>
      <c r="MIZ1"/>
      <c r="MJA1"/>
      <c r="MJB1"/>
      <c r="MJC1"/>
      <c r="MJD1"/>
      <c r="MJE1"/>
      <c r="MJF1"/>
      <c r="MJG1"/>
      <c r="MJH1"/>
      <c r="MJI1"/>
      <c r="MJJ1"/>
      <c r="MJK1"/>
      <c r="MJL1"/>
      <c r="MJM1"/>
      <c r="MJN1"/>
      <c r="MJO1"/>
      <c r="MJP1"/>
      <c r="MJQ1"/>
      <c r="MJR1"/>
      <c r="MJS1"/>
      <c r="MJT1"/>
      <c r="MJU1"/>
      <c r="MJV1"/>
      <c r="MJW1"/>
      <c r="MJX1"/>
      <c r="MJY1"/>
      <c r="MJZ1"/>
      <c r="MKA1"/>
      <c r="MKB1"/>
      <c r="MKC1"/>
      <c r="MKD1"/>
      <c r="MKE1"/>
      <c r="MKF1"/>
      <c r="MKG1"/>
      <c r="MKH1"/>
      <c r="MKI1"/>
      <c r="MKJ1"/>
      <c r="MKK1"/>
      <c r="MKL1"/>
      <c r="MKM1"/>
      <c r="MKN1"/>
      <c r="MKO1"/>
      <c r="MKP1"/>
      <c r="MKQ1"/>
      <c r="MKR1"/>
      <c r="MKS1"/>
      <c r="MKT1"/>
      <c r="MKU1"/>
      <c r="MKV1"/>
      <c r="MKW1"/>
      <c r="MKX1"/>
      <c r="MKY1"/>
      <c r="MKZ1"/>
      <c r="MLA1"/>
      <c r="MLB1"/>
      <c r="MLC1"/>
      <c r="MLD1"/>
      <c r="MLE1"/>
      <c r="MLF1"/>
      <c r="MLG1"/>
      <c r="MLH1"/>
      <c r="MLI1"/>
      <c r="MLJ1"/>
      <c r="MLK1"/>
      <c r="MLL1"/>
      <c r="MLM1"/>
      <c r="MLN1"/>
      <c r="MLO1"/>
      <c r="MLP1"/>
      <c r="MLQ1"/>
      <c r="MLR1"/>
      <c r="MLS1"/>
      <c r="MLT1"/>
      <c r="MLU1"/>
      <c r="MLV1"/>
      <c r="MLW1"/>
      <c r="MLX1"/>
      <c r="MLY1"/>
      <c r="MLZ1"/>
      <c r="MMA1"/>
      <c r="MMB1"/>
      <c r="MMC1"/>
      <c r="MMD1"/>
      <c r="MME1"/>
      <c r="MMF1"/>
      <c r="MMG1"/>
      <c r="MMH1"/>
      <c r="MMI1"/>
      <c r="MMJ1"/>
      <c r="MMK1"/>
      <c r="MML1"/>
      <c r="MMM1"/>
      <c r="MMN1"/>
      <c r="MMO1"/>
      <c r="MMP1"/>
      <c r="MMQ1"/>
      <c r="MMR1"/>
      <c r="MMS1"/>
      <c r="MMT1"/>
      <c r="MMU1"/>
      <c r="MMV1"/>
      <c r="MMW1"/>
      <c r="MMX1"/>
      <c r="MMY1"/>
      <c r="MMZ1"/>
      <c r="MNA1"/>
      <c r="MNB1"/>
      <c r="MNC1"/>
      <c r="MND1"/>
      <c r="MNE1"/>
      <c r="MNF1"/>
      <c r="MNG1"/>
      <c r="MNH1"/>
      <c r="MNI1"/>
      <c r="MNJ1"/>
      <c r="MNK1"/>
      <c r="MNL1"/>
      <c r="MNM1"/>
      <c r="MNN1"/>
      <c r="MNO1"/>
      <c r="MNP1"/>
      <c r="MNQ1"/>
      <c r="MNR1"/>
      <c r="MNS1"/>
      <c r="MNT1"/>
      <c r="MNU1"/>
      <c r="MNV1"/>
      <c r="MNW1"/>
      <c r="MNX1"/>
      <c r="MNY1"/>
      <c r="MNZ1"/>
      <c r="MOA1"/>
      <c r="MOB1"/>
      <c r="MOC1"/>
      <c r="MOD1"/>
      <c r="MOE1"/>
      <c r="MOF1"/>
      <c r="MOG1"/>
      <c r="MOH1"/>
      <c r="MOI1"/>
      <c r="MOJ1"/>
      <c r="MOK1"/>
      <c r="MOL1"/>
      <c r="MOM1"/>
      <c r="MON1"/>
      <c r="MOO1"/>
      <c r="MOP1"/>
      <c r="MOQ1"/>
      <c r="MOR1"/>
      <c r="MOS1"/>
      <c r="MOT1"/>
      <c r="MOU1"/>
      <c r="MOV1"/>
      <c r="MOW1"/>
      <c r="MOX1"/>
      <c r="MOY1"/>
      <c r="MOZ1"/>
      <c r="MPA1"/>
      <c r="MPB1"/>
      <c r="MPC1"/>
      <c r="MPD1"/>
      <c r="MPE1"/>
      <c r="MPF1"/>
      <c r="MPG1"/>
      <c r="MPH1"/>
      <c r="MPI1"/>
      <c r="MPJ1"/>
      <c r="MPK1"/>
      <c r="MPL1"/>
      <c r="MPM1"/>
      <c r="MPN1"/>
      <c r="MPO1"/>
      <c r="MPP1"/>
      <c r="MPQ1"/>
      <c r="MPR1"/>
      <c r="MPS1"/>
      <c r="MPT1"/>
      <c r="MPU1"/>
      <c r="MPV1"/>
      <c r="MPW1"/>
      <c r="MPX1"/>
      <c r="MPY1"/>
      <c r="MPZ1"/>
      <c r="MQA1"/>
      <c r="MQB1"/>
      <c r="MQC1"/>
      <c r="MQD1"/>
      <c r="MQE1"/>
      <c r="MQF1"/>
      <c r="MQG1"/>
      <c r="MQH1"/>
      <c r="MQI1"/>
      <c r="MQJ1"/>
      <c r="MQK1"/>
      <c r="MQL1"/>
      <c r="MQM1"/>
      <c r="MQN1"/>
      <c r="MQO1"/>
      <c r="MQP1"/>
      <c r="MQQ1"/>
      <c r="MQR1"/>
      <c r="MQS1"/>
      <c r="MQT1"/>
      <c r="MQU1"/>
      <c r="MQV1"/>
      <c r="MQW1"/>
      <c r="MQX1"/>
      <c r="MQY1"/>
      <c r="MQZ1"/>
      <c r="MRA1"/>
      <c r="MRB1"/>
      <c r="MRC1"/>
      <c r="MRD1"/>
      <c r="MRE1"/>
      <c r="MRF1"/>
      <c r="MRG1"/>
      <c r="MRH1"/>
      <c r="MRI1"/>
      <c r="MRJ1"/>
      <c r="MRK1"/>
      <c r="MRL1"/>
      <c r="MRM1"/>
      <c r="MRN1"/>
      <c r="MRO1"/>
      <c r="MRP1"/>
      <c r="MRQ1"/>
      <c r="MRR1"/>
      <c r="MRS1"/>
      <c r="MRT1"/>
      <c r="MRU1"/>
      <c r="MRV1"/>
      <c r="MRW1"/>
      <c r="MRX1"/>
      <c r="MRY1"/>
      <c r="MRZ1"/>
      <c r="MSA1"/>
      <c r="MSB1"/>
      <c r="MSC1"/>
      <c r="MSD1"/>
      <c r="MSE1"/>
      <c r="MSF1"/>
      <c r="MSG1"/>
      <c r="MSH1"/>
      <c r="MSI1"/>
      <c r="MSJ1"/>
      <c r="MSK1"/>
      <c r="MSL1"/>
      <c r="MSM1"/>
      <c r="MSN1"/>
      <c r="MSO1"/>
      <c r="MSP1"/>
      <c r="MSQ1"/>
      <c r="MSR1"/>
      <c r="MSS1"/>
      <c r="MST1"/>
      <c r="MSU1"/>
      <c r="MSV1"/>
      <c r="MSW1"/>
      <c r="MSX1"/>
      <c r="MSY1"/>
      <c r="MSZ1"/>
      <c r="MTA1"/>
      <c r="MTB1"/>
      <c r="MTC1"/>
      <c r="MTD1"/>
      <c r="MTE1"/>
      <c r="MTF1"/>
      <c r="MTG1"/>
      <c r="MTH1"/>
      <c r="MTI1"/>
      <c r="MTJ1"/>
      <c r="MTK1"/>
      <c r="MTL1"/>
      <c r="MTM1"/>
      <c r="MTN1"/>
      <c r="MTO1"/>
      <c r="MTP1"/>
      <c r="MTQ1"/>
      <c r="MTR1"/>
      <c r="MTS1"/>
      <c r="MTT1"/>
      <c r="MTU1"/>
      <c r="MTV1"/>
      <c r="MTW1"/>
      <c r="MTX1"/>
      <c r="MTY1"/>
      <c r="MTZ1"/>
      <c r="MUA1"/>
      <c r="MUB1"/>
      <c r="MUC1"/>
      <c r="MUD1"/>
      <c r="MUE1"/>
      <c r="MUF1"/>
      <c r="MUG1"/>
      <c r="MUH1"/>
      <c r="MUI1"/>
      <c r="MUJ1"/>
      <c r="MUK1"/>
      <c r="MUL1"/>
      <c r="MUM1"/>
      <c r="MUN1"/>
      <c r="MUO1"/>
      <c r="MUP1"/>
      <c r="MUQ1"/>
      <c r="MUR1"/>
      <c r="MUS1"/>
      <c r="MUT1"/>
      <c r="MUU1"/>
      <c r="MUV1"/>
      <c r="MUW1"/>
      <c r="MUX1"/>
      <c r="MUY1"/>
      <c r="MUZ1"/>
      <c r="MVA1"/>
      <c r="MVB1"/>
      <c r="MVC1"/>
      <c r="MVD1"/>
      <c r="MVE1"/>
      <c r="MVF1"/>
      <c r="MVG1"/>
      <c r="MVH1"/>
      <c r="MVI1"/>
      <c r="MVJ1"/>
      <c r="MVK1"/>
      <c r="MVL1"/>
      <c r="MVM1"/>
      <c r="MVN1"/>
      <c r="MVO1"/>
      <c r="MVP1"/>
      <c r="MVQ1"/>
      <c r="MVR1"/>
      <c r="MVS1"/>
      <c r="MVT1"/>
      <c r="MVU1"/>
      <c r="MVV1"/>
      <c r="MVW1"/>
      <c r="MVX1"/>
      <c r="MVY1"/>
      <c r="MVZ1"/>
      <c r="MWA1"/>
      <c r="MWB1"/>
      <c r="MWC1"/>
      <c r="MWD1"/>
      <c r="MWE1"/>
      <c r="MWF1"/>
      <c r="MWG1"/>
      <c r="MWH1"/>
      <c r="MWI1"/>
      <c r="MWJ1"/>
      <c r="MWK1"/>
      <c r="MWL1"/>
      <c r="MWM1"/>
      <c r="MWN1"/>
      <c r="MWO1"/>
      <c r="MWP1"/>
      <c r="MWQ1"/>
      <c r="MWR1"/>
      <c r="MWS1"/>
      <c r="MWT1"/>
      <c r="MWU1"/>
      <c r="MWV1"/>
      <c r="MWW1"/>
      <c r="MWX1"/>
      <c r="MWY1"/>
      <c r="MWZ1"/>
      <c r="MXA1"/>
      <c r="MXB1"/>
      <c r="MXC1"/>
      <c r="MXD1"/>
      <c r="MXE1"/>
      <c r="MXF1"/>
      <c r="MXG1"/>
      <c r="MXH1"/>
      <c r="MXI1"/>
      <c r="MXJ1"/>
      <c r="MXK1"/>
      <c r="MXL1"/>
      <c r="MXM1"/>
      <c r="MXN1"/>
      <c r="MXO1"/>
      <c r="MXP1"/>
      <c r="MXQ1"/>
      <c r="MXR1"/>
      <c r="MXS1"/>
      <c r="MXT1"/>
      <c r="MXU1"/>
      <c r="MXV1"/>
      <c r="MXW1"/>
      <c r="MXX1"/>
      <c r="MXY1"/>
      <c r="MXZ1"/>
      <c r="MYA1"/>
      <c r="MYB1"/>
      <c r="MYC1"/>
      <c r="MYD1"/>
      <c r="MYE1"/>
      <c r="MYF1"/>
      <c r="MYG1"/>
      <c r="MYH1"/>
      <c r="MYI1"/>
      <c r="MYJ1"/>
      <c r="MYK1"/>
      <c r="MYL1"/>
      <c r="MYM1"/>
      <c r="MYN1"/>
      <c r="MYO1"/>
      <c r="MYP1"/>
      <c r="MYQ1"/>
      <c r="MYR1"/>
      <c r="MYS1"/>
      <c r="MYT1"/>
      <c r="MYU1"/>
      <c r="MYV1"/>
      <c r="MYW1"/>
      <c r="MYX1"/>
      <c r="MYY1"/>
      <c r="MYZ1"/>
      <c r="MZA1"/>
      <c r="MZB1"/>
      <c r="MZC1"/>
      <c r="MZD1"/>
      <c r="MZE1"/>
      <c r="MZF1"/>
      <c r="MZG1"/>
      <c r="MZH1"/>
      <c r="MZI1"/>
      <c r="MZJ1"/>
      <c r="MZK1"/>
      <c r="MZL1"/>
      <c r="MZM1"/>
      <c r="MZN1"/>
      <c r="MZO1"/>
      <c r="MZP1"/>
      <c r="MZQ1"/>
      <c r="MZR1"/>
      <c r="MZS1"/>
      <c r="MZT1"/>
      <c r="MZU1"/>
      <c r="MZV1"/>
      <c r="MZW1"/>
      <c r="MZX1"/>
      <c r="MZY1"/>
      <c r="MZZ1"/>
      <c r="NAA1"/>
      <c r="NAB1"/>
      <c r="NAC1"/>
      <c r="NAD1"/>
      <c r="NAE1"/>
      <c r="NAF1"/>
      <c r="NAG1"/>
      <c r="NAH1"/>
      <c r="NAI1"/>
      <c r="NAJ1"/>
      <c r="NAK1"/>
      <c r="NAL1"/>
      <c r="NAM1"/>
      <c r="NAN1"/>
      <c r="NAO1"/>
      <c r="NAP1"/>
      <c r="NAQ1"/>
      <c r="NAR1"/>
      <c r="NAS1"/>
      <c r="NAT1"/>
      <c r="NAU1"/>
      <c r="NAV1"/>
      <c r="NAW1"/>
      <c r="NAX1"/>
      <c r="NAY1"/>
      <c r="NAZ1"/>
      <c r="NBA1"/>
      <c r="NBB1"/>
      <c r="NBC1"/>
      <c r="NBD1"/>
      <c r="NBE1"/>
      <c r="NBF1"/>
      <c r="NBG1"/>
      <c r="NBH1"/>
      <c r="NBI1"/>
      <c r="NBJ1"/>
      <c r="NBK1"/>
      <c r="NBL1"/>
      <c r="NBM1"/>
      <c r="NBN1"/>
      <c r="NBO1"/>
      <c r="NBP1"/>
      <c r="NBQ1"/>
      <c r="NBR1"/>
      <c r="NBS1"/>
      <c r="NBT1"/>
      <c r="NBU1"/>
      <c r="NBV1"/>
      <c r="NBW1"/>
      <c r="NBX1"/>
      <c r="NBY1"/>
      <c r="NBZ1"/>
      <c r="NCA1"/>
      <c r="NCB1"/>
      <c r="NCC1"/>
      <c r="NCD1"/>
      <c r="NCE1"/>
      <c r="NCF1"/>
      <c r="NCG1"/>
      <c r="NCH1"/>
      <c r="NCI1"/>
      <c r="NCJ1"/>
      <c r="NCK1"/>
      <c r="NCL1"/>
      <c r="NCM1"/>
      <c r="NCN1"/>
      <c r="NCO1"/>
      <c r="NCP1"/>
      <c r="NCQ1"/>
      <c r="NCR1"/>
      <c r="NCS1"/>
      <c r="NCT1"/>
      <c r="NCU1"/>
      <c r="NCV1"/>
      <c r="NCW1"/>
      <c r="NCX1"/>
      <c r="NCY1"/>
      <c r="NCZ1"/>
      <c r="NDA1"/>
      <c r="NDB1"/>
      <c r="NDC1"/>
      <c r="NDD1"/>
      <c r="NDE1"/>
      <c r="NDF1"/>
      <c r="NDG1"/>
      <c r="NDH1"/>
      <c r="NDI1"/>
      <c r="NDJ1"/>
      <c r="NDK1"/>
      <c r="NDL1"/>
      <c r="NDM1"/>
      <c r="NDN1"/>
      <c r="NDO1"/>
      <c r="NDP1"/>
      <c r="NDQ1"/>
      <c r="NDR1"/>
      <c r="NDS1"/>
      <c r="NDT1"/>
      <c r="NDU1"/>
      <c r="NDV1"/>
      <c r="NDW1"/>
      <c r="NDX1"/>
      <c r="NDY1"/>
      <c r="NDZ1"/>
      <c r="NEA1"/>
      <c r="NEB1"/>
      <c r="NEC1"/>
      <c r="NED1"/>
      <c r="NEE1"/>
      <c r="NEF1"/>
      <c r="NEG1"/>
      <c r="NEH1"/>
      <c r="NEI1"/>
      <c r="NEJ1"/>
      <c r="NEK1"/>
      <c r="NEL1"/>
      <c r="NEM1"/>
      <c r="NEN1"/>
      <c r="NEO1"/>
      <c r="NEP1"/>
      <c r="NEQ1"/>
      <c r="NER1"/>
      <c r="NES1"/>
      <c r="NET1"/>
      <c r="NEU1"/>
      <c r="NEV1"/>
      <c r="NEW1"/>
      <c r="NEX1"/>
      <c r="NEY1"/>
      <c r="NEZ1"/>
      <c r="NFA1"/>
      <c r="NFB1"/>
      <c r="NFC1"/>
      <c r="NFD1"/>
      <c r="NFE1"/>
      <c r="NFF1"/>
      <c r="NFG1"/>
      <c r="NFH1"/>
      <c r="NFI1"/>
      <c r="NFJ1"/>
      <c r="NFK1"/>
      <c r="NFL1"/>
      <c r="NFM1"/>
      <c r="NFN1"/>
      <c r="NFO1"/>
      <c r="NFP1"/>
      <c r="NFQ1"/>
      <c r="NFR1"/>
      <c r="NFS1"/>
      <c r="NFT1"/>
      <c r="NFU1"/>
      <c r="NFV1"/>
      <c r="NFW1"/>
      <c r="NFX1"/>
      <c r="NFY1"/>
      <c r="NFZ1"/>
      <c r="NGA1"/>
      <c r="NGB1"/>
      <c r="NGC1"/>
      <c r="NGD1"/>
      <c r="NGE1"/>
      <c r="NGF1"/>
      <c r="NGG1"/>
      <c r="NGH1"/>
      <c r="NGI1"/>
      <c r="NGJ1"/>
      <c r="NGK1"/>
      <c r="NGL1"/>
      <c r="NGM1"/>
      <c r="NGN1"/>
      <c r="NGO1"/>
      <c r="NGP1"/>
      <c r="NGQ1"/>
      <c r="NGR1"/>
      <c r="NGS1"/>
      <c r="NGT1"/>
      <c r="NGU1"/>
      <c r="NGV1"/>
      <c r="NGW1"/>
      <c r="NGX1"/>
      <c r="NGY1"/>
      <c r="NGZ1"/>
      <c r="NHA1"/>
      <c r="NHB1"/>
      <c r="NHC1"/>
      <c r="NHD1"/>
      <c r="NHE1"/>
      <c r="NHF1"/>
      <c r="NHG1"/>
      <c r="NHH1"/>
      <c r="NHI1"/>
      <c r="NHJ1"/>
      <c r="NHK1"/>
      <c r="NHL1"/>
      <c r="NHM1"/>
      <c r="NHN1"/>
      <c r="NHO1"/>
      <c r="NHP1"/>
      <c r="NHQ1"/>
      <c r="NHR1"/>
      <c r="NHS1"/>
      <c r="NHT1"/>
      <c r="NHU1"/>
      <c r="NHV1"/>
      <c r="NHW1"/>
      <c r="NHX1"/>
      <c r="NHY1"/>
      <c r="NHZ1"/>
      <c r="NIA1"/>
      <c r="NIB1"/>
      <c r="NIC1"/>
      <c r="NID1"/>
      <c r="NIE1"/>
      <c r="NIF1"/>
      <c r="NIG1"/>
      <c r="NIH1"/>
      <c r="NII1"/>
      <c r="NIJ1"/>
      <c r="NIK1"/>
      <c r="NIL1"/>
      <c r="NIM1"/>
      <c r="NIN1"/>
      <c r="NIO1"/>
      <c r="NIP1"/>
      <c r="NIQ1"/>
      <c r="NIR1"/>
      <c r="NIS1"/>
      <c r="NIT1"/>
      <c r="NIU1"/>
      <c r="NIV1"/>
      <c r="NIW1"/>
      <c r="NIX1"/>
      <c r="NIY1"/>
      <c r="NIZ1"/>
      <c r="NJA1"/>
      <c r="NJB1"/>
      <c r="NJC1"/>
      <c r="NJD1"/>
      <c r="NJE1"/>
      <c r="NJF1"/>
      <c r="NJG1"/>
      <c r="NJH1"/>
      <c r="NJI1"/>
      <c r="NJJ1"/>
      <c r="NJK1"/>
      <c r="NJL1"/>
      <c r="NJM1"/>
      <c r="NJN1"/>
      <c r="NJO1"/>
      <c r="NJP1"/>
      <c r="NJQ1"/>
      <c r="NJR1"/>
      <c r="NJS1"/>
      <c r="NJT1"/>
      <c r="NJU1"/>
      <c r="NJV1"/>
      <c r="NJW1"/>
      <c r="NJX1"/>
      <c r="NJY1"/>
      <c r="NJZ1"/>
      <c r="NKA1"/>
      <c r="NKB1"/>
      <c r="NKC1"/>
      <c r="NKD1"/>
      <c r="NKE1"/>
      <c r="NKF1"/>
      <c r="NKG1"/>
      <c r="NKH1"/>
      <c r="NKI1"/>
      <c r="NKJ1"/>
      <c r="NKK1"/>
      <c r="NKL1"/>
      <c r="NKM1"/>
      <c r="NKN1"/>
      <c r="NKO1"/>
      <c r="NKP1"/>
      <c r="NKQ1"/>
      <c r="NKR1"/>
      <c r="NKS1"/>
      <c r="NKT1"/>
      <c r="NKU1"/>
      <c r="NKV1"/>
      <c r="NKW1"/>
      <c r="NKX1"/>
      <c r="NKY1"/>
      <c r="NKZ1"/>
      <c r="NLA1"/>
      <c r="NLB1"/>
      <c r="NLC1"/>
      <c r="NLD1"/>
      <c r="NLE1"/>
      <c r="NLF1"/>
      <c r="NLG1"/>
      <c r="NLH1"/>
      <c r="NLI1"/>
      <c r="NLJ1"/>
      <c r="NLK1"/>
      <c r="NLL1"/>
      <c r="NLM1"/>
      <c r="NLN1"/>
      <c r="NLO1"/>
      <c r="NLP1"/>
      <c r="NLQ1"/>
      <c r="NLR1"/>
      <c r="NLS1"/>
      <c r="NLT1"/>
      <c r="NLU1"/>
      <c r="NLV1"/>
      <c r="NLW1"/>
      <c r="NLX1"/>
      <c r="NLY1"/>
      <c r="NLZ1"/>
      <c r="NMA1"/>
      <c r="NMB1"/>
      <c r="NMC1"/>
      <c r="NMD1"/>
      <c r="NME1"/>
      <c r="NMF1"/>
      <c r="NMG1"/>
      <c r="NMH1"/>
      <c r="NMI1"/>
      <c r="NMJ1"/>
      <c r="NMK1"/>
      <c r="NML1"/>
      <c r="NMM1"/>
      <c r="NMN1"/>
      <c r="NMO1"/>
      <c r="NMP1"/>
      <c r="NMQ1"/>
      <c r="NMR1"/>
      <c r="NMS1"/>
      <c r="NMT1"/>
      <c r="NMU1"/>
      <c r="NMV1"/>
      <c r="NMW1"/>
      <c r="NMX1"/>
      <c r="NMY1"/>
      <c r="NMZ1"/>
      <c r="NNA1"/>
      <c r="NNB1"/>
      <c r="NNC1"/>
      <c r="NND1"/>
      <c r="NNE1"/>
      <c r="NNF1"/>
      <c r="NNG1"/>
      <c r="NNH1"/>
      <c r="NNI1"/>
      <c r="NNJ1"/>
      <c r="NNK1"/>
      <c r="NNL1"/>
      <c r="NNM1"/>
      <c r="NNN1"/>
      <c r="NNO1"/>
      <c r="NNP1"/>
      <c r="NNQ1"/>
      <c r="NNR1"/>
      <c r="NNS1"/>
      <c r="NNT1"/>
      <c r="NNU1"/>
      <c r="NNV1"/>
      <c r="NNW1"/>
      <c r="NNX1"/>
      <c r="NNY1"/>
      <c r="NNZ1"/>
      <c r="NOA1"/>
      <c r="NOB1"/>
      <c r="NOC1"/>
      <c r="NOD1"/>
      <c r="NOE1"/>
      <c r="NOF1"/>
      <c r="NOG1"/>
      <c r="NOH1"/>
      <c r="NOI1"/>
      <c r="NOJ1"/>
      <c r="NOK1"/>
      <c r="NOL1"/>
      <c r="NOM1"/>
      <c r="NON1"/>
      <c r="NOO1"/>
      <c r="NOP1"/>
      <c r="NOQ1"/>
      <c r="NOR1"/>
      <c r="NOS1"/>
      <c r="NOT1"/>
      <c r="NOU1"/>
      <c r="NOV1"/>
      <c r="NOW1"/>
      <c r="NOX1"/>
      <c r="NOY1"/>
      <c r="NOZ1"/>
      <c r="NPA1"/>
      <c r="NPB1"/>
      <c r="NPC1"/>
      <c r="NPD1"/>
      <c r="NPE1"/>
      <c r="NPF1"/>
      <c r="NPG1"/>
      <c r="NPH1"/>
      <c r="NPI1"/>
      <c r="NPJ1"/>
      <c r="NPK1"/>
      <c r="NPL1"/>
      <c r="NPM1"/>
      <c r="NPN1"/>
      <c r="NPO1"/>
      <c r="NPP1"/>
      <c r="NPQ1"/>
      <c r="NPR1"/>
      <c r="NPS1"/>
      <c r="NPT1"/>
      <c r="NPU1"/>
      <c r="NPV1"/>
      <c r="NPW1"/>
      <c r="NPX1"/>
      <c r="NPY1"/>
      <c r="NPZ1"/>
      <c r="NQA1"/>
      <c r="NQB1"/>
      <c r="NQC1"/>
      <c r="NQD1"/>
      <c r="NQE1"/>
      <c r="NQF1"/>
      <c r="NQG1"/>
      <c r="NQH1"/>
      <c r="NQI1"/>
      <c r="NQJ1"/>
      <c r="NQK1"/>
      <c r="NQL1"/>
      <c r="NQM1"/>
      <c r="NQN1"/>
      <c r="NQO1"/>
      <c r="NQP1"/>
      <c r="NQQ1"/>
      <c r="NQR1"/>
      <c r="NQS1"/>
      <c r="NQT1"/>
      <c r="NQU1"/>
      <c r="NQV1"/>
      <c r="NQW1"/>
      <c r="NQX1"/>
      <c r="NQY1"/>
      <c r="NQZ1"/>
      <c r="NRA1"/>
      <c r="NRB1"/>
      <c r="NRC1"/>
      <c r="NRD1"/>
      <c r="NRE1"/>
      <c r="NRF1"/>
      <c r="NRG1"/>
      <c r="NRH1"/>
      <c r="NRI1"/>
      <c r="NRJ1"/>
      <c r="NRK1"/>
      <c r="NRL1"/>
      <c r="NRM1"/>
      <c r="NRN1"/>
      <c r="NRO1"/>
      <c r="NRP1"/>
      <c r="NRQ1"/>
      <c r="NRR1"/>
      <c r="NRS1"/>
      <c r="NRT1"/>
      <c r="NRU1"/>
      <c r="NRV1"/>
      <c r="NRW1"/>
      <c r="NRX1"/>
      <c r="NRY1"/>
      <c r="NRZ1"/>
      <c r="NSA1"/>
      <c r="NSB1"/>
      <c r="NSC1"/>
      <c r="NSD1"/>
      <c r="NSE1"/>
      <c r="NSF1"/>
      <c r="NSG1"/>
      <c r="NSH1"/>
      <c r="NSI1"/>
      <c r="NSJ1"/>
      <c r="NSK1"/>
      <c r="NSL1"/>
      <c r="NSM1"/>
      <c r="NSN1"/>
      <c r="NSO1"/>
      <c r="NSP1"/>
      <c r="NSQ1"/>
      <c r="NSR1"/>
      <c r="NSS1"/>
      <c r="NST1"/>
      <c r="NSU1"/>
      <c r="NSV1"/>
      <c r="NSW1"/>
      <c r="NSX1"/>
      <c r="NSY1"/>
      <c r="NSZ1"/>
      <c r="NTA1"/>
      <c r="NTB1"/>
      <c r="NTC1"/>
      <c r="NTD1"/>
      <c r="NTE1"/>
      <c r="NTF1"/>
      <c r="NTG1"/>
      <c r="NTH1"/>
      <c r="NTI1"/>
      <c r="NTJ1"/>
      <c r="NTK1"/>
      <c r="NTL1"/>
      <c r="NTM1"/>
      <c r="NTN1"/>
      <c r="NTO1"/>
      <c r="NTP1"/>
      <c r="NTQ1"/>
      <c r="NTR1"/>
      <c r="NTS1"/>
      <c r="NTT1"/>
      <c r="NTU1"/>
      <c r="NTV1"/>
      <c r="NTW1"/>
      <c r="NTX1"/>
      <c r="NTY1"/>
      <c r="NTZ1"/>
      <c r="NUA1"/>
      <c r="NUB1"/>
      <c r="NUC1"/>
      <c r="NUD1"/>
      <c r="NUE1"/>
      <c r="NUF1"/>
      <c r="NUG1"/>
      <c r="NUH1"/>
      <c r="NUI1"/>
      <c r="NUJ1"/>
      <c r="NUK1"/>
      <c r="NUL1"/>
      <c r="NUM1"/>
      <c r="NUN1"/>
      <c r="NUO1"/>
      <c r="NUP1"/>
      <c r="NUQ1"/>
      <c r="NUR1"/>
      <c r="NUS1"/>
      <c r="NUT1"/>
      <c r="NUU1"/>
      <c r="NUV1"/>
      <c r="NUW1"/>
      <c r="NUX1"/>
      <c r="NUY1"/>
      <c r="NUZ1"/>
      <c r="NVA1"/>
      <c r="NVB1"/>
      <c r="NVC1"/>
      <c r="NVD1"/>
      <c r="NVE1"/>
      <c r="NVF1"/>
      <c r="NVG1"/>
      <c r="NVH1"/>
      <c r="NVI1"/>
      <c r="NVJ1"/>
      <c r="NVK1"/>
      <c r="NVL1"/>
      <c r="NVM1"/>
      <c r="NVN1"/>
      <c r="NVO1"/>
      <c r="NVP1"/>
      <c r="NVQ1"/>
      <c r="NVR1"/>
      <c r="NVS1"/>
      <c r="NVT1"/>
      <c r="NVU1"/>
      <c r="NVV1"/>
      <c r="NVW1"/>
      <c r="NVX1"/>
      <c r="NVY1"/>
      <c r="NVZ1"/>
      <c r="NWA1"/>
      <c r="NWB1"/>
      <c r="NWC1"/>
      <c r="NWD1"/>
      <c r="NWE1"/>
      <c r="NWF1"/>
      <c r="NWG1"/>
      <c r="NWH1"/>
      <c r="NWI1"/>
      <c r="NWJ1"/>
      <c r="NWK1"/>
      <c r="NWL1"/>
      <c r="NWM1"/>
      <c r="NWN1"/>
      <c r="NWO1"/>
      <c r="NWP1"/>
      <c r="NWQ1"/>
      <c r="NWR1"/>
      <c r="NWS1"/>
      <c r="NWT1"/>
      <c r="NWU1"/>
      <c r="NWV1"/>
      <c r="NWW1"/>
      <c r="NWX1"/>
      <c r="NWY1"/>
      <c r="NWZ1"/>
      <c r="NXA1"/>
      <c r="NXB1"/>
      <c r="NXC1"/>
      <c r="NXD1"/>
      <c r="NXE1"/>
      <c r="NXF1"/>
      <c r="NXG1"/>
      <c r="NXH1"/>
      <c r="NXI1"/>
      <c r="NXJ1"/>
      <c r="NXK1"/>
      <c r="NXL1"/>
      <c r="NXM1"/>
      <c r="NXN1"/>
      <c r="NXO1"/>
      <c r="NXP1"/>
      <c r="NXQ1"/>
      <c r="NXR1"/>
      <c r="NXS1"/>
      <c r="NXT1"/>
      <c r="NXU1"/>
      <c r="NXV1"/>
      <c r="NXW1"/>
      <c r="NXX1"/>
      <c r="NXY1"/>
      <c r="NXZ1"/>
      <c r="NYA1"/>
      <c r="NYB1"/>
      <c r="NYC1"/>
      <c r="NYD1"/>
      <c r="NYE1"/>
      <c r="NYF1"/>
      <c r="NYG1"/>
      <c r="NYH1"/>
      <c r="NYI1"/>
      <c r="NYJ1"/>
      <c r="NYK1"/>
      <c r="NYL1"/>
      <c r="NYM1"/>
      <c r="NYN1"/>
      <c r="NYO1"/>
      <c r="NYP1"/>
      <c r="NYQ1"/>
      <c r="NYR1"/>
      <c r="NYS1"/>
      <c r="NYT1"/>
      <c r="NYU1"/>
      <c r="NYV1"/>
      <c r="NYW1"/>
      <c r="NYX1"/>
      <c r="NYY1"/>
      <c r="NYZ1"/>
      <c r="NZA1"/>
      <c r="NZB1"/>
      <c r="NZC1"/>
      <c r="NZD1"/>
      <c r="NZE1"/>
      <c r="NZF1"/>
      <c r="NZG1"/>
      <c r="NZH1"/>
      <c r="NZI1"/>
      <c r="NZJ1"/>
      <c r="NZK1"/>
      <c r="NZL1"/>
      <c r="NZM1"/>
      <c r="NZN1"/>
      <c r="NZO1"/>
      <c r="NZP1"/>
      <c r="NZQ1"/>
      <c r="NZR1"/>
      <c r="NZS1"/>
      <c r="NZT1"/>
      <c r="NZU1"/>
      <c r="NZV1"/>
      <c r="NZW1"/>
      <c r="NZX1"/>
      <c r="NZY1"/>
      <c r="NZZ1"/>
      <c r="OAA1"/>
      <c r="OAB1"/>
      <c r="OAC1"/>
      <c r="OAD1"/>
      <c r="OAE1"/>
      <c r="OAF1"/>
      <c r="OAG1"/>
      <c r="OAH1"/>
      <c r="OAI1"/>
      <c r="OAJ1"/>
      <c r="OAK1"/>
      <c r="OAL1"/>
      <c r="OAM1"/>
      <c r="OAN1"/>
      <c r="OAO1"/>
      <c r="OAP1"/>
      <c r="OAQ1"/>
      <c r="OAR1"/>
      <c r="OAS1"/>
      <c r="OAT1"/>
      <c r="OAU1"/>
      <c r="OAV1"/>
      <c r="OAW1"/>
      <c r="OAX1"/>
      <c r="OAY1"/>
      <c r="OAZ1"/>
      <c r="OBA1"/>
      <c r="OBB1"/>
      <c r="OBC1"/>
      <c r="OBD1"/>
      <c r="OBE1"/>
      <c r="OBF1"/>
      <c r="OBG1"/>
      <c r="OBH1"/>
      <c r="OBI1"/>
      <c r="OBJ1"/>
      <c r="OBK1"/>
      <c r="OBL1"/>
      <c r="OBM1"/>
      <c r="OBN1"/>
      <c r="OBO1"/>
      <c r="OBP1"/>
      <c r="OBQ1"/>
      <c r="OBR1"/>
      <c r="OBS1"/>
      <c r="OBT1"/>
      <c r="OBU1"/>
      <c r="OBV1"/>
      <c r="OBW1"/>
      <c r="OBX1"/>
      <c r="OBY1"/>
      <c r="OBZ1"/>
      <c r="OCA1"/>
      <c r="OCB1"/>
      <c r="OCC1"/>
      <c r="OCD1"/>
      <c r="OCE1"/>
      <c r="OCF1"/>
      <c r="OCG1"/>
      <c r="OCH1"/>
      <c r="OCI1"/>
      <c r="OCJ1"/>
      <c r="OCK1"/>
      <c r="OCL1"/>
      <c r="OCM1"/>
      <c r="OCN1"/>
      <c r="OCO1"/>
      <c r="OCP1"/>
      <c r="OCQ1"/>
      <c r="OCR1"/>
      <c r="OCS1"/>
      <c r="OCT1"/>
      <c r="OCU1"/>
      <c r="OCV1"/>
      <c r="OCW1"/>
      <c r="OCX1"/>
      <c r="OCY1"/>
      <c r="OCZ1"/>
      <c r="ODA1"/>
      <c r="ODB1"/>
      <c r="ODC1"/>
      <c r="ODD1"/>
      <c r="ODE1"/>
      <c r="ODF1"/>
      <c r="ODG1"/>
      <c r="ODH1"/>
      <c r="ODI1"/>
      <c r="ODJ1"/>
      <c r="ODK1"/>
      <c r="ODL1"/>
      <c r="ODM1"/>
      <c r="ODN1"/>
      <c r="ODO1"/>
      <c r="ODP1"/>
      <c r="ODQ1"/>
      <c r="ODR1"/>
      <c r="ODS1"/>
      <c r="ODT1"/>
      <c r="ODU1"/>
      <c r="ODV1"/>
      <c r="ODW1"/>
      <c r="ODX1"/>
      <c r="ODY1"/>
      <c r="ODZ1"/>
      <c r="OEA1"/>
      <c r="OEB1"/>
      <c r="OEC1"/>
      <c r="OED1"/>
      <c r="OEE1"/>
      <c r="OEF1"/>
      <c r="OEG1"/>
      <c r="OEH1"/>
      <c r="OEI1"/>
      <c r="OEJ1"/>
      <c r="OEK1"/>
      <c r="OEL1"/>
      <c r="OEM1"/>
      <c r="OEN1"/>
      <c r="OEO1"/>
      <c r="OEP1"/>
      <c r="OEQ1"/>
      <c r="OER1"/>
      <c r="OES1"/>
      <c r="OET1"/>
      <c r="OEU1"/>
      <c r="OEV1"/>
      <c r="OEW1"/>
      <c r="OEX1"/>
      <c r="OEY1"/>
      <c r="OEZ1"/>
      <c r="OFA1"/>
      <c r="OFB1"/>
      <c r="OFC1"/>
      <c r="OFD1"/>
      <c r="OFE1"/>
      <c r="OFF1"/>
      <c r="OFG1"/>
      <c r="OFH1"/>
      <c r="OFI1"/>
      <c r="OFJ1"/>
      <c r="OFK1"/>
      <c r="OFL1"/>
      <c r="OFM1"/>
      <c r="OFN1"/>
      <c r="OFO1"/>
      <c r="OFP1"/>
      <c r="OFQ1"/>
      <c r="OFR1"/>
      <c r="OFS1"/>
      <c r="OFT1"/>
      <c r="OFU1"/>
      <c r="OFV1"/>
      <c r="OFW1"/>
      <c r="OFX1"/>
      <c r="OFY1"/>
      <c r="OFZ1"/>
      <c r="OGA1"/>
      <c r="OGB1"/>
      <c r="OGC1"/>
      <c r="OGD1"/>
      <c r="OGE1"/>
      <c r="OGF1"/>
      <c r="OGG1"/>
      <c r="OGH1"/>
      <c r="OGI1"/>
      <c r="OGJ1"/>
      <c r="OGK1"/>
      <c r="OGL1"/>
      <c r="OGM1"/>
      <c r="OGN1"/>
      <c r="OGO1"/>
      <c r="OGP1"/>
      <c r="OGQ1"/>
      <c r="OGR1"/>
      <c r="OGS1"/>
      <c r="OGT1"/>
      <c r="OGU1"/>
      <c r="OGV1"/>
      <c r="OGW1"/>
      <c r="OGX1"/>
      <c r="OGY1"/>
      <c r="OGZ1"/>
      <c r="OHA1"/>
      <c r="OHB1"/>
      <c r="OHC1"/>
      <c r="OHD1"/>
      <c r="OHE1"/>
      <c r="OHF1"/>
      <c r="OHG1"/>
      <c r="OHH1"/>
      <c r="OHI1"/>
      <c r="OHJ1"/>
      <c r="OHK1"/>
      <c r="OHL1"/>
      <c r="OHM1"/>
      <c r="OHN1"/>
      <c r="OHO1"/>
      <c r="OHP1"/>
      <c r="OHQ1"/>
      <c r="OHR1"/>
      <c r="OHS1"/>
      <c r="OHT1"/>
      <c r="OHU1"/>
      <c r="OHV1"/>
      <c r="OHW1"/>
      <c r="OHX1"/>
      <c r="OHY1"/>
      <c r="OHZ1"/>
      <c r="OIA1"/>
      <c r="OIB1"/>
      <c r="OIC1"/>
      <c r="OID1"/>
      <c r="OIE1"/>
      <c r="OIF1"/>
      <c r="OIG1"/>
      <c r="OIH1"/>
      <c r="OII1"/>
      <c r="OIJ1"/>
      <c r="OIK1"/>
      <c r="OIL1"/>
      <c r="OIM1"/>
      <c r="OIN1"/>
      <c r="OIO1"/>
      <c r="OIP1"/>
      <c r="OIQ1"/>
      <c r="OIR1"/>
      <c r="OIS1"/>
      <c r="OIT1"/>
      <c r="OIU1"/>
      <c r="OIV1"/>
      <c r="OIW1"/>
      <c r="OIX1"/>
      <c r="OIY1"/>
      <c r="OIZ1"/>
      <c r="OJA1"/>
      <c r="OJB1"/>
      <c r="OJC1"/>
      <c r="OJD1"/>
      <c r="OJE1"/>
      <c r="OJF1"/>
      <c r="OJG1"/>
      <c r="OJH1"/>
      <c r="OJI1"/>
      <c r="OJJ1"/>
      <c r="OJK1"/>
      <c r="OJL1"/>
      <c r="OJM1"/>
      <c r="OJN1"/>
      <c r="OJO1"/>
      <c r="OJP1"/>
      <c r="OJQ1"/>
      <c r="OJR1"/>
      <c r="OJS1"/>
      <c r="OJT1"/>
      <c r="OJU1"/>
      <c r="OJV1"/>
      <c r="OJW1"/>
      <c r="OJX1"/>
      <c r="OJY1"/>
      <c r="OJZ1"/>
      <c r="OKA1"/>
      <c r="OKB1"/>
      <c r="OKC1"/>
      <c r="OKD1"/>
      <c r="OKE1"/>
      <c r="OKF1"/>
      <c r="OKG1"/>
      <c r="OKH1"/>
      <c r="OKI1"/>
      <c r="OKJ1"/>
      <c r="OKK1"/>
      <c r="OKL1"/>
      <c r="OKM1"/>
      <c r="OKN1"/>
      <c r="OKO1"/>
      <c r="OKP1"/>
      <c r="OKQ1"/>
      <c r="OKR1"/>
      <c r="OKS1"/>
      <c r="OKT1"/>
      <c r="OKU1"/>
      <c r="OKV1"/>
      <c r="OKW1"/>
      <c r="OKX1"/>
      <c r="OKY1"/>
      <c r="OKZ1"/>
      <c r="OLA1"/>
      <c r="OLB1"/>
      <c r="OLC1"/>
      <c r="OLD1"/>
      <c r="OLE1"/>
      <c r="OLF1"/>
      <c r="OLG1"/>
      <c r="OLH1"/>
      <c r="OLI1"/>
      <c r="OLJ1"/>
      <c r="OLK1"/>
      <c r="OLL1"/>
      <c r="OLM1"/>
      <c r="OLN1"/>
      <c r="OLO1"/>
      <c r="OLP1"/>
      <c r="OLQ1"/>
      <c r="OLR1"/>
      <c r="OLS1"/>
      <c r="OLT1"/>
      <c r="OLU1"/>
      <c r="OLV1"/>
      <c r="OLW1"/>
      <c r="OLX1"/>
      <c r="OLY1"/>
      <c r="OLZ1"/>
      <c r="OMA1"/>
      <c r="OMB1"/>
      <c r="OMC1"/>
      <c r="OMD1"/>
      <c r="OME1"/>
      <c r="OMF1"/>
      <c r="OMG1"/>
      <c r="OMH1"/>
      <c r="OMI1"/>
      <c r="OMJ1"/>
      <c r="OMK1"/>
      <c r="OML1"/>
      <c r="OMM1"/>
      <c r="OMN1"/>
      <c r="OMO1"/>
      <c r="OMP1"/>
      <c r="OMQ1"/>
      <c r="OMR1"/>
      <c r="OMS1"/>
      <c r="OMT1"/>
      <c r="OMU1"/>
      <c r="OMV1"/>
      <c r="OMW1"/>
      <c r="OMX1"/>
      <c r="OMY1"/>
      <c r="OMZ1"/>
      <c r="ONA1"/>
      <c r="ONB1"/>
      <c r="ONC1"/>
      <c r="OND1"/>
      <c r="ONE1"/>
      <c r="ONF1"/>
      <c r="ONG1"/>
      <c r="ONH1"/>
      <c r="ONI1"/>
      <c r="ONJ1"/>
      <c r="ONK1"/>
      <c r="ONL1"/>
      <c r="ONM1"/>
      <c r="ONN1"/>
      <c r="ONO1"/>
      <c r="ONP1"/>
      <c r="ONQ1"/>
      <c r="ONR1"/>
      <c r="ONS1"/>
      <c r="ONT1"/>
      <c r="ONU1"/>
      <c r="ONV1"/>
      <c r="ONW1"/>
      <c r="ONX1"/>
      <c r="ONY1"/>
      <c r="ONZ1"/>
      <c r="OOA1"/>
      <c r="OOB1"/>
      <c r="OOC1"/>
      <c r="OOD1"/>
      <c r="OOE1"/>
      <c r="OOF1"/>
      <c r="OOG1"/>
      <c r="OOH1"/>
      <c r="OOI1"/>
      <c r="OOJ1"/>
      <c r="OOK1"/>
      <c r="OOL1"/>
      <c r="OOM1"/>
      <c r="OON1"/>
      <c r="OOO1"/>
      <c r="OOP1"/>
      <c r="OOQ1"/>
      <c r="OOR1"/>
      <c r="OOS1"/>
      <c r="OOT1"/>
      <c r="OOU1"/>
      <c r="OOV1"/>
      <c r="OOW1"/>
      <c r="OOX1"/>
      <c r="OOY1"/>
      <c r="OOZ1"/>
      <c r="OPA1"/>
      <c r="OPB1"/>
      <c r="OPC1"/>
      <c r="OPD1"/>
      <c r="OPE1"/>
      <c r="OPF1"/>
      <c r="OPG1"/>
      <c r="OPH1"/>
      <c r="OPI1"/>
      <c r="OPJ1"/>
      <c r="OPK1"/>
      <c r="OPL1"/>
      <c r="OPM1"/>
      <c r="OPN1"/>
      <c r="OPO1"/>
      <c r="OPP1"/>
      <c r="OPQ1"/>
      <c r="OPR1"/>
      <c r="OPS1"/>
      <c r="OPT1"/>
      <c r="OPU1"/>
      <c r="OPV1"/>
      <c r="OPW1"/>
      <c r="OPX1"/>
      <c r="OPY1"/>
      <c r="OPZ1"/>
      <c r="OQA1"/>
      <c r="OQB1"/>
      <c r="OQC1"/>
      <c r="OQD1"/>
      <c r="OQE1"/>
      <c r="OQF1"/>
      <c r="OQG1"/>
      <c r="OQH1"/>
      <c r="OQI1"/>
      <c r="OQJ1"/>
      <c r="OQK1"/>
      <c r="OQL1"/>
      <c r="OQM1"/>
      <c r="OQN1"/>
      <c r="OQO1"/>
      <c r="OQP1"/>
      <c r="OQQ1"/>
      <c r="OQR1"/>
      <c r="OQS1"/>
      <c r="OQT1"/>
      <c r="OQU1"/>
      <c r="OQV1"/>
      <c r="OQW1"/>
      <c r="OQX1"/>
      <c r="OQY1"/>
      <c r="OQZ1"/>
      <c r="ORA1"/>
      <c r="ORB1"/>
      <c r="ORC1"/>
      <c r="ORD1"/>
      <c r="ORE1"/>
      <c r="ORF1"/>
      <c r="ORG1"/>
      <c r="ORH1"/>
      <c r="ORI1"/>
      <c r="ORJ1"/>
      <c r="ORK1"/>
      <c r="ORL1"/>
      <c r="ORM1"/>
      <c r="ORN1"/>
      <c r="ORO1"/>
      <c r="ORP1"/>
      <c r="ORQ1"/>
      <c r="ORR1"/>
      <c r="ORS1"/>
      <c r="ORT1"/>
      <c r="ORU1"/>
      <c r="ORV1"/>
      <c r="ORW1"/>
      <c r="ORX1"/>
      <c r="ORY1"/>
      <c r="ORZ1"/>
      <c r="OSA1"/>
      <c r="OSB1"/>
      <c r="OSC1"/>
      <c r="OSD1"/>
      <c r="OSE1"/>
      <c r="OSF1"/>
      <c r="OSG1"/>
      <c r="OSH1"/>
      <c r="OSI1"/>
      <c r="OSJ1"/>
      <c r="OSK1"/>
      <c r="OSL1"/>
      <c r="OSM1"/>
      <c r="OSN1"/>
      <c r="OSO1"/>
      <c r="OSP1"/>
      <c r="OSQ1"/>
      <c r="OSR1"/>
      <c r="OSS1"/>
      <c r="OST1"/>
      <c r="OSU1"/>
      <c r="OSV1"/>
      <c r="OSW1"/>
      <c r="OSX1"/>
      <c r="OSY1"/>
      <c r="OSZ1"/>
      <c r="OTA1"/>
      <c r="OTB1"/>
      <c r="OTC1"/>
      <c r="OTD1"/>
      <c r="OTE1"/>
      <c r="OTF1"/>
      <c r="OTG1"/>
      <c r="OTH1"/>
      <c r="OTI1"/>
      <c r="OTJ1"/>
      <c r="OTK1"/>
      <c r="OTL1"/>
      <c r="OTM1"/>
      <c r="OTN1"/>
      <c r="OTO1"/>
      <c r="OTP1"/>
      <c r="OTQ1"/>
      <c r="OTR1"/>
      <c r="OTS1"/>
      <c r="OTT1"/>
      <c r="OTU1"/>
      <c r="OTV1"/>
      <c r="OTW1"/>
      <c r="OTX1"/>
      <c r="OTY1"/>
      <c r="OTZ1"/>
      <c r="OUA1"/>
      <c r="OUB1"/>
      <c r="OUC1"/>
      <c r="OUD1"/>
      <c r="OUE1"/>
      <c r="OUF1"/>
      <c r="OUG1"/>
      <c r="OUH1"/>
      <c r="OUI1"/>
      <c r="OUJ1"/>
      <c r="OUK1"/>
      <c r="OUL1"/>
      <c r="OUM1"/>
      <c r="OUN1"/>
      <c r="OUO1"/>
      <c r="OUP1"/>
      <c r="OUQ1"/>
      <c r="OUR1"/>
      <c r="OUS1"/>
      <c r="OUT1"/>
      <c r="OUU1"/>
      <c r="OUV1"/>
      <c r="OUW1"/>
      <c r="OUX1"/>
      <c r="OUY1"/>
      <c r="OUZ1"/>
      <c r="OVA1"/>
      <c r="OVB1"/>
      <c r="OVC1"/>
      <c r="OVD1"/>
      <c r="OVE1"/>
      <c r="OVF1"/>
      <c r="OVG1"/>
      <c r="OVH1"/>
      <c r="OVI1"/>
      <c r="OVJ1"/>
      <c r="OVK1"/>
      <c r="OVL1"/>
      <c r="OVM1"/>
      <c r="OVN1"/>
      <c r="OVO1"/>
      <c r="OVP1"/>
      <c r="OVQ1"/>
      <c r="OVR1"/>
      <c r="OVS1"/>
      <c r="OVT1"/>
      <c r="OVU1"/>
      <c r="OVV1"/>
      <c r="OVW1"/>
      <c r="OVX1"/>
      <c r="OVY1"/>
      <c r="OVZ1"/>
      <c r="OWA1"/>
      <c r="OWB1"/>
      <c r="OWC1"/>
      <c r="OWD1"/>
      <c r="OWE1"/>
      <c r="OWF1"/>
      <c r="OWG1"/>
      <c r="OWH1"/>
      <c r="OWI1"/>
      <c r="OWJ1"/>
      <c r="OWK1"/>
      <c r="OWL1"/>
      <c r="OWM1"/>
      <c r="OWN1"/>
      <c r="OWO1"/>
      <c r="OWP1"/>
      <c r="OWQ1"/>
      <c r="OWR1"/>
      <c r="OWS1"/>
      <c r="OWT1"/>
      <c r="OWU1"/>
      <c r="OWV1"/>
      <c r="OWW1"/>
      <c r="OWX1"/>
      <c r="OWY1"/>
      <c r="OWZ1"/>
      <c r="OXA1"/>
      <c r="OXB1"/>
      <c r="OXC1"/>
      <c r="OXD1"/>
      <c r="OXE1"/>
      <c r="OXF1"/>
      <c r="OXG1"/>
      <c r="OXH1"/>
      <c r="OXI1"/>
      <c r="OXJ1"/>
      <c r="OXK1"/>
      <c r="OXL1"/>
      <c r="OXM1"/>
      <c r="OXN1"/>
      <c r="OXO1"/>
      <c r="OXP1"/>
      <c r="OXQ1"/>
      <c r="OXR1"/>
      <c r="OXS1"/>
      <c r="OXT1"/>
      <c r="OXU1"/>
      <c r="OXV1"/>
      <c r="OXW1"/>
      <c r="OXX1"/>
      <c r="OXY1"/>
      <c r="OXZ1"/>
      <c r="OYA1"/>
      <c r="OYB1"/>
      <c r="OYC1"/>
      <c r="OYD1"/>
      <c r="OYE1"/>
      <c r="OYF1"/>
      <c r="OYG1"/>
      <c r="OYH1"/>
      <c r="OYI1"/>
      <c r="OYJ1"/>
      <c r="OYK1"/>
      <c r="OYL1"/>
      <c r="OYM1"/>
      <c r="OYN1"/>
      <c r="OYO1"/>
      <c r="OYP1"/>
      <c r="OYQ1"/>
      <c r="OYR1"/>
      <c r="OYS1"/>
      <c r="OYT1"/>
      <c r="OYU1"/>
      <c r="OYV1"/>
      <c r="OYW1"/>
      <c r="OYX1"/>
      <c r="OYY1"/>
      <c r="OYZ1"/>
      <c r="OZA1"/>
      <c r="OZB1"/>
      <c r="OZC1"/>
      <c r="OZD1"/>
      <c r="OZE1"/>
      <c r="OZF1"/>
      <c r="OZG1"/>
      <c r="OZH1"/>
      <c r="OZI1"/>
      <c r="OZJ1"/>
      <c r="OZK1"/>
      <c r="OZL1"/>
      <c r="OZM1"/>
      <c r="OZN1"/>
      <c r="OZO1"/>
      <c r="OZP1"/>
      <c r="OZQ1"/>
      <c r="OZR1"/>
      <c r="OZS1"/>
      <c r="OZT1"/>
      <c r="OZU1"/>
      <c r="OZV1"/>
      <c r="OZW1"/>
      <c r="OZX1"/>
      <c r="OZY1"/>
      <c r="OZZ1"/>
      <c r="PAA1"/>
      <c r="PAB1"/>
      <c r="PAC1"/>
      <c r="PAD1"/>
      <c r="PAE1"/>
      <c r="PAF1"/>
      <c r="PAG1"/>
      <c r="PAH1"/>
      <c r="PAI1"/>
      <c r="PAJ1"/>
      <c r="PAK1"/>
      <c r="PAL1"/>
      <c r="PAM1"/>
      <c r="PAN1"/>
      <c r="PAO1"/>
      <c r="PAP1"/>
      <c r="PAQ1"/>
      <c r="PAR1"/>
      <c r="PAS1"/>
      <c r="PAT1"/>
      <c r="PAU1"/>
      <c r="PAV1"/>
      <c r="PAW1"/>
      <c r="PAX1"/>
      <c r="PAY1"/>
      <c r="PAZ1"/>
      <c r="PBA1"/>
      <c r="PBB1"/>
      <c r="PBC1"/>
      <c r="PBD1"/>
      <c r="PBE1"/>
      <c r="PBF1"/>
      <c r="PBG1"/>
      <c r="PBH1"/>
      <c r="PBI1"/>
      <c r="PBJ1"/>
      <c r="PBK1"/>
      <c r="PBL1"/>
      <c r="PBM1"/>
      <c r="PBN1"/>
      <c r="PBO1"/>
      <c r="PBP1"/>
      <c r="PBQ1"/>
      <c r="PBR1"/>
      <c r="PBS1"/>
      <c r="PBT1"/>
      <c r="PBU1"/>
      <c r="PBV1"/>
      <c r="PBW1"/>
      <c r="PBX1"/>
      <c r="PBY1"/>
      <c r="PBZ1"/>
      <c r="PCA1"/>
      <c r="PCB1"/>
      <c r="PCC1"/>
      <c r="PCD1"/>
      <c r="PCE1"/>
      <c r="PCF1"/>
      <c r="PCG1"/>
      <c r="PCH1"/>
      <c r="PCI1"/>
      <c r="PCJ1"/>
      <c r="PCK1"/>
      <c r="PCL1"/>
      <c r="PCM1"/>
      <c r="PCN1"/>
      <c r="PCO1"/>
      <c r="PCP1"/>
      <c r="PCQ1"/>
      <c r="PCR1"/>
      <c r="PCS1"/>
      <c r="PCT1"/>
      <c r="PCU1"/>
      <c r="PCV1"/>
      <c r="PCW1"/>
      <c r="PCX1"/>
      <c r="PCY1"/>
      <c r="PCZ1"/>
      <c r="PDA1"/>
      <c r="PDB1"/>
      <c r="PDC1"/>
      <c r="PDD1"/>
      <c r="PDE1"/>
      <c r="PDF1"/>
      <c r="PDG1"/>
      <c r="PDH1"/>
      <c r="PDI1"/>
      <c r="PDJ1"/>
      <c r="PDK1"/>
      <c r="PDL1"/>
      <c r="PDM1"/>
      <c r="PDN1"/>
      <c r="PDO1"/>
      <c r="PDP1"/>
      <c r="PDQ1"/>
      <c r="PDR1"/>
      <c r="PDS1"/>
      <c r="PDT1"/>
      <c r="PDU1"/>
      <c r="PDV1"/>
      <c r="PDW1"/>
      <c r="PDX1"/>
      <c r="PDY1"/>
      <c r="PDZ1"/>
      <c r="PEA1"/>
      <c r="PEB1"/>
      <c r="PEC1"/>
      <c r="PED1"/>
      <c r="PEE1"/>
      <c r="PEF1"/>
      <c r="PEG1"/>
      <c r="PEH1"/>
      <c r="PEI1"/>
      <c r="PEJ1"/>
      <c r="PEK1"/>
      <c r="PEL1"/>
      <c r="PEM1"/>
      <c r="PEN1"/>
      <c r="PEO1"/>
      <c r="PEP1"/>
      <c r="PEQ1"/>
      <c r="PER1"/>
      <c r="PES1"/>
      <c r="PET1"/>
      <c r="PEU1"/>
      <c r="PEV1"/>
      <c r="PEW1"/>
      <c r="PEX1"/>
      <c r="PEY1"/>
      <c r="PEZ1"/>
      <c r="PFA1"/>
      <c r="PFB1"/>
      <c r="PFC1"/>
      <c r="PFD1"/>
      <c r="PFE1"/>
      <c r="PFF1"/>
      <c r="PFG1"/>
      <c r="PFH1"/>
      <c r="PFI1"/>
      <c r="PFJ1"/>
      <c r="PFK1"/>
      <c r="PFL1"/>
      <c r="PFM1"/>
      <c r="PFN1"/>
      <c r="PFO1"/>
      <c r="PFP1"/>
      <c r="PFQ1"/>
      <c r="PFR1"/>
      <c r="PFS1"/>
      <c r="PFT1"/>
      <c r="PFU1"/>
      <c r="PFV1"/>
      <c r="PFW1"/>
      <c r="PFX1"/>
      <c r="PFY1"/>
      <c r="PFZ1"/>
      <c r="PGA1"/>
      <c r="PGB1"/>
      <c r="PGC1"/>
      <c r="PGD1"/>
      <c r="PGE1"/>
      <c r="PGF1"/>
      <c r="PGG1"/>
      <c r="PGH1"/>
      <c r="PGI1"/>
      <c r="PGJ1"/>
      <c r="PGK1"/>
      <c r="PGL1"/>
      <c r="PGM1"/>
      <c r="PGN1"/>
      <c r="PGO1"/>
      <c r="PGP1"/>
      <c r="PGQ1"/>
      <c r="PGR1"/>
      <c r="PGS1"/>
      <c r="PGT1"/>
      <c r="PGU1"/>
      <c r="PGV1"/>
      <c r="PGW1"/>
      <c r="PGX1"/>
      <c r="PGY1"/>
      <c r="PGZ1"/>
      <c r="PHA1"/>
      <c r="PHB1"/>
      <c r="PHC1"/>
      <c r="PHD1"/>
      <c r="PHE1"/>
      <c r="PHF1"/>
      <c r="PHG1"/>
      <c r="PHH1"/>
      <c r="PHI1"/>
      <c r="PHJ1"/>
      <c r="PHK1"/>
      <c r="PHL1"/>
      <c r="PHM1"/>
      <c r="PHN1"/>
      <c r="PHO1"/>
      <c r="PHP1"/>
      <c r="PHQ1"/>
      <c r="PHR1"/>
      <c r="PHS1"/>
      <c r="PHT1"/>
      <c r="PHU1"/>
      <c r="PHV1"/>
      <c r="PHW1"/>
      <c r="PHX1"/>
      <c r="PHY1"/>
      <c r="PHZ1"/>
      <c r="PIA1"/>
      <c r="PIB1"/>
      <c r="PIC1"/>
      <c r="PID1"/>
      <c r="PIE1"/>
      <c r="PIF1"/>
      <c r="PIG1"/>
      <c r="PIH1"/>
      <c r="PII1"/>
      <c r="PIJ1"/>
      <c r="PIK1"/>
      <c r="PIL1"/>
      <c r="PIM1"/>
      <c r="PIN1"/>
      <c r="PIO1"/>
      <c r="PIP1"/>
      <c r="PIQ1"/>
      <c r="PIR1"/>
      <c r="PIS1"/>
      <c r="PIT1"/>
      <c r="PIU1"/>
      <c r="PIV1"/>
      <c r="PIW1"/>
      <c r="PIX1"/>
      <c r="PIY1"/>
      <c r="PIZ1"/>
      <c r="PJA1"/>
      <c r="PJB1"/>
      <c r="PJC1"/>
      <c r="PJD1"/>
      <c r="PJE1"/>
      <c r="PJF1"/>
      <c r="PJG1"/>
      <c r="PJH1"/>
      <c r="PJI1"/>
      <c r="PJJ1"/>
      <c r="PJK1"/>
      <c r="PJL1"/>
      <c r="PJM1"/>
      <c r="PJN1"/>
      <c r="PJO1"/>
      <c r="PJP1"/>
      <c r="PJQ1"/>
      <c r="PJR1"/>
      <c r="PJS1"/>
      <c r="PJT1"/>
      <c r="PJU1"/>
      <c r="PJV1"/>
      <c r="PJW1"/>
      <c r="PJX1"/>
      <c r="PJY1"/>
      <c r="PJZ1"/>
      <c r="PKA1"/>
      <c r="PKB1"/>
      <c r="PKC1"/>
      <c r="PKD1"/>
      <c r="PKE1"/>
      <c r="PKF1"/>
      <c r="PKG1"/>
      <c r="PKH1"/>
      <c r="PKI1"/>
      <c r="PKJ1"/>
      <c r="PKK1"/>
      <c r="PKL1"/>
      <c r="PKM1"/>
      <c r="PKN1"/>
      <c r="PKO1"/>
      <c r="PKP1"/>
      <c r="PKQ1"/>
      <c r="PKR1"/>
      <c r="PKS1"/>
      <c r="PKT1"/>
      <c r="PKU1"/>
      <c r="PKV1"/>
      <c r="PKW1"/>
      <c r="PKX1"/>
      <c r="PKY1"/>
      <c r="PKZ1"/>
      <c r="PLA1"/>
      <c r="PLB1"/>
      <c r="PLC1"/>
      <c r="PLD1"/>
      <c r="PLE1"/>
      <c r="PLF1"/>
      <c r="PLG1"/>
      <c r="PLH1"/>
      <c r="PLI1"/>
      <c r="PLJ1"/>
      <c r="PLK1"/>
      <c r="PLL1"/>
      <c r="PLM1"/>
      <c r="PLN1"/>
      <c r="PLO1"/>
      <c r="PLP1"/>
      <c r="PLQ1"/>
      <c r="PLR1"/>
      <c r="PLS1"/>
      <c r="PLT1"/>
      <c r="PLU1"/>
      <c r="PLV1"/>
      <c r="PLW1"/>
      <c r="PLX1"/>
      <c r="PLY1"/>
      <c r="PLZ1"/>
      <c r="PMA1"/>
      <c r="PMB1"/>
      <c r="PMC1"/>
      <c r="PMD1"/>
      <c r="PME1"/>
      <c r="PMF1"/>
      <c r="PMG1"/>
      <c r="PMH1"/>
      <c r="PMI1"/>
      <c r="PMJ1"/>
      <c r="PMK1"/>
      <c r="PML1"/>
      <c r="PMM1"/>
      <c r="PMN1"/>
      <c r="PMO1"/>
      <c r="PMP1"/>
      <c r="PMQ1"/>
      <c r="PMR1"/>
      <c r="PMS1"/>
      <c r="PMT1"/>
      <c r="PMU1"/>
      <c r="PMV1"/>
      <c r="PMW1"/>
      <c r="PMX1"/>
      <c r="PMY1"/>
      <c r="PMZ1"/>
      <c r="PNA1"/>
      <c r="PNB1"/>
      <c r="PNC1"/>
      <c r="PND1"/>
      <c r="PNE1"/>
      <c r="PNF1"/>
      <c r="PNG1"/>
      <c r="PNH1"/>
      <c r="PNI1"/>
      <c r="PNJ1"/>
      <c r="PNK1"/>
      <c r="PNL1"/>
      <c r="PNM1"/>
      <c r="PNN1"/>
      <c r="PNO1"/>
      <c r="PNP1"/>
      <c r="PNQ1"/>
      <c r="PNR1"/>
      <c r="PNS1"/>
      <c r="PNT1"/>
      <c r="PNU1"/>
      <c r="PNV1"/>
      <c r="PNW1"/>
      <c r="PNX1"/>
      <c r="PNY1"/>
      <c r="PNZ1"/>
      <c r="POA1"/>
      <c r="POB1"/>
      <c r="POC1"/>
      <c r="POD1"/>
      <c r="POE1"/>
      <c r="POF1"/>
      <c r="POG1"/>
      <c r="POH1"/>
      <c r="POI1"/>
      <c r="POJ1"/>
      <c r="POK1"/>
      <c r="POL1"/>
      <c r="POM1"/>
      <c r="PON1"/>
      <c r="POO1"/>
      <c r="POP1"/>
      <c r="POQ1"/>
      <c r="POR1"/>
      <c r="POS1"/>
      <c r="POT1"/>
      <c r="POU1"/>
      <c r="POV1"/>
      <c r="POW1"/>
      <c r="POX1"/>
      <c r="POY1"/>
      <c r="POZ1"/>
      <c r="PPA1"/>
      <c r="PPB1"/>
      <c r="PPC1"/>
      <c r="PPD1"/>
      <c r="PPE1"/>
      <c r="PPF1"/>
      <c r="PPG1"/>
      <c r="PPH1"/>
      <c r="PPI1"/>
      <c r="PPJ1"/>
      <c r="PPK1"/>
      <c r="PPL1"/>
      <c r="PPM1"/>
      <c r="PPN1"/>
      <c r="PPO1"/>
      <c r="PPP1"/>
      <c r="PPQ1"/>
      <c r="PPR1"/>
      <c r="PPS1"/>
      <c r="PPT1"/>
      <c r="PPU1"/>
      <c r="PPV1"/>
      <c r="PPW1"/>
      <c r="PPX1"/>
      <c r="PPY1"/>
      <c r="PPZ1"/>
      <c r="PQA1"/>
      <c r="PQB1"/>
      <c r="PQC1"/>
      <c r="PQD1"/>
      <c r="PQE1"/>
      <c r="PQF1"/>
      <c r="PQG1"/>
      <c r="PQH1"/>
      <c r="PQI1"/>
      <c r="PQJ1"/>
      <c r="PQK1"/>
      <c r="PQL1"/>
      <c r="PQM1"/>
      <c r="PQN1"/>
      <c r="PQO1"/>
      <c r="PQP1"/>
      <c r="PQQ1"/>
      <c r="PQR1"/>
      <c r="PQS1"/>
      <c r="PQT1"/>
      <c r="PQU1"/>
      <c r="PQV1"/>
      <c r="PQW1"/>
      <c r="PQX1"/>
      <c r="PQY1"/>
      <c r="PQZ1"/>
      <c r="PRA1"/>
      <c r="PRB1"/>
      <c r="PRC1"/>
      <c r="PRD1"/>
      <c r="PRE1"/>
      <c r="PRF1"/>
      <c r="PRG1"/>
      <c r="PRH1"/>
      <c r="PRI1"/>
      <c r="PRJ1"/>
      <c r="PRK1"/>
      <c r="PRL1"/>
      <c r="PRM1"/>
      <c r="PRN1"/>
      <c r="PRO1"/>
      <c r="PRP1"/>
      <c r="PRQ1"/>
      <c r="PRR1"/>
      <c r="PRS1"/>
      <c r="PRT1"/>
      <c r="PRU1"/>
      <c r="PRV1"/>
      <c r="PRW1"/>
      <c r="PRX1"/>
      <c r="PRY1"/>
      <c r="PRZ1"/>
      <c r="PSA1"/>
      <c r="PSB1"/>
      <c r="PSC1"/>
      <c r="PSD1"/>
      <c r="PSE1"/>
      <c r="PSF1"/>
      <c r="PSG1"/>
      <c r="PSH1"/>
      <c r="PSI1"/>
      <c r="PSJ1"/>
      <c r="PSK1"/>
      <c r="PSL1"/>
      <c r="PSM1"/>
      <c r="PSN1"/>
      <c r="PSO1"/>
      <c r="PSP1"/>
      <c r="PSQ1"/>
      <c r="PSR1"/>
      <c r="PSS1"/>
      <c r="PST1"/>
      <c r="PSU1"/>
      <c r="PSV1"/>
      <c r="PSW1"/>
      <c r="PSX1"/>
      <c r="PSY1"/>
      <c r="PSZ1"/>
      <c r="PTA1"/>
      <c r="PTB1"/>
      <c r="PTC1"/>
      <c r="PTD1"/>
      <c r="PTE1"/>
      <c r="PTF1"/>
      <c r="PTG1"/>
      <c r="PTH1"/>
      <c r="PTI1"/>
      <c r="PTJ1"/>
      <c r="PTK1"/>
      <c r="PTL1"/>
      <c r="PTM1"/>
      <c r="PTN1"/>
      <c r="PTO1"/>
      <c r="PTP1"/>
      <c r="PTQ1"/>
      <c r="PTR1"/>
      <c r="PTS1"/>
      <c r="PTT1"/>
      <c r="PTU1"/>
      <c r="PTV1"/>
      <c r="PTW1"/>
      <c r="PTX1"/>
      <c r="PTY1"/>
      <c r="PTZ1"/>
      <c r="PUA1"/>
      <c r="PUB1"/>
      <c r="PUC1"/>
      <c r="PUD1"/>
      <c r="PUE1"/>
      <c r="PUF1"/>
      <c r="PUG1"/>
      <c r="PUH1"/>
      <c r="PUI1"/>
      <c r="PUJ1"/>
      <c r="PUK1"/>
      <c r="PUL1"/>
      <c r="PUM1"/>
      <c r="PUN1"/>
      <c r="PUO1"/>
      <c r="PUP1"/>
      <c r="PUQ1"/>
      <c r="PUR1"/>
      <c r="PUS1"/>
      <c r="PUT1"/>
      <c r="PUU1"/>
      <c r="PUV1"/>
      <c r="PUW1"/>
      <c r="PUX1"/>
      <c r="PUY1"/>
      <c r="PUZ1"/>
      <c r="PVA1"/>
      <c r="PVB1"/>
      <c r="PVC1"/>
      <c r="PVD1"/>
      <c r="PVE1"/>
      <c r="PVF1"/>
      <c r="PVG1"/>
      <c r="PVH1"/>
      <c r="PVI1"/>
      <c r="PVJ1"/>
      <c r="PVK1"/>
      <c r="PVL1"/>
      <c r="PVM1"/>
      <c r="PVN1"/>
      <c r="PVO1"/>
      <c r="PVP1"/>
      <c r="PVQ1"/>
      <c r="PVR1"/>
      <c r="PVS1"/>
      <c r="PVT1"/>
      <c r="PVU1"/>
      <c r="PVV1"/>
      <c r="PVW1"/>
      <c r="PVX1"/>
      <c r="PVY1"/>
      <c r="PVZ1"/>
      <c r="PWA1"/>
      <c r="PWB1"/>
      <c r="PWC1"/>
      <c r="PWD1"/>
      <c r="PWE1"/>
      <c r="PWF1"/>
      <c r="PWG1"/>
      <c r="PWH1"/>
      <c r="PWI1"/>
      <c r="PWJ1"/>
      <c r="PWK1"/>
      <c r="PWL1"/>
      <c r="PWM1"/>
      <c r="PWN1"/>
      <c r="PWO1"/>
      <c r="PWP1"/>
      <c r="PWQ1"/>
      <c r="PWR1"/>
      <c r="PWS1"/>
      <c r="PWT1"/>
      <c r="PWU1"/>
      <c r="PWV1"/>
      <c r="PWW1"/>
      <c r="PWX1"/>
      <c r="PWY1"/>
      <c r="PWZ1"/>
      <c r="PXA1"/>
      <c r="PXB1"/>
      <c r="PXC1"/>
      <c r="PXD1"/>
      <c r="PXE1"/>
      <c r="PXF1"/>
      <c r="PXG1"/>
      <c r="PXH1"/>
      <c r="PXI1"/>
      <c r="PXJ1"/>
      <c r="PXK1"/>
      <c r="PXL1"/>
      <c r="PXM1"/>
      <c r="PXN1"/>
      <c r="PXO1"/>
      <c r="PXP1"/>
      <c r="PXQ1"/>
      <c r="PXR1"/>
      <c r="PXS1"/>
      <c r="PXT1"/>
      <c r="PXU1"/>
      <c r="PXV1"/>
      <c r="PXW1"/>
      <c r="PXX1"/>
      <c r="PXY1"/>
      <c r="PXZ1"/>
      <c r="PYA1"/>
      <c r="PYB1"/>
      <c r="PYC1"/>
      <c r="PYD1"/>
      <c r="PYE1"/>
      <c r="PYF1"/>
      <c r="PYG1"/>
      <c r="PYH1"/>
      <c r="PYI1"/>
      <c r="PYJ1"/>
      <c r="PYK1"/>
      <c r="PYL1"/>
      <c r="PYM1"/>
      <c r="PYN1"/>
      <c r="PYO1"/>
      <c r="PYP1"/>
      <c r="PYQ1"/>
      <c r="PYR1"/>
      <c r="PYS1"/>
      <c r="PYT1"/>
      <c r="PYU1"/>
      <c r="PYV1"/>
      <c r="PYW1"/>
      <c r="PYX1"/>
      <c r="PYY1"/>
      <c r="PYZ1"/>
      <c r="PZA1"/>
      <c r="PZB1"/>
      <c r="PZC1"/>
      <c r="PZD1"/>
      <c r="PZE1"/>
      <c r="PZF1"/>
      <c r="PZG1"/>
      <c r="PZH1"/>
      <c r="PZI1"/>
      <c r="PZJ1"/>
      <c r="PZK1"/>
      <c r="PZL1"/>
      <c r="PZM1"/>
      <c r="PZN1"/>
      <c r="PZO1"/>
      <c r="PZP1"/>
      <c r="PZQ1"/>
      <c r="PZR1"/>
      <c r="PZS1"/>
      <c r="PZT1"/>
      <c r="PZU1"/>
      <c r="PZV1"/>
      <c r="PZW1"/>
      <c r="PZX1"/>
      <c r="PZY1"/>
      <c r="PZZ1"/>
      <c r="QAA1"/>
      <c r="QAB1"/>
      <c r="QAC1"/>
      <c r="QAD1"/>
      <c r="QAE1"/>
      <c r="QAF1"/>
      <c r="QAG1"/>
      <c r="QAH1"/>
      <c r="QAI1"/>
      <c r="QAJ1"/>
      <c r="QAK1"/>
      <c r="QAL1"/>
      <c r="QAM1"/>
      <c r="QAN1"/>
      <c r="QAO1"/>
      <c r="QAP1"/>
      <c r="QAQ1"/>
      <c r="QAR1"/>
      <c r="QAS1"/>
      <c r="QAT1"/>
      <c r="QAU1"/>
      <c r="QAV1"/>
      <c r="QAW1"/>
      <c r="QAX1"/>
      <c r="QAY1"/>
      <c r="QAZ1"/>
      <c r="QBA1"/>
      <c r="QBB1"/>
      <c r="QBC1"/>
      <c r="QBD1"/>
      <c r="QBE1"/>
      <c r="QBF1"/>
      <c r="QBG1"/>
      <c r="QBH1"/>
      <c r="QBI1"/>
      <c r="QBJ1"/>
      <c r="QBK1"/>
      <c r="QBL1"/>
      <c r="QBM1"/>
      <c r="QBN1"/>
      <c r="QBO1"/>
      <c r="QBP1"/>
      <c r="QBQ1"/>
      <c r="QBR1"/>
      <c r="QBS1"/>
      <c r="QBT1"/>
      <c r="QBU1"/>
      <c r="QBV1"/>
      <c r="QBW1"/>
      <c r="QBX1"/>
      <c r="QBY1"/>
      <c r="QBZ1"/>
      <c r="QCA1"/>
      <c r="QCB1"/>
      <c r="QCC1"/>
      <c r="QCD1"/>
      <c r="QCE1"/>
      <c r="QCF1"/>
      <c r="QCG1"/>
      <c r="QCH1"/>
      <c r="QCI1"/>
      <c r="QCJ1"/>
      <c r="QCK1"/>
      <c r="QCL1"/>
      <c r="QCM1"/>
      <c r="QCN1"/>
      <c r="QCO1"/>
      <c r="QCP1"/>
      <c r="QCQ1"/>
      <c r="QCR1"/>
      <c r="QCS1"/>
      <c r="QCT1"/>
      <c r="QCU1"/>
      <c r="QCV1"/>
      <c r="QCW1"/>
      <c r="QCX1"/>
      <c r="QCY1"/>
      <c r="QCZ1"/>
      <c r="QDA1"/>
      <c r="QDB1"/>
      <c r="QDC1"/>
      <c r="QDD1"/>
      <c r="QDE1"/>
      <c r="QDF1"/>
      <c r="QDG1"/>
      <c r="QDH1"/>
      <c r="QDI1"/>
      <c r="QDJ1"/>
      <c r="QDK1"/>
      <c r="QDL1"/>
      <c r="QDM1"/>
      <c r="QDN1"/>
      <c r="QDO1"/>
      <c r="QDP1"/>
      <c r="QDQ1"/>
      <c r="QDR1"/>
      <c r="QDS1"/>
      <c r="QDT1"/>
      <c r="QDU1"/>
      <c r="QDV1"/>
      <c r="QDW1"/>
      <c r="QDX1"/>
      <c r="QDY1"/>
      <c r="QDZ1"/>
      <c r="QEA1"/>
      <c r="QEB1"/>
      <c r="QEC1"/>
      <c r="QED1"/>
      <c r="QEE1"/>
      <c r="QEF1"/>
      <c r="QEG1"/>
      <c r="QEH1"/>
      <c r="QEI1"/>
      <c r="QEJ1"/>
      <c r="QEK1"/>
      <c r="QEL1"/>
      <c r="QEM1"/>
      <c r="QEN1"/>
      <c r="QEO1"/>
      <c r="QEP1"/>
      <c r="QEQ1"/>
      <c r="QER1"/>
      <c r="QES1"/>
      <c r="QET1"/>
      <c r="QEU1"/>
      <c r="QEV1"/>
      <c r="QEW1"/>
      <c r="QEX1"/>
      <c r="QEY1"/>
      <c r="QEZ1"/>
      <c r="QFA1"/>
      <c r="QFB1"/>
      <c r="QFC1"/>
      <c r="QFD1"/>
      <c r="QFE1"/>
      <c r="QFF1"/>
      <c r="QFG1"/>
      <c r="QFH1"/>
      <c r="QFI1"/>
      <c r="QFJ1"/>
      <c r="QFK1"/>
      <c r="QFL1"/>
      <c r="QFM1"/>
      <c r="QFN1"/>
      <c r="QFO1"/>
      <c r="QFP1"/>
      <c r="QFQ1"/>
      <c r="QFR1"/>
      <c r="QFS1"/>
      <c r="QFT1"/>
      <c r="QFU1"/>
      <c r="QFV1"/>
      <c r="QFW1"/>
      <c r="QFX1"/>
      <c r="QFY1"/>
      <c r="QFZ1"/>
      <c r="QGA1"/>
      <c r="QGB1"/>
      <c r="QGC1"/>
      <c r="QGD1"/>
      <c r="QGE1"/>
      <c r="QGF1"/>
      <c r="QGG1"/>
      <c r="QGH1"/>
      <c r="QGI1"/>
      <c r="QGJ1"/>
      <c r="QGK1"/>
      <c r="QGL1"/>
      <c r="QGM1"/>
      <c r="QGN1"/>
      <c r="QGO1"/>
      <c r="QGP1"/>
      <c r="QGQ1"/>
      <c r="QGR1"/>
      <c r="QGS1"/>
      <c r="QGT1"/>
      <c r="QGU1"/>
      <c r="QGV1"/>
      <c r="QGW1"/>
      <c r="QGX1"/>
      <c r="QGY1"/>
      <c r="QGZ1"/>
      <c r="QHA1"/>
      <c r="QHB1"/>
      <c r="QHC1"/>
      <c r="QHD1"/>
      <c r="QHE1"/>
      <c r="QHF1"/>
      <c r="QHG1"/>
      <c r="QHH1"/>
      <c r="QHI1"/>
      <c r="QHJ1"/>
      <c r="QHK1"/>
      <c r="QHL1"/>
      <c r="QHM1"/>
      <c r="QHN1"/>
      <c r="QHO1"/>
      <c r="QHP1"/>
      <c r="QHQ1"/>
      <c r="QHR1"/>
      <c r="QHS1"/>
      <c r="QHT1"/>
      <c r="QHU1"/>
      <c r="QHV1"/>
      <c r="QHW1"/>
      <c r="QHX1"/>
      <c r="QHY1"/>
      <c r="QHZ1"/>
      <c r="QIA1"/>
      <c r="QIB1"/>
      <c r="QIC1"/>
      <c r="QID1"/>
      <c r="QIE1"/>
      <c r="QIF1"/>
      <c r="QIG1"/>
      <c r="QIH1"/>
      <c r="QII1"/>
      <c r="QIJ1"/>
      <c r="QIK1"/>
      <c r="QIL1"/>
      <c r="QIM1"/>
      <c r="QIN1"/>
      <c r="QIO1"/>
      <c r="QIP1"/>
      <c r="QIQ1"/>
      <c r="QIR1"/>
      <c r="QIS1"/>
      <c r="QIT1"/>
      <c r="QIU1"/>
      <c r="QIV1"/>
      <c r="QIW1"/>
      <c r="QIX1"/>
      <c r="QIY1"/>
      <c r="QIZ1"/>
      <c r="QJA1"/>
      <c r="QJB1"/>
      <c r="QJC1"/>
      <c r="QJD1"/>
      <c r="QJE1"/>
      <c r="QJF1"/>
      <c r="QJG1"/>
      <c r="QJH1"/>
      <c r="QJI1"/>
      <c r="QJJ1"/>
      <c r="QJK1"/>
      <c r="QJL1"/>
      <c r="QJM1"/>
      <c r="QJN1"/>
      <c r="QJO1"/>
      <c r="QJP1"/>
      <c r="QJQ1"/>
      <c r="QJR1"/>
      <c r="QJS1"/>
      <c r="QJT1"/>
      <c r="QJU1"/>
      <c r="QJV1"/>
      <c r="QJW1"/>
      <c r="QJX1"/>
      <c r="QJY1"/>
      <c r="QJZ1"/>
      <c r="QKA1"/>
      <c r="QKB1"/>
      <c r="QKC1"/>
      <c r="QKD1"/>
      <c r="QKE1"/>
      <c r="QKF1"/>
      <c r="QKG1"/>
      <c r="QKH1"/>
      <c r="QKI1"/>
      <c r="QKJ1"/>
      <c r="QKK1"/>
      <c r="QKL1"/>
      <c r="QKM1"/>
      <c r="QKN1"/>
      <c r="QKO1"/>
      <c r="QKP1"/>
      <c r="QKQ1"/>
      <c r="QKR1"/>
      <c r="QKS1"/>
      <c r="QKT1"/>
      <c r="QKU1"/>
      <c r="QKV1"/>
      <c r="QKW1"/>
      <c r="QKX1"/>
      <c r="QKY1"/>
      <c r="QKZ1"/>
      <c r="QLA1"/>
      <c r="QLB1"/>
      <c r="QLC1"/>
      <c r="QLD1"/>
      <c r="QLE1"/>
      <c r="QLF1"/>
      <c r="QLG1"/>
      <c r="QLH1"/>
      <c r="QLI1"/>
      <c r="QLJ1"/>
      <c r="QLK1"/>
      <c r="QLL1"/>
      <c r="QLM1"/>
      <c r="QLN1"/>
      <c r="QLO1"/>
      <c r="QLP1"/>
      <c r="QLQ1"/>
      <c r="QLR1"/>
      <c r="QLS1"/>
      <c r="QLT1"/>
      <c r="QLU1"/>
      <c r="QLV1"/>
      <c r="QLW1"/>
      <c r="QLX1"/>
      <c r="QLY1"/>
      <c r="QLZ1"/>
      <c r="QMA1"/>
      <c r="QMB1"/>
      <c r="QMC1"/>
      <c r="QMD1"/>
      <c r="QME1"/>
      <c r="QMF1"/>
      <c r="QMG1"/>
      <c r="QMH1"/>
      <c r="QMI1"/>
      <c r="QMJ1"/>
      <c r="QMK1"/>
      <c r="QML1"/>
      <c r="QMM1"/>
      <c r="QMN1"/>
      <c r="QMO1"/>
      <c r="QMP1"/>
      <c r="QMQ1"/>
      <c r="QMR1"/>
      <c r="QMS1"/>
      <c r="QMT1"/>
      <c r="QMU1"/>
      <c r="QMV1"/>
      <c r="QMW1"/>
      <c r="QMX1"/>
      <c r="QMY1"/>
      <c r="QMZ1"/>
      <c r="QNA1"/>
      <c r="QNB1"/>
      <c r="QNC1"/>
      <c r="QND1"/>
      <c r="QNE1"/>
      <c r="QNF1"/>
      <c r="QNG1"/>
      <c r="QNH1"/>
      <c r="QNI1"/>
      <c r="QNJ1"/>
      <c r="QNK1"/>
      <c r="QNL1"/>
      <c r="QNM1"/>
      <c r="QNN1"/>
      <c r="QNO1"/>
      <c r="QNP1"/>
      <c r="QNQ1"/>
      <c r="QNR1"/>
      <c r="QNS1"/>
      <c r="QNT1"/>
      <c r="QNU1"/>
      <c r="QNV1"/>
      <c r="QNW1"/>
      <c r="QNX1"/>
      <c r="QNY1"/>
      <c r="QNZ1"/>
      <c r="QOA1"/>
      <c r="QOB1"/>
      <c r="QOC1"/>
      <c r="QOD1"/>
      <c r="QOE1"/>
      <c r="QOF1"/>
      <c r="QOG1"/>
      <c r="QOH1"/>
      <c r="QOI1"/>
      <c r="QOJ1"/>
      <c r="QOK1"/>
      <c r="QOL1"/>
      <c r="QOM1"/>
      <c r="QON1"/>
      <c r="QOO1"/>
      <c r="QOP1"/>
      <c r="QOQ1"/>
      <c r="QOR1"/>
      <c r="QOS1"/>
      <c r="QOT1"/>
      <c r="QOU1"/>
      <c r="QOV1"/>
      <c r="QOW1"/>
      <c r="QOX1"/>
      <c r="QOY1"/>
      <c r="QOZ1"/>
      <c r="QPA1"/>
      <c r="QPB1"/>
      <c r="QPC1"/>
      <c r="QPD1"/>
      <c r="QPE1"/>
      <c r="QPF1"/>
      <c r="QPG1"/>
      <c r="QPH1"/>
      <c r="QPI1"/>
      <c r="QPJ1"/>
      <c r="QPK1"/>
      <c r="QPL1"/>
      <c r="QPM1"/>
      <c r="QPN1"/>
      <c r="QPO1"/>
      <c r="QPP1"/>
      <c r="QPQ1"/>
      <c r="QPR1"/>
      <c r="QPS1"/>
      <c r="QPT1"/>
      <c r="QPU1"/>
      <c r="QPV1"/>
      <c r="QPW1"/>
      <c r="QPX1"/>
      <c r="QPY1"/>
      <c r="QPZ1"/>
      <c r="QQA1"/>
      <c r="QQB1"/>
      <c r="QQC1"/>
      <c r="QQD1"/>
      <c r="QQE1"/>
      <c r="QQF1"/>
      <c r="QQG1"/>
      <c r="QQH1"/>
      <c r="QQI1"/>
      <c r="QQJ1"/>
      <c r="QQK1"/>
      <c r="QQL1"/>
      <c r="QQM1"/>
      <c r="QQN1"/>
      <c r="QQO1"/>
      <c r="QQP1"/>
      <c r="QQQ1"/>
      <c r="QQR1"/>
      <c r="QQS1"/>
      <c r="QQT1"/>
      <c r="QQU1"/>
      <c r="QQV1"/>
      <c r="QQW1"/>
      <c r="QQX1"/>
      <c r="QQY1"/>
      <c r="QQZ1"/>
      <c r="QRA1"/>
      <c r="QRB1"/>
      <c r="QRC1"/>
      <c r="QRD1"/>
      <c r="QRE1"/>
      <c r="QRF1"/>
      <c r="QRG1"/>
      <c r="QRH1"/>
      <c r="QRI1"/>
      <c r="QRJ1"/>
      <c r="QRK1"/>
      <c r="QRL1"/>
      <c r="QRM1"/>
      <c r="QRN1"/>
      <c r="QRO1"/>
      <c r="QRP1"/>
      <c r="QRQ1"/>
      <c r="QRR1"/>
      <c r="QRS1"/>
      <c r="QRT1"/>
      <c r="QRU1"/>
      <c r="QRV1"/>
      <c r="QRW1"/>
      <c r="QRX1"/>
      <c r="QRY1"/>
      <c r="QRZ1"/>
      <c r="QSA1"/>
      <c r="QSB1"/>
      <c r="QSC1"/>
      <c r="QSD1"/>
      <c r="QSE1"/>
      <c r="QSF1"/>
      <c r="QSG1"/>
      <c r="QSH1"/>
      <c r="QSI1"/>
      <c r="QSJ1"/>
      <c r="QSK1"/>
      <c r="QSL1"/>
      <c r="QSM1"/>
      <c r="QSN1"/>
      <c r="QSO1"/>
      <c r="QSP1"/>
      <c r="QSQ1"/>
      <c r="QSR1"/>
      <c r="QSS1"/>
      <c r="QST1"/>
      <c r="QSU1"/>
      <c r="QSV1"/>
      <c r="QSW1"/>
      <c r="QSX1"/>
      <c r="QSY1"/>
      <c r="QSZ1"/>
      <c r="QTA1"/>
      <c r="QTB1"/>
      <c r="QTC1"/>
      <c r="QTD1"/>
      <c r="QTE1"/>
      <c r="QTF1"/>
      <c r="QTG1"/>
      <c r="QTH1"/>
      <c r="QTI1"/>
      <c r="QTJ1"/>
      <c r="QTK1"/>
      <c r="QTL1"/>
      <c r="QTM1"/>
      <c r="QTN1"/>
      <c r="QTO1"/>
      <c r="QTP1"/>
      <c r="QTQ1"/>
      <c r="QTR1"/>
      <c r="QTS1"/>
      <c r="QTT1"/>
      <c r="QTU1"/>
      <c r="QTV1"/>
      <c r="QTW1"/>
      <c r="QTX1"/>
      <c r="QTY1"/>
      <c r="QTZ1"/>
      <c r="QUA1"/>
      <c r="QUB1"/>
      <c r="QUC1"/>
      <c r="QUD1"/>
      <c r="QUE1"/>
      <c r="QUF1"/>
      <c r="QUG1"/>
      <c r="QUH1"/>
      <c r="QUI1"/>
      <c r="QUJ1"/>
      <c r="QUK1"/>
      <c r="QUL1"/>
      <c r="QUM1"/>
      <c r="QUN1"/>
      <c r="QUO1"/>
      <c r="QUP1"/>
      <c r="QUQ1"/>
      <c r="QUR1"/>
      <c r="QUS1"/>
      <c r="QUT1"/>
      <c r="QUU1"/>
      <c r="QUV1"/>
      <c r="QUW1"/>
      <c r="QUX1"/>
      <c r="QUY1"/>
      <c r="QUZ1"/>
      <c r="QVA1"/>
      <c r="QVB1"/>
      <c r="QVC1"/>
      <c r="QVD1"/>
      <c r="QVE1"/>
      <c r="QVF1"/>
      <c r="QVG1"/>
      <c r="QVH1"/>
      <c r="QVI1"/>
      <c r="QVJ1"/>
      <c r="QVK1"/>
      <c r="QVL1"/>
      <c r="QVM1"/>
      <c r="QVN1"/>
      <c r="QVO1"/>
      <c r="QVP1"/>
      <c r="QVQ1"/>
      <c r="QVR1"/>
      <c r="QVS1"/>
      <c r="QVT1"/>
      <c r="QVU1"/>
      <c r="QVV1"/>
      <c r="QVW1"/>
      <c r="QVX1"/>
      <c r="QVY1"/>
      <c r="QVZ1"/>
      <c r="QWA1"/>
      <c r="QWB1"/>
      <c r="QWC1"/>
      <c r="QWD1"/>
      <c r="QWE1"/>
      <c r="QWF1"/>
      <c r="QWG1"/>
      <c r="QWH1"/>
      <c r="QWI1"/>
      <c r="QWJ1"/>
      <c r="QWK1"/>
      <c r="QWL1"/>
      <c r="QWM1"/>
      <c r="QWN1"/>
      <c r="QWO1"/>
      <c r="QWP1"/>
      <c r="QWQ1"/>
      <c r="QWR1"/>
      <c r="QWS1"/>
      <c r="QWT1"/>
      <c r="QWU1"/>
      <c r="QWV1"/>
      <c r="QWW1"/>
      <c r="QWX1"/>
      <c r="QWY1"/>
      <c r="QWZ1"/>
      <c r="QXA1"/>
      <c r="QXB1"/>
      <c r="QXC1"/>
      <c r="QXD1"/>
      <c r="QXE1"/>
      <c r="QXF1"/>
      <c r="QXG1"/>
      <c r="QXH1"/>
      <c r="QXI1"/>
      <c r="QXJ1"/>
      <c r="QXK1"/>
      <c r="QXL1"/>
      <c r="QXM1"/>
      <c r="QXN1"/>
      <c r="QXO1"/>
      <c r="QXP1"/>
      <c r="QXQ1"/>
      <c r="QXR1"/>
      <c r="QXS1"/>
      <c r="QXT1"/>
      <c r="QXU1"/>
      <c r="QXV1"/>
      <c r="QXW1"/>
      <c r="QXX1"/>
      <c r="QXY1"/>
      <c r="QXZ1"/>
      <c r="QYA1"/>
      <c r="QYB1"/>
      <c r="QYC1"/>
      <c r="QYD1"/>
      <c r="QYE1"/>
      <c r="QYF1"/>
      <c r="QYG1"/>
      <c r="QYH1"/>
      <c r="QYI1"/>
      <c r="QYJ1"/>
      <c r="QYK1"/>
      <c r="QYL1"/>
      <c r="QYM1"/>
      <c r="QYN1"/>
      <c r="QYO1"/>
      <c r="QYP1"/>
      <c r="QYQ1"/>
      <c r="QYR1"/>
      <c r="QYS1"/>
      <c r="QYT1"/>
      <c r="QYU1"/>
      <c r="QYV1"/>
      <c r="QYW1"/>
      <c r="QYX1"/>
      <c r="QYY1"/>
      <c r="QYZ1"/>
      <c r="QZA1"/>
      <c r="QZB1"/>
      <c r="QZC1"/>
      <c r="QZD1"/>
      <c r="QZE1"/>
      <c r="QZF1"/>
      <c r="QZG1"/>
      <c r="QZH1"/>
      <c r="QZI1"/>
      <c r="QZJ1"/>
      <c r="QZK1"/>
      <c r="QZL1"/>
      <c r="QZM1"/>
      <c r="QZN1"/>
      <c r="QZO1"/>
      <c r="QZP1"/>
      <c r="QZQ1"/>
      <c r="QZR1"/>
      <c r="QZS1"/>
      <c r="QZT1"/>
      <c r="QZU1"/>
      <c r="QZV1"/>
      <c r="QZW1"/>
      <c r="QZX1"/>
      <c r="QZY1"/>
      <c r="QZZ1"/>
      <c r="RAA1"/>
      <c r="RAB1"/>
      <c r="RAC1"/>
      <c r="RAD1"/>
      <c r="RAE1"/>
      <c r="RAF1"/>
      <c r="RAG1"/>
      <c r="RAH1"/>
      <c r="RAI1"/>
      <c r="RAJ1"/>
      <c r="RAK1"/>
      <c r="RAL1"/>
      <c r="RAM1"/>
      <c r="RAN1"/>
      <c r="RAO1"/>
      <c r="RAP1"/>
      <c r="RAQ1"/>
      <c r="RAR1"/>
      <c r="RAS1"/>
      <c r="RAT1"/>
      <c r="RAU1"/>
      <c r="RAV1"/>
      <c r="RAW1"/>
      <c r="RAX1"/>
      <c r="RAY1"/>
      <c r="RAZ1"/>
      <c r="RBA1"/>
      <c r="RBB1"/>
      <c r="RBC1"/>
      <c r="RBD1"/>
      <c r="RBE1"/>
      <c r="RBF1"/>
      <c r="RBG1"/>
      <c r="RBH1"/>
      <c r="RBI1"/>
      <c r="RBJ1"/>
      <c r="RBK1"/>
      <c r="RBL1"/>
      <c r="RBM1"/>
      <c r="RBN1"/>
      <c r="RBO1"/>
      <c r="RBP1"/>
      <c r="RBQ1"/>
      <c r="RBR1"/>
      <c r="RBS1"/>
      <c r="RBT1"/>
      <c r="RBU1"/>
      <c r="RBV1"/>
      <c r="RBW1"/>
      <c r="RBX1"/>
      <c r="RBY1"/>
      <c r="RBZ1"/>
      <c r="RCA1"/>
      <c r="RCB1"/>
      <c r="RCC1"/>
      <c r="RCD1"/>
      <c r="RCE1"/>
      <c r="RCF1"/>
      <c r="RCG1"/>
      <c r="RCH1"/>
      <c r="RCI1"/>
      <c r="RCJ1"/>
      <c r="RCK1"/>
      <c r="RCL1"/>
      <c r="RCM1"/>
      <c r="RCN1"/>
      <c r="RCO1"/>
      <c r="RCP1"/>
      <c r="RCQ1"/>
      <c r="RCR1"/>
      <c r="RCS1"/>
      <c r="RCT1"/>
      <c r="RCU1"/>
      <c r="RCV1"/>
      <c r="RCW1"/>
      <c r="RCX1"/>
      <c r="RCY1"/>
      <c r="RCZ1"/>
      <c r="RDA1"/>
      <c r="RDB1"/>
      <c r="RDC1"/>
      <c r="RDD1"/>
      <c r="RDE1"/>
      <c r="RDF1"/>
      <c r="RDG1"/>
      <c r="RDH1"/>
      <c r="RDI1"/>
      <c r="RDJ1"/>
      <c r="RDK1"/>
      <c r="RDL1"/>
      <c r="RDM1"/>
      <c r="RDN1"/>
      <c r="RDO1"/>
      <c r="RDP1"/>
      <c r="RDQ1"/>
      <c r="RDR1"/>
      <c r="RDS1"/>
      <c r="RDT1"/>
      <c r="RDU1"/>
      <c r="RDV1"/>
      <c r="RDW1"/>
      <c r="RDX1"/>
      <c r="RDY1"/>
      <c r="RDZ1"/>
      <c r="REA1"/>
      <c r="REB1"/>
      <c r="REC1"/>
      <c r="RED1"/>
      <c r="REE1"/>
      <c r="REF1"/>
      <c r="REG1"/>
      <c r="REH1"/>
      <c r="REI1"/>
      <c r="REJ1"/>
      <c r="REK1"/>
      <c r="REL1"/>
      <c r="REM1"/>
      <c r="REN1"/>
      <c r="REO1"/>
      <c r="REP1"/>
      <c r="REQ1"/>
      <c r="RER1"/>
      <c r="RES1"/>
      <c r="RET1"/>
      <c r="REU1"/>
      <c r="REV1"/>
      <c r="REW1"/>
      <c r="REX1"/>
      <c r="REY1"/>
      <c r="REZ1"/>
      <c r="RFA1"/>
      <c r="RFB1"/>
      <c r="RFC1"/>
      <c r="RFD1"/>
      <c r="RFE1"/>
      <c r="RFF1"/>
      <c r="RFG1"/>
      <c r="RFH1"/>
      <c r="RFI1"/>
      <c r="RFJ1"/>
      <c r="RFK1"/>
      <c r="RFL1"/>
      <c r="RFM1"/>
      <c r="RFN1"/>
      <c r="RFO1"/>
      <c r="RFP1"/>
      <c r="RFQ1"/>
      <c r="RFR1"/>
      <c r="RFS1"/>
      <c r="RFT1"/>
      <c r="RFU1"/>
      <c r="RFV1"/>
      <c r="RFW1"/>
      <c r="RFX1"/>
      <c r="RFY1"/>
      <c r="RFZ1"/>
      <c r="RGA1"/>
      <c r="RGB1"/>
      <c r="RGC1"/>
      <c r="RGD1"/>
      <c r="RGE1"/>
      <c r="RGF1"/>
      <c r="RGG1"/>
      <c r="RGH1"/>
      <c r="RGI1"/>
      <c r="RGJ1"/>
      <c r="RGK1"/>
      <c r="RGL1"/>
      <c r="RGM1"/>
      <c r="RGN1"/>
      <c r="RGO1"/>
      <c r="RGP1"/>
      <c r="RGQ1"/>
      <c r="RGR1"/>
      <c r="RGS1"/>
      <c r="RGT1"/>
      <c r="RGU1"/>
      <c r="RGV1"/>
      <c r="RGW1"/>
      <c r="RGX1"/>
      <c r="RGY1"/>
      <c r="RGZ1"/>
      <c r="RHA1"/>
      <c r="RHB1"/>
      <c r="RHC1"/>
      <c r="RHD1"/>
      <c r="RHE1"/>
      <c r="RHF1"/>
      <c r="RHG1"/>
      <c r="RHH1"/>
      <c r="RHI1"/>
      <c r="RHJ1"/>
      <c r="RHK1"/>
      <c r="RHL1"/>
      <c r="RHM1"/>
      <c r="RHN1"/>
      <c r="RHO1"/>
      <c r="RHP1"/>
      <c r="RHQ1"/>
      <c r="RHR1"/>
      <c r="RHS1"/>
      <c r="RHT1"/>
      <c r="RHU1"/>
      <c r="RHV1"/>
      <c r="RHW1"/>
      <c r="RHX1"/>
      <c r="RHY1"/>
      <c r="RHZ1"/>
      <c r="RIA1"/>
      <c r="RIB1"/>
      <c r="RIC1"/>
      <c r="RID1"/>
      <c r="RIE1"/>
      <c r="RIF1"/>
      <c r="RIG1"/>
      <c r="RIH1"/>
      <c r="RII1"/>
      <c r="RIJ1"/>
      <c r="RIK1"/>
      <c r="RIL1"/>
      <c r="RIM1"/>
      <c r="RIN1"/>
      <c r="RIO1"/>
      <c r="RIP1"/>
      <c r="RIQ1"/>
      <c r="RIR1"/>
      <c r="RIS1"/>
      <c r="RIT1"/>
      <c r="RIU1"/>
      <c r="RIV1"/>
      <c r="RIW1"/>
      <c r="RIX1"/>
      <c r="RIY1"/>
      <c r="RIZ1"/>
      <c r="RJA1"/>
      <c r="RJB1"/>
      <c r="RJC1"/>
      <c r="RJD1"/>
      <c r="RJE1"/>
      <c r="RJF1"/>
      <c r="RJG1"/>
      <c r="RJH1"/>
      <c r="RJI1"/>
      <c r="RJJ1"/>
      <c r="RJK1"/>
      <c r="RJL1"/>
      <c r="RJM1"/>
      <c r="RJN1"/>
      <c r="RJO1"/>
      <c r="RJP1"/>
      <c r="RJQ1"/>
      <c r="RJR1"/>
      <c r="RJS1"/>
      <c r="RJT1"/>
      <c r="RJU1"/>
      <c r="RJV1"/>
      <c r="RJW1"/>
      <c r="RJX1"/>
      <c r="RJY1"/>
      <c r="RJZ1"/>
      <c r="RKA1"/>
      <c r="RKB1"/>
      <c r="RKC1"/>
      <c r="RKD1"/>
      <c r="RKE1"/>
      <c r="RKF1"/>
      <c r="RKG1"/>
      <c r="RKH1"/>
      <c r="RKI1"/>
      <c r="RKJ1"/>
      <c r="RKK1"/>
      <c r="RKL1"/>
      <c r="RKM1"/>
      <c r="RKN1"/>
      <c r="RKO1"/>
      <c r="RKP1"/>
      <c r="RKQ1"/>
      <c r="RKR1"/>
      <c r="RKS1"/>
      <c r="RKT1"/>
      <c r="RKU1"/>
      <c r="RKV1"/>
      <c r="RKW1"/>
      <c r="RKX1"/>
      <c r="RKY1"/>
      <c r="RKZ1"/>
      <c r="RLA1"/>
      <c r="RLB1"/>
      <c r="RLC1"/>
      <c r="RLD1"/>
      <c r="RLE1"/>
      <c r="RLF1"/>
      <c r="RLG1"/>
      <c r="RLH1"/>
      <c r="RLI1"/>
      <c r="RLJ1"/>
      <c r="RLK1"/>
      <c r="RLL1"/>
      <c r="RLM1"/>
      <c r="RLN1"/>
      <c r="RLO1"/>
      <c r="RLP1"/>
      <c r="RLQ1"/>
      <c r="RLR1"/>
      <c r="RLS1"/>
      <c r="RLT1"/>
      <c r="RLU1"/>
      <c r="RLV1"/>
      <c r="RLW1"/>
      <c r="RLX1"/>
      <c r="RLY1"/>
      <c r="RLZ1"/>
      <c r="RMA1"/>
      <c r="RMB1"/>
      <c r="RMC1"/>
      <c r="RMD1"/>
      <c r="RME1"/>
      <c r="RMF1"/>
      <c r="RMG1"/>
      <c r="RMH1"/>
      <c r="RMI1"/>
      <c r="RMJ1"/>
      <c r="RMK1"/>
      <c r="RML1"/>
      <c r="RMM1"/>
      <c r="RMN1"/>
      <c r="RMO1"/>
      <c r="RMP1"/>
      <c r="RMQ1"/>
      <c r="RMR1"/>
      <c r="RMS1"/>
      <c r="RMT1"/>
      <c r="RMU1"/>
      <c r="RMV1"/>
      <c r="RMW1"/>
      <c r="RMX1"/>
      <c r="RMY1"/>
      <c r="RMZ1"/>
      <c r="RNA1"/>
      <c r="RNB1"/>
      <c r="RNC1"/>
      <c r="RND1"/>
      <c r="RNE1"/>
      <c r="RNF1"/>
      <c r="RNG1"/>
      <c r="RNH1"/>
      <c r="RNI1"/>
      <c r="RNJ1"/>
      <c r="RNK1"/>
      <c r="RNL1"/>
      <c r="RNM1"/>
      <c r="RNN1"/>
      <c r="RNO1"/>
      <c r="RNP1"/>
      <c r="RNQ1"/>
      <c r="RNR1"/>
      <c r="RNS1"/>
      <c r="RNT1"/>
      <c r="RNU1"/>
      <c r="RNV1"/>
      <c r="RNW1"/>
      <c r="RNX1"/>
      <c r="RNY1"/>
      <c r="RNZ1"/>
      <c r="ROA1"/>
      <c r="ROB1"/>
      <c r="ROC1"/>
      <c r="ROD1"/>
      <c r="ROE1"/>
      <c r="ROF1"/>
      <c r="ROG1"/>
      <c r="ROH1"/>
      <c r="ROI1"/>
      <c r="ROJ1"/>
      <c r="ROK1"/>
      <c r="ROL1"/>
      <c r="ROM1"/>
      <c r="RON1"/>
      <c r="ROO1"/>
      <c r="ROP1"/>
      <c r="ROQ1"/>
      <c r="ROR1"/>
      <c r="ROS1"/>
      <c r="ROT1"/>
      <c r="ROU1"/>
      <c r="ROV1"/>
      <c r="ROW1"/>
      <c r="ROX1"/>
      <c r="ROY1"/>
      <c r="ROZ1"/>
      <c r="RPA1"/>
      <c r="RPB1"/>
      <c r="RPC1"/>
      <c r="RPD1"/>
      <c r="RPE1"/>
      <c r="RPF1"/>
      <c r="RPG1"/>
      <c r="RPH1"/>
      <c r="RPI1"/>
      <c r="RPJ1"/>
      <c r="RPK1"/>
      <c r="RPL1"/>
      <c r="RPM1"/>
      <c r="RPN1"/>
      <c r="RPO1"/>
      <c r="RPP1"/>
      <c r="RPQ1"/>
      <c r="RPR1"/>
      <c r="RPS1"/>
      <c r="RPT1"/>
      <c r="RPU1"/>
      <c r="RPV1"/>
      <c r="RPW1"/>
      <c r="RPX1"/>
      <c r="RPY1"/>
      <c r="RPZ1"/>
      <c r="RQA1"/>
      <c r="RQB1"/>
      <c r="RQC1"/>
      <c r="RQD1"/>
      <c r="RQE1"/>
      <c r="RQF1"/>
      <c r="RQG1"/>
      <c r="RQH1"/>
      <c r="RQI1"/>
      <c r="RQJ1"/>
      <c r="RQK1"/>
      <c r="RQL1"/>
      <c r="RQM1"/>
      <c r="RQN1"/>
      <c r="RQO1"/>
      <c r="RQP1"/>
      <c r="RQQ1"/>
      <c r="RQR1"/>
      <c r="RQS1"/>
      <c r="RQT1"/>
      <c r="RQU1"/>
      <c r="RQV1"/>
      <c r="RQW1"/>
      <c r="RQX1"/>
      <c r="RQY1"/>
      <c r="RQZ1"/>
      <c r="RRA1"/>
      <c r="RRB1"/>
      <c r="RRC1"/>
      <c r="RRD1"/>
      <c r="RRE1"/>
      <c r="RRF1"/>
      <c r="RRG1"/>
      <c r="RRH1"/>
      <c r="RRI1"/>
      <c r="RRJ1"/>
      <c r="RRK1"/>
      <c r="RRL1"/>
      <c r="RRM1"/>
      <c r="RRN1"/>
      <c r="RRO1"/>
      <c r="RRP1"/>
      <c r="RRQ1"/>
      <c r="RRR1"/>
      <c r="RRS1"/>
      <c r="RRT1"/>
      <c r="RRU1"/>
      <c r="RRV1"/>
      <c r="RRW1"/>
      <c r="RRX1"/>
      <c r="RRY1"/>
      <c r="RRZ1"/>
      <c r="RSA1"/>
      <c r="RSB1"/>
      <c r="RSC1"/>
      <c r="RSD1"/>
      <c r="RSE1"/>
      <c r="RSF1"/>
      <c r="RSG1"/>
      <c r="RSH1"/>
      <c r="RSI1"/>
      <c r="RSJ1"/>
      <c r="RSK1"/>
      <c r="RSL1"/>
      <c r="RSM1"/>
      <c r="RSN1"/>
      <c r="RSO1"/>
      <c r="RSP1"/>
      <c r="RSQ1"/>
      <c r="RSR1"/>
      <c r="RSS1"/>
      <c r="RST1"/>
      <c r="RSU1"/>
      <c r="RSV1"/>
      <c r="RSW1"/>
      <c r="RSX1"/>
      <c r="RSY1"/>
      <c r="RSZ1"/>
      <c r="RTA1"/>
      <c r="RTB1"/>
      <c r="RTC1"/>
      <c r="RTD1"/>
      <c r="RTE1"/>
      <c r="RTF1"/>
      <c r="RTG1"/>
      <c r="RTH1"/>
      <c r="RTI1"/>
      <c r="RTJ1"/>
      <c r="RTK1"/>
      <c r="RTL1"/>
      <c r="RTM1"/>
      <c r="RTN1"/>
      <c r="RTO1"/>
      <c r="RTP1"/>
      <c r="RTQ1"/>
      <c r="RTR1"/>
      <c r="RTS1"/>
      <c r="RTT1"/>
      <c r="RTU1"/>
      <c r="RTV1"/>
      <c r="RTW1"/>
      <c r="RTX1"/>
      <c r="RTY1"/>
      <c r="RTZ1"/>
      <c r="RUA1"/>
      <c r="RUB1"/>
      <c r="RUC1"/>
      <c r="RUD1"/>
      <c r="RUE1"/>
      <c r="RUF1"/>
      <c r="RUG1"/>
      <c r="RUH1"/>
      <c r="RUI1"/>
      <c r="RUJ1"/>
      <c r="RUK1"/>
      <c r="RUL1"/>
      <c r="RUM1"/>
      <c r="RUN1"/>
      <c r="RUO1"/>
      <c r="RUP1"/>
      <c r="RUQ1"/>
      <c r="RUR1"/>
      <c r="RUS1"/>
      <c r="RUT1"/>
      <c r="RUU1"/>
      <c r="RUV1"/>
      <c r="RUW1"/>
      <c r="RUX1"/>
      <c r="RUY1"/>
      <c r="RUZ1"/>
      <c r="RVA1"/>
      <c r="RVB1"/>
      <c r="RVC1"/>
      <c r="RVD1"/>
      <c r="RVE1"/>
      <c r="RVF1"/>
      <c r="RVG1"/>
      <c r="RVH1"/>
      <c r="RVI1"/>
      <c r="RVJ1"/>
      <c r="RVK1"/>
      <c r="RVL1"/>
      <c r="RVM1"/>
      <c r="RVN1"/>
      <c r="RVO1"/>
      <c r="RVP1"/>
      <c r="RVQ1"/>
      <c r="RVR1"/>
      <c r="RVS1"/>
      <c r="RVT1"/>
      <c r="RVU1"/>
      <c r="RVV1"/>
      <c r="RVW1"/>
      <c r="RVX1"/>
      <c r="RVY1"/>
      <c r="RVZ1"/>
      <c r="RWA1"/>
      <c r="RWB1"/>
      <c r="RWC1"/>
      <c r="RWD1"/>
      <c r="RWE1"/>
      <c r="RWF1"/>
      <c r="RWG1"/>
      <c r="RWH1"/>
      <c r="RWI1"/>
      <c r="RWJ1"/>
      <c r="RWK1"/>
      <c r="RWL1"/>
      <c r="RWM1"/>
      <c r="RWN1"/>
      <c r="RWO1"/>
      <c r="RWP1"/>
      <c r="RWQ1"/>
      <c r="RWR1"/>
      <c r="RWS1"/>
      <c r="RWT1"/>
      <c r="RWU1"/>
      <c r="RWV1"/>
      <c r="RWW1"/>
      <c r="RWX1"/>
      <c r="RWY1"/>
      <c r="RWZ1"/>
      <c r="RXA1"/>
      <c r="RXB1"/>
      <c r="RXC1"/>
      <c r="RXD1"/>
      <c r="RXE1"/>
      <c r="RXF1"/>
      <c r="RXG1"/>
      <c r="RXH1"/>
      <c r="RXI1"/>
      <c r="RXJ1"/>
      <c r="RXK1"/>
      <c r="RXL1"/>
      <c r="RXM1"/>
      <c r="RXN1"/>
      <c r="RXO1"/>
      <c r="RXP1"/>
      <c r="RXQ1"/>
      <c r="RXR1"/>
      <c r="RXS1"/>
      <c r="RXT1"/>
      <c r="RXU1"/>
      <c r="RXV1"/>
      <c r="RXW1"/>
      <c r="RXX1"/>
      <c r="RXY1"/>
      <c r="RXZ1"/>
      <c r="RYA1"/>
      <c r="RYB1"/>
      <c r="RYC1"/>
      <c r="RYD1"/>
      <c r="RYE1"/>
      <c r="RYF1"/>
      <c r="RYG1"/>
      <c r="RYH1"/>
      <c r="RYI1"/>
      <c r="RYJ1"/>
      <c r="RYK1"/>
      <c r="RYL1"/>
      <c r="RYM1"/>
      <c r="RYN1"/>
      <c r="RYO1"/>
      <c r="RYP1"/>
      <c r="RYQ1"/>
      <c r="RYR1"/>
      <c r="RYS1"/>
      <c r="RYT1"/>
      <c r="RYU1"/>
      <c r="RYV1"/>
      <c r="RYW1"/>
      <c r="RYX1"/>
      <c r="RYY1"/>
      <c r="RYZ1"/>
      <c r="RZA1"/>
      <c r="RZB1"/>
      <c r="RZC1"/>
      <c r="RZD1"/>
      <c r="RZE1"/>
      <c r="RZF1"/>
      <c r="RZG1"/>
      <c r="RZH1"/>
      <c r="RZI1"/>
      <c r="RZJ1"/>
      <c r="RZK1"/>
      <c r="RZL1"/>
      <c r="RZM1"/>
      <c r="RZN1"/>
      <c r="RZO1"/>
      <c r="RZP1"/>
      <c r="RZQ1"/>
      <c r="RZR1"/>
      <c r="RZS1"/>
      <c r="RZT1"/>
      <c r="RZU1"/>
      <c r="RZV1"/>
      <c r="RZW1"/>
      <c r="RZX1"/>
      <c r="RZY1"/>
      <c r="RZZ1"/>
      <c r="SAA1"/>
      <c r="SAB1"/>
      <c r="SAC1"/>
      <c r="SAD1"/>
      <c r="SAE1"/>
      <c r="SAF1"/>
      <c r="SAG1"/>
      <c r="SAH1"/>
      <c r="SAI1"/>
      <c r="SAJ1"/>
      <c r="SAK1"/>
      <c r="SAL1"/>
      <c r="SAM1"/>
      <c r="SAN1"/>
      <c r="SAO1"/>
      <c r="SAP1"/>
      <c r="SAQ1"/>
      <c r="SAR1"/>
      <c r="SAS1"/>
      <c r="SAT1"/>
      <c r="SAU1"/>
      <c r="SAV1"/>
      <c r="SAW1"/>
      <c r="SAX1"/>
      <c r="SAY1"/>
      <c r="SAZ1"/>
      <c r="SBA1"/>
      <c r="SBB1"/>
      <c r="SBC1"/>
      <c r="SBD1"/>
      <c r="SBE1"/>
      <c r="SBF1"/>
      <c r="SBG1"/>
      <c r="SBH1"/>
      <c r="SBI1"/>
      <c r="SBJ1"/>
      <c r="SBK1"/>
      <c r="SBL1"/>
      <c r="SBM1"/>
      <c r="SBN1"/>
      <c r="SBO1"/>
      <c r="SBP1"/>
      <c r="SBQ1"/>
      <c r="SBR1"/>
      <c r="SBS1"/>
      <c r="SBT1"/>
      <c r="SBU1"/>
      <c r="SBV1"/>
      <c r="SBW1"/>
      <c r="SBX1"/>
      <c r="SBY1"/>
      <c r="SBZ1"/>
      <c r="SCA1"/>
      <c r="SCB1"/>
      <c r="SCC1"/>
      <c r="SCD1"/>
      <c r="SCE1"/>
      <c r="SCF1"/>
      <c r="SCG1"/>
      <c r="SCH1"/>
      <c r="SCI1"/>
      <c r="SCJ1"/>
      <c r="SCK1"/>
      <c r="SCL1"/>
      <c r="SCM1"/>
      <c r="SCN1"/>
      <c r="SCO1"/>
      <c r="SCP1"/>
      <c r="SCQ1"/>
      <c r="SCR1"/>
      <c r="SCS1"/>
      <c r="SCT1"/>
      <c r="SCU1"/>
      <c r="SCV1"/>
      <c r="SCW1"/>
      <c r="SCX1"/>
      <c r="SCY1"/>
      <c r="SCZ1"/>
      <c r="SDA1"/>
      <c r="SDB1"/>
      <c r="SDC1"/>
      <c r="SDD1"/>
      <c r="SDE1"/>
      <c r="SDF1"/>
      <c r="SDG1"/>
      <c r="SDH1"/>
      <c r="SDI1"/>
      <c r="SDJ1"/>
      <c r="SDK1"/>
      <c r="SDL1"/>
      <c r="SDM1"/>
      <c r="SDN1"/>
      <c r="SDO1"/>
      <c r="SDP1"/>
      <c r="SDQ1"/>
      <c r="SDR1"/>
      <c r="SDS1"/>
      <c r="SDT1"/>
      <c r="SDU1"/>
      <c r="SDV1"/>
      <c r="SDW1"/>
      <c r="SDX1"/>
      <c r="SDY1"/>
      <c r="SDZ1"/>
      <c r="SEA1"/>
      <c r="SEB1"/>
      <c r="SEC1"/>
      <c r="SED1"/>
      <c r="SEE1"/>
      <c r="SEF1"/>
      <c r="SEG1"/>
      <c r="SEH1"/>
      <c r="SEI1"/>
      <c r="SEJ1"/>
      <c r="SEK1"/>
      <c r="SEL1"/>
      <c r="SEM1"/>
      <c r="SEN1"/>
      <c r="SEO1"/>
      <c r="SEP1"/>
      <c r="SEQ1"/>
      <c r="SER1"/>
      <c r="SES1"/>
      <c r="SET1"/>
      <c r="SEU1"/>
      <c r="SEV1"/>
      <c r="SEW1"/>
      <c r="SEX1"/>
      <c r="SEY1"/>
      <c r="SEZ1"/>
      <c r="SFA1"/>
      <c r="SFB1"/>
      <c r="SFC1"/>
      <c r="SFD1"/>
      <c r="SFE1"/>
      <c r="SFF1"/>
      <c r="SFG1"/>
      <c r="SFH1"/>
      <c r="SFI1"/>
      <c r="SFJ1"/>
      <c r="SFK1"/>
      <c r="SFL1"/>
      <c r="SFM1"/>
      <c r="SFN1"/>
      <c r="SFO1"/>
      <c r="SFP1"/>
      <c r="SFQ1"/>
      <c r="SFR1"/>
      <c r="SFS1"/>
      <c r="SFT1"/>
      <c r="SFU1"/>
      <c r="SFV1"/>
      <c r="SFW1"/>
      <c r="SFX1"/>
      <c r="SFY1"/>
      <c r="SFZ1"/>
      <c r="SGA1"/>
      <c r="SGB1"/>
      <c r="SGC1"/>
      <c r="SGD1"/>
      <c r="SGE1"/>
      <c r="SGF1"/>
      <c r="SGG1"/>
      <c r="SGH1"/>
      <c r="SGI1"/>
      <c r="SGJ1"/>
      <c r="SGK1"/>
      <c r="SGL1"/>
      <c r="SGM1"/>
      <c r="SGN1"/>
      <c r="SGO1"/>
      <c r="SGP1"/>
      <c r="SGQ1"/>
      <c r="SGR1"/>
      <c r="SGS1"/>
      <c r="SGT1"/>
      <c r="SGU1"/>
      <c r="SGV1"/>
      <c r="SGW1"/>
      <c r="SGX1"/>
      <c r="SGY1"/>
      <c r="SGZ1"/>
      <c r="SHA1"/>
      <c r="SHB1"/>
      <c r="SHC1"/>
      <c r="SHD1"/>
      <c r="SHE1"/>
      <c r="SHF1"/>
      <c r="SHG1"/>
      <c r="SHH1"/>
      <c r="SHI1"/>
      <c r="SHJ1"/>
      <c r="SHK1"/>
      <c r="SHL1"/>
      <c r="SHM1"/>
      <c r="SHN1"/>
      <c r="SHO1"/>
      <c r="SHP1"/>
      <c r="SHQ1"/>
      <c r="SHR1"/>
      <c r="SHS1"/>
      <c r="SHT1"/>
      <c r="SHU1"/>
      <c r="SHV1"/>
      <c r="SHW1"/>
      <c r="SHX1"/>
      <c r="SHY1"/>
      <c r="SHZ1"/>
      <c r="SIA1"/>
      <c r="SIB1"/>
      <c r="SIC1"/>
      <c r="SID1"/>
      <c r="SIE1"/>
      <c r="SIF1"/>
      <c r="SIG1"/>
      <c r="SIH1"/>
      <c r="SII1"/>
      <c r="SIJ1"/>
      <c r="SIK1"/>
      <c r="SIL1"/>
      <c r="SIM1"/>
      <c r="SIN1"/>
      <c r="SIO1"/>
      <c r="SIP1"/>
      <c r="SIQ1"/>
      <c r="SIR1"/>
      <c r="SIS1"/>
      <c r="SIT1"/>
      <c r="SIU1"/>
      <c r="SIV1"/>
      <c r="SIW1"/>
      <c r="SIX1"/>
      <c r="SIY1"/>
      <c r="SIZ1"/>
      <c r="SJA1"/>
      <c r="SJB1"/>
      <c r="SJC1"/>
      <c r="SJD1"/>
      <c r="SJE1"/>
      <c r="SJF1"/>
      <c r="SJG1"/>
      <c r="SJH1"/>
      <c r="SJI1"/>
      <c r="SJJ1"/>
      <c r="SJK1"/>
      <c r="SJL1"/>
      <c r="SJM1"/>
      <c r="SJN1"/>
      <c r="SJO1"/>
      <c r="SJP1"/>
      <c r="SJQ1"/>
      <c r="SJR1"/>
      <c r="SJS1"/>
      <c r="SJT1"/>
      <c r="SJU1"/>
      <c r="SJV1"/>
      <c r="SJW1"/>
      <c r="SJX1"/>
      <c r="SJY1"/>
      <c r="SJZ1"/>
      <c r="SKA1"/>
      <c r="SKB1"/>
      <c r="SKC1"/>
      <c r="SKD1"/>
      <c r="SKE1"/>
      <c r="SKF1"/>
      <c r="SKG1"/>
      <c r="SKH1"/>
      <c r="SKI1"/>
      <c r="SKJ1"/>
      <c r="SKK1"/>
      <c r="SKL1"/>
      <c r="SKM1"/>
      <c r="SKN1"/>
      <c r="SKO1"/>
      <c r="SKP1"/>
      <c r="SKQ1"/>
      <c r="SKR1"/>
      <c r="SKS1"/>
      <c r="SKT1"/>
      <c r="SKU1"/>
      <c r="SKV1"/>
      <c r="SKW1"/>
      <c r="SKX1"/>
      <c r="SKY1"/>
      <c r="SKZ1"/>
      <c r="SLA1"/>
      <c r="SLB1"/>
      <c r="SLC1"/>
      <c r="SLD1"/>
      <c r="SLE1"/>
      <c r="SLF1"/>
      <c r="SLG1"/>
      <c r="SLH1"/>
      <c r="SLI1"/>
      <c r="SLJ1"/>
      <c r="SLK1"/>
      <c r="SLL1"/>
      <c r="SLM1"/>
      <c r="SLN1"/>
      <c r="SLO1"/>
      <c r="SLP1"/>
      <c r="SLQ1"/>
      <c r="SLR1"/>
      <c r="SLS1"/>
      <c r="SLT1"/>
      <c r="SLU1"/>
      <c r="SLV1"/>
      <c r="SLW1"/>
      <c r="SLX1"/>
      <c r="SLY1"/>
      <c r="SLZ1"/>
      <c r="SMA1"/>
      <c r="SMB1"/>
      <c r="SMC1"/>
      <c r="SMD1"/>
      <c r="SME1"/>
      <c r="SMF1"/>
      <c r="SMG1"/>
      <c r="SMH1"/>
      <c r="SMI1"/>
      <c r="SMJ1"/>
      <c r="SMK1"/>
      <c r="SML1"/>
      <c r="SMM1"/>
      <c r="SMN1"/>
      <c r="SMO1"/>
      <c r="SMP1"/>
      <c r="SMQ1"/>
      <c r="SMR1"/>
      <c r="SMS1"/>
      <c r="SMT1"/>
      <c r="SMU1"/>
      <c r="SMV1"/>
      <c r="SMW1"/>
      <c r="SMX1"/>
      <c r="SMY1"/>
      <c r="SMZ1"/>
      <c r="SNA1"/>
      <c r="SNB1"/>
      <c r="SNC1"/>
      <c r="SND1"/>
      <c r="SNE1"/>
      <c r="SNF1"/>
      <c r="SNG1"/>
      <c r="SNH1"/>
      <c r="SNI1"/>
      <c r="SNJ1"/>
      <c r="SNK1"/>
      <c r="SNL1"/>
      <c r="SNM1"/>
      <c r="SNN1"/>
      <c r="SNO1"/>
      <c r="SNP1"/>
      <c r="SNQ1"/>
      <c r="SNR1"/>
      <c r="SNS1"/>
      <c r="SNT1"/>
      <c r="SNU1"/>
      <c r="SNV1"/>
      <c r="SNW1"/>
      <c r="SNX1"/>
      <c r="SNY1"/>
      <c r="SNZ1"/>
      <c r="SOA1"/>
      <c r="SOB1"/>
      <c r="SOC1"/>
      <c r="SOD1"/>
      <c r="SOE1"/>
      <c r="SOF1"/>
      <c r="SOG1"/>
      <c r="SOH1"/>
      <c r="SOI1"/>
      <c r="SOJ1"/>
      <c r="SOK1"/>
      <c r="SOL1"/>
      <c r="SOM1"/>
      <c r="SON1"/>
      <c r="SOO1"/>
      <c r="SOP1"/>
      <c r="SOQ1"/>
      <c r="SOR1"/>
      <c r="SOS1"/>
      <c r="SOT1"/>
      <c r="SOU1"/>
      <c r="SOV1"/>
      <c r="SOW1"/>
      <c r="SOX1"/>
      <c r="SOY1"/>
      <c r="SOZ1"/>
      <c r="SPA1"/>
      <c r="SPB1"/>
      <c r="SPC1"/>
      <c r="SPD1"/>
      <c r="SPE1"/>
      <c r="SPF1"/>
      <c r="SPG1"/>
      <c r="SPH1"/>
      <c r="SPI1"/>
      <c r="SPJ1"/>
      <c r="SPK1"/>
      <c r="SPL1"/>
      <c r="SPM1"/>
      <c r="SPN1"/>
      <c r="SPO1"/>
      <c r="SPP1"/>
      <c r="SPQ1"/>
      <c r="SPR1"/>
      <c r="SPS1"/>
      <c r="SPT1"/>
      <c r="SPU1"/>
      <c r="SPV1"/>
      <c r="SPW1"/>
      <c r="SPX1"/>
      <c r="SPY1"/>
      <c r="SPZ1"/>
      <c r="SQA1"/>
      <c r="SQB1"/>
      <c r="SQC1"/>
      <c r="SQD1"/>
      <c r="SQE1"/>
      <c r="SQF1"/>
      <c r="SQG1"/>
      <c r="SQH1"/>
      <c r="SQI1"/>
      <c r="SQJ1"/>
      <c r="SQK1"/>
      <c r="SQL1"/>
      <c r="SQM1"/>
      <c r="SQN1"/>
      <c r="SQO1"/>
      <c r="SQP1"/>
      <c r="SQQ1"/>
      <c r="SQR1"/>
      <c r="SQS1"/>
      <c r="SQT1"/>
      <c r="SQU1"/>
      <c r="SQV1"/>
      <c r="SQW1"/>
      <c r="SQX1"/>
      <c r="SQY1"/>
      <c r="SQZ1"/>
      <c r="SRA1"/>
      <c r="SRB1"/>
      <c r="SRC1"/>
      <c r="SRD1"/>
      <c r="SRE1"/>
      <c r="SRF1"/>
      <c r="SRG1"/>
      <c r="SRH1"/>
      <c r="SRI1"/>
      <c r="SRJ1"/>
      <c r="SRK1"/>
      <c r="SRL1"/>
      <c r="SRM1"/>
      <c r="SRN1"/>
      <c r="SRO1"/>
      <c r="SRP1"/>
      <c r="SRQ1"/>
      <c r="SRR1"/>
      <c r="SRS1"/>
      <c r="SRT1"/>
      <c r="SRU1"/>
      <c r="SRV1"/>
      <c r="SRW1"/>
      <c r="SRX1"/>
      <c r="SRY1"/>
      <c r="SRZ1"/>
      <c r="SSA1"/>
      <c r="SSB1"/>
      <c r="SSC1"/>
      <c r="SSD1"/>
      <c r="SSE1"/>
      <c r="SSF1"/>
      <c r="SSG1"/>
      <c r="SSH1"/>
      <c r="SSI1"/>
      <c r="SSJ1"/>
      <c r="SSK1"/>
      <c r="SSL1"/>
      <c r="SSM1"/>
      <c r="SSN1"/>
      <c r="SSO1"/>
      <c r="SSP1"/>
      <c r="SSQ1"/>
      <c r="SSR1"/>
      <c r="SSS1"/>
      <c r="SST1"/>
      <c r="SSU1"/>
      <c r="SSV1"/>
      <c r="SSW1"/>
      <c r="SSX1"/>
      <c r="SSY1"/>
      <c r="SSZ1"/>
      <c r="STA1"/>
      <c r="STB1"/>
      <c r="STC1"/>
      <c r="STD1"/>
      <c r="STE1"/>
      <c r="STF1"/>
      <c r="STG1"/>
      <c r="STH1"/>
      <c r="STI1"/>
      <c r="STJ1"/>
      <c r="STK1"/>
      <c r="STL1"/>
      <c r="STM1"/>
      <c r="STN1"/>
      <c r="STO1"/>
      <c r="STP1"/>
      <c r="STQ1"/>
      <c r="STR1"/>
      <c r="STS1"/>
      <c r="STT1"/>
      <c r="STU1"/>
      <c r="STV1"/>
      <c r="STW1"/>
      <c r="STX1"/>
      <c r="STY1"/>
      <c r="STZ1"/>
      <c r="SUA1"/>
      <c r="SUB1"/>
      <c r="SUC1"/>
      <c r="SUD1"/>
      <c r="SUE1"/>
      <c r="SUF1"/>
      <c r="SUG1"/>
      <c r="SUH1"/>
      <c r="SUI1"/>
      <c r="SUJ1"/>
      <c r="SUK1"/>
      <c r="SUL1"/>
      <c r="SUM1"/>
      <c r="SUN1"/>
      <c r="SUO1"/>
      <c r="SUP1"/>
      <c r="SUQ1"/>
      <c r="SUR1"/>
      <c r="SUS1"/>
      <c r="SUT1"/>
      <c r="SUU1"/>
      <c r="SUV1"/>
      <c r="SUW1"/>
      <c r="SUX1"/>
      <c r="SUY1"/>
      <c r="SUZ1"/>
      <c r="SVA1"/>
      <c r="SVB1"/>
      <c r="SVC1"/>
      <c r="SVD1"/>
      <c r="SVE1"/>
      <c r="SVF1"/>
      <c r="SVG1"/>
      <c r="SVH1"/>
      <c r="SVI1"/>
      <c r="SVJ1"/>
      <c r="SVK1"/>
      <c r="SVL1"/>
      <c r="SVM1"/>
      <c r="SVN1"/>
      <c r="SVO1"/>
      <c r="SVP1"/>
      <c r="SVQ1"/>
      <c r="SVR1"/>
      <c r="SVS1"/>
      <c r="SVT1"/>
      <c r="SVU1"/>
      <c r="SVV1"/>
      <c r="SVW1"/>
      <c r="SVX1"/>
      <c r="SVY1"/>
      <c r="SVZ1"/>
      <c r="SWA1"/>
      <c r="SWB1"/>
      <c r="SWC1"/>
      <c r="SWD1"/>
      <c r="SWE1"/>
      <c r="SWF1"/>
      <c r="SWG1"/>
      <c r="SWH1"/>
      <c r="SWI1"/>
      <c r="SWJ1"/>
      <c r="SWK1"/>
      <c r="SWL1"/>
      <c r="SWM1"/>
      <c r="SWN1"/>
      <c r="SWO1"/>
      <c r="SWP1"/>
      <c r="SWQ1"/>
      <c r="SWR1"/>
      <c r="SWS1"/>
      <c r="SWT1"/>
      <c r="SWU1"/>
      <c r="SWV1"/>
      <c r="SWW1"/>
      <c r="SWX1"/>
      <c r="SWY1"/>
      <c r="SWZ1"/>
      <c r="SXA1"/>
      <c r="SXB1"/>
      <c r="SXC1"/>
      <c r="SXD1"/>
      <c r="SXE1"/>
      <c r="SXF1"/>
      <c r="SXG1"/>
      <c r="SXH1"/>
      <c r="SXI1"/>
      <c r="SXJ1"/>
      <c r="SXK1"/>
      <c r="SXL1"/>
      <c r="SXM1"/>
      <c r="SXN1"/>
      <c r="SXO1"/>
      <c r="SXP1"/>
      <c r="SXQ1"/>
      <c r="SXR1"/>
      <c r="SXS1"/>
      <c r="SXT1"/>
      <c r="SXU1"/>
      <c r="SXV1"/>
      <c r="SXW1"/>
      <c r="SXX1"/>
      <c r="SXY1"/>
      <c r="SXZ1"/>
      <c r="SYA1"/>
      <c r="SYB1"/>
      <c r="SYC1"/>
      <c r="SYD1"/>
      <c r="SYE1"/>
      <c r="SYF1"/>
      <c r="SYG1"/>
      <c r="SYH1"/>
      <c r="SYI1"/>
      <c r="SYJ1"/>
      <c r="SYK1"/>
      <c r="SYL1"/>
      <c r="SYM1"/>
      <c r="SYN1"/>
      <c r="SYO1"/>
      <c r="SYP1"/>
      <c r="SYQ1"/>
      <c r="SYR1"/>
      <c r="SYS1"/>
      <c r="SYT1"/>
      <c r="SYU1"/>
      <c r="SYV1"/>
      <c r="SYW1"/>
      <c r="SYX1"/>
      <c r="SYY1"/>
      <c r="SYZ1"/>
      <c r="SZA1"/>
      <c r="SZB1"/>
      <c r="SZC1"/>
      <c r="SZD1"/>
      <c r="SZE1"/>
      <c r="SZF1"/>
      <c r="SZG1"/>
      <c r="SZH1"/>
      <c r="SZI1"/>
      <c r="SZJ1"/>
      <c r="SZK1"/>
      <c r="SZL1"/>
      <c r="SZM1"/>
      <c r="SZN1"/>
      <c r="SZO1"/>
      <c r="SZP1"/>
      <c r="SZQ1"/>
      <c r="SZR1"/>
      <c r="SZS1"/>
      <c r="SZT1"/>
      <c r="SZU1"/>
      <c r="SZV1"/>
      <c r="SZW1"/>
      <c r="SZX1"/>
      <c r="SZY1"/>
      <c r="SZZ1"/>
      <c r="TAA1"/>
      <c r="TAB1"/>
      <c r="TAC1"/>
      <c r="TAD1"/>
      <c r="TAE1"/>
      <c r="TAF1"/>
      <c r="TAG1"/>
      <c r="TAH1"/>
      <c r="TAI1"/>
      <c r="TAJ1"/>
      <c r="TAK1"/>
      <c r="TAL1"/>
      <c r="TAM1"/>
      <c r="TAN1"/>
      <c r="TAO1"/>
      <c r="TAP1"/>
      <c r="TAQ1"/>
      <c r="TAR1"/>
      <c r="TAS1"/>
      <c r="TAT1"/>
      <c r="TAU1"/>
      <c r="TAV1"/>
      <c r="TAW1"/>
      <c r="TAX1"/>
      <c r="TAY1"/>
      <c r="TAZ1"/>
      <c r="TBA1"/>
      <c r="TBB1"/>
      <c r="TBC1"/>
      <c r="TBD1"/>
      <c r="TBE1"/>
      <c r="TBF1"/>
      <c r="TBG1"/>
      <c r="TBH1"/>
      <c r="TBI1"/>
      <c r="TBJ1"/>
      <c r="TBK1"/>
      <c r="TBL1"/>
      <c r="TBM1"/>
      <c r="TBN1"/>
      <c r="TBO1"/>
      <c r="TBP1"/>
      <c r="TBQ1"/>
      <c r="TBR1"/>
      <c r="TBS1"/>
      <c r="TBT1"/>
      <c r="TBU1"/>
      <c r="TBV1"/>
      <c r="TBW1"/>
      <c r="TBX1"/>
      <c r="TBY1"/>
      <c r="TBZ1"/>
      <c r="TCA1"/>
      <c r="TCB1"/>
      <c r="TCC1"/>
      <c r="TCD1"/>
      <c r="TCE1"/>
      <c r="TCF1"/>
      <c r="TCG1"/>
      <c r="TCH1"/>
      <c r="TCI1"/>
      <c r="TCJ1"/>
      <c r="TCK1"/>
      <c r="TCL1"/>
      <c r="TCM1"/>
      <c r="TCN1"/>
      <c r="TCO1"/>
      <c r="TCP1"/>
      <c r="TCQ1"/>
      <c r="TCR1"/>
      <c r="TCS1"/>
      <c r="TCT1"/>
      <c r="TCU1"/>
      <c r="TCV1"/>
      <c r="TCW1"/>
      <c r="TCX1"/>
      <c r="TCY1"/>
      <c r="TCZ1"/>
      <c r="TDA1"/>
      <c r="TDB1"/>
      <c r="TDC1"/>
      <c r="TDD1"/>
      <c r="TDE1"/>
      <c r="TDF1"/>
      <c r="TDG1"/>
      <c r="TDH1"/>
      <c r="TDI1"/>
      <c r="TDJ1"/>
      <c r="TDK1"/>
      <c r="TDL1"/>
      <c r="TDM1"/>
      <c r="TDN1"/>
      <c r="TDO1"/>
      <c r="TDP1"/>
      <c r="TDQ1"/>
      <c r="TDR1"/>
      <c r="TDS1"/>
      <c r="TDT1"/>
      <c r="TDU1"/>
      <c r="TDV1"/>
      <c r="TDW1"/>
      <c r="TDX1"/>
      <c r="TDY1"/>
      <c r="TDZ1"/>
      <c r="TEA1"/>
      <c r="TEB1"/>
      <c r="TEC1"/>
      <c r="TED1"/>
      <c r="TEE1"/>
      <c r="TEF1"/>
      <c r="TEG1"/>
      <c r="TEH1"/>
      <c r="TEI1"/>
      <c r="TEJ1"/>
      <c r="TEK1"/>
      <c r="TEL1"/>
      <c r="TEM1"/>
      <c r="TEN1"/>
      <c r="TEO1"/>
      <c r="TEP1"/>
      <c r="TEQ1"/>
      <c r="TER1"/>
      <c r="TES1"/>
      <c r="TET1"/>
      <c r="TEU1"/>
      <c r="TEV1"/>
      <c r="TEW1"/>
      <c r="TEX1"/>
      <c r="TEY1"/>
      <c r="TEZ1"/>
      <c r="TFA1"/>
      <c r="TFB1"/>
      <c r="TFC1"/>
      <c r="TFD1"/>
      <c r="TFE1"/>
      <c r="TFF1"/>
      <c r="TFG1"/>
      <c r="TFH1"/>
      <c r="TFI1"/>
      <c r="TFJ1"/>
      <c r="TFK1"/>
      <c r="TFL1"/>
      <c r="TFM1"/>
      <c r="TFN1"/>
      <c r="TFO1"/>
      <c r="TFP1"/>
      <c r="TFQ1"/>
      <c r="TFR1"/>
      <c r="TFS1"/>
      <c r="TFT1"/>
      <c r="TFU1"/>
      <c r="TFV1"/>
      <c r="TFW1"/>
      <c r="TFX1"/>
      <c r="TFY1"/>
      <c r="TFZ1"/>
      <c r="TGA1"/>
      <c r="TGB1"/>
      <c r="TGC1"/>
      <c r="TGD1"/>
      <c r="TGE1"/>
      <c r="TGF1"/>
      <c r="TGG1"/>
      <c r="TGH1"/>
      <c r="TGI1"/>
      <c r="TGJ1"/>
      <c r="TGK1"/>
      <c r="TGL1"/>
      <c r="TGM1"/>
      <c r="TGN1"/>
      <c r="TGO1"/>
      <c r="TGP1"/>
      <c r="TGQ1"/>
      <c r="TGR1"/>
      <c r="TGS1"/>
      <c r="TGT1"/>
      <c r="TGU1"/>
      <c r="TGV1"/>
      <c r="TGW1"/>
      <c r="TGX1"/>
      <c r="TGY1"/>
      <c r="TGZ1"/>
      <c r="THA1"/>
      <c r="THB1"/>
      <c r="THC1"/>
      <c r="THD1"/>
      <c r="THE1"/>
      <c r="THF1"/>
      <c r="THG1"/>
      <c r="THH1"/>
      <c r="THI1"/>
      <c r="THJ1"/>
      <c r="THK1"/>
      <c r="THL1"/>
      <c r="THM1"/>
      <c r="THN1"/>
      <c r="THO1"/>
      <c r="THP1"/>
      <c r="THQ1"/>
      <c r="THR1"/>
      <c r="THS1"/>
      <c r="THT1"/>
      <c r="THU1"/>
      <c r="THV1"/>
      <c r="THW1"/>
      <c r="THX1"/>
      <c r="THY1"/>
      <c r="THZ1"/>
      <c r="TIA1"/>
      <c r="TIB1"/>
      <c r="TIC1"/>
      <c r="TID1"/>
      <c r="TIE1"/>
      <c r="TIF1"/>
      <c r="TIG1"/>
      <c r="TIH1"/>
      <c r="TII1"/>
      <c r="TIJ1"/>
      <c r="TIK1"/>
      <c r="TIL1"/>
      <c r="TIM1"/>
      <c r="TIN1"/>
      <c r="TIO1"/>
      <c r="TIP1"/>
      <c r="TIQ1"/>
      <c r="TIR1"/>
      <c r="TIS1"/>
      <c r="TIT1"/>
      <c r="TIU1"/>
      <c r="TIV1"/>
      <c r="TIW1"/>
      <c r="TIX1"/>
      <c r="TIY1"/>
      <c r="TIZ1"/>
      <c r="TJA1"/>
      <c r="TJB1"/>
      <c r="TJC1"/>
      <c r="TJD1"/>
      <c r="TJE1"/>
      <c r="TJF1"/>
      <c r="TJG1"/>
      <c r="TJH1"/>
      <c r="TJI1"/>
      <c r="TJJ1"/>
      <c r="TJK1"/>
      <c r="TJL1"/>
      <c r="TJM1"/>
      <c r="TJN1"/>
      <c r="TJO1"/>
      <c r="TJP1"/>
      <c r="TJQ1"/>
      <c r="TJR1"/>
      <c r="TJS1"/>
      <c r="TJT1"/>
      <c r="TJU1"/>
      <c r="TJV1"/>
      <c r="TJW1"/>
      <c r="TJX1"/>
      <c r="TJY1"/>
      <c r="TJZ1"/>
      <c r="TKA1"/>
      <c r="TKB1"/>
      <c r="TKC1"/>
      <c r="TKD1"/>
      <c r="TKE1"/>
      <c r="TKF1"/>
      <c r="TKG1"/>
      <c r="TKH1"/>
      <c r="TKI1"/>
      <c r="TKJ1"/>
      <c r="TKK1"/>
      <c r="TKL1"/>
      <c r="TKM1"/>
      <c r="TKN1"/>
      <c r="TKO1"/>
      <c r="TKP1"/>
      <c r="TKQ1"/>
      <c r="TKR1"/>
      <c r="TKS1"/>
      <c r="TKT1"/>
      <c r="TKU1"/>
      <c r="TKV1"/>
      <c r="TKW1"/>
      <c r="TKX1"/>
      <c r="TKY1"/>
      <c r="TKZ1"/>
      <c r="TLA1"/>
      <c r="TLB1"/>
      <c r="TLC1"/>
      <c r="TLD1"/>
      <c r="TLE1"/>
      <c r="TLF1"/>
      <c r="TLG1"/>
      <c r="TLH1"/>
      <c r="TLI1"/>
      <c r="TLJ1"/>
      <c r="TLK1"/>
      <c r="TLL1"/>
      <c r="TLM1"/>
      <c r="TLN1"/>
      <c r="TLO1"/>
      <c r="TLP1"/>
      <c r="TLQ1"/>
      <c r="TLR1"/>
      <c r="TLS1"/>
      <c r="TLT1"/>
      <c r="TLU1"/>
      <c r="TLV1"/>
      <c r="TLW1"/>
      <c r="TLX1"/>
      <c r="TLY1"/>
      <c r="TLZ1"/>
      <c r="TMA1"/>
      <c r="TMB1"/>
      <c r="TMC1"/>
      <c r="TMD1"/>
      <c r="TME1"/>
      <c r="TMF1"/>
      <c r="TMG1"/>
      <c r="TMH1"/>
      <c r="TMI1"/>
      <c r="TMJ1"/>
      <c r="TMK1"/>
      <c r="TML1"/>
      <c r="TMM1"/>
      <c r="TMN1"/>
      <c r="TMO1"/>
      <c r="TMP1"/>
      <c r="TMQ1"/>
      <c r="TMR1"/>
      <c r="TMS1"/>
      <c r="TMT1"/>
      <c r="TMU1"/>
      <c r="TMV1"/>
      <c r="TMW1"/>
      <c r="TMX1"/>
      <c r="TMY1"/>
      <c r="TMZ1"/>
      <c r="TNA1"/>
      <c r="TNB1"/>
      <c r="TNC1"/>
      <c r="TND1"/>
      <c r="TNE1"/>
      <c r="TNF1"/>
      <c r="TNG1"/>
      <c r="TNH1"/>
      <c r="TNI1"/>
      <c r="TNJ1"/>
      <c r="TNK1"/>
      <c r="TNL1"/>
      <c r="TNM1"/>
      <c r="TNN1"/>
      <c r="TNO1"/>
      <c r="TNP1"/>
      <c r="TNQ1"/>
      <c r="TNR1"/>
      <c r="TNS1"/>
      <c r="TNT1"/>
      <c r="TNU1"/>
      <c r="TNV1"/>
      <c r="TNW1"/>
      <c r="TNX1"/>
      <c r="TNY1"/>
      <c r="TNZ1"/>
      <c r="TOA1"/>
      <c r="TOB1"/>
      <c r="TOC1"/>
      <c r="TOD1"/>
      <c r="TOE1"/>
      <c r="TOF1"/>
      <c r="TOG1"/>
      <c r="TOH1"/>
      <c r="TOI1"/>
      <c r="TOJ1"/>
      <c r="TOK1"/>
      <c r="TOL1"/>
      <c r="TOM1"/>
      <c r="TON1"/>
      <c r="TOO1"/>
      <c r="TOP1"/>
      <c r="TOQ1"/>
      <c r="TOR1"/>
      <c r="TOS1"/>
      <c r="TOT1"/>
      <c r="TOU1"/>
      <c r="TOV1"/>
      <c r="TOW1"/>
      <c r="TOX1"/>
      <c r="TOY1"/>
      <c r="TOZ1"/>
      <c r="TPA1"/>
      <c r="TPB1"/>
      <c r="TPC1"/>
      <c r="TPD1"/>
      <c r="TPE1"/>
      <c r="TPF1"/>
      <c r="TPG1"/>
      <c r="TPH1"/>
      <c r="TPI1"/>
      <c r="TPJ1"/>
      <c r="TPK1"/>
      <c r="TPL1"/>
      <c r="TPM1"/>
      <c r="TPN1"/>
      <c r="TPO1"/>
      <c r="TPP1"/>
      <c r="TPQ1"/>
      <c r="TPR1"/>
      <c r="TPS1"/>
      <c r="TPT1"/>
      <c r="TPU1"/>
      <c r="TPV1"/>
      <c r="TPW1"/>
      <c r="TPX1"/>
      <c r="TPY1"/>
      <c r="TPZ1"/>
      <c r="TQA1"/>
      <c r="TQB1"/>
      <c r="TQC1"/>
      <c r="TQD1"/>
      <c r="TQE1"/>
      <c r="TQF1"/>
      <c r="TQG1"/>
      <c r="TQH1"/>
      <c r="TQI1"/>
      <c r="TQJ1"/>
      <c r="TQK1"/>
      <c r="TQL1"/>
      <c r="TQM1"/>
      <c r="TQN1"/>
      <c r="TQO1"/>
      <c r="TQP1"/>
      <c r="TQQ1"/>
      <c r="TQR1"/>
      <c r="TQS1"/>
      <c r="TQT1"/>
      <c r="TQU1"/>
      <c r="TQV1"/>
      <c r="TQW1"/>
      <c r="TQX1"/>
      <c r="TQY1"/>
      <c r="TQZ1"/>
      <c r="TRA1"/>
      <c r="TRB1"/>
      <c r="TRC1"/>
      <c r="TRD1"/>
      <c r="TRE1"/>
      <c r="TRF1"/>
      <c r="TRG1"/>
      <c r="TRH1"/>
      <c r="TRI1"/>
      <c r="TRJ1"/>
      <c r="TRK1"/>
      <c r="TRL1"/>
      <c r="TRM1"/>
      <c r="TRN1"/>
      <c r="TRO1"/>
      <c r="TRP1"/>
      <c r="TRQ1"/>
      <c r="TRR1"/>
      <c r="TRS1"/>
      <c r="TRT1"/>
      <c r="TRU1"/>
      <c r="TRV1"/>
      <c r="TRW1"/>
      <c r="TRX1"/>
      <c r="TRY1"/>
      <c r="TRZ1"/>
      <c r="TSA1"/>
      <c r="TSB1"/>
      <c r="TSC1"/>
      <c r="TSD1"/>
      <c r="TSE1"/>
      <c r="TSF1"/>
      <c r="TSG1"/>
      <c r="TSH1"/>
      <c r="TSI1"/>
      <c r="TSJ1"/>
      <c r="TSK1"/>
      <c r="TSL1"/>
      <c r="TSM1"/>
      <c r="TSN1"/>
      <c r="TSO1"/>
      <c r="TSP1"/>
      <c r="TSQ1"/>
      <c r="TSR1"/>
      <c r="TSS1"/>
      <c r="TST1"/>
      <c r="TSU1"/>
      <c r="TSV1"/>
      <c r="TSW1"/>
      <c r="TSX1"/>
      <c r="TSY1"/>
      <c r="TSZ1"/>
      <c r="TTA1"/>
      <c r="TTB1"/>
      <c r="TTC1"/>
      <c r="TTD1"/>
      <c r="TTE1"/>
      <c r="TTF1"/>
      <c r="TTG1"/>
      <c r="TTH1"/>
      <c r="TTI1"/>
      <c r="TTJ1"/>
      <c r="TTK1"/>
      <c r="TTL1"/>
      <c r="TTM1"/>
      <c r="TTN1"/>
      <c r="TTO1"/>
      <c r="TTP1"/>
      <c r="TTQ1"/>
      <c r="TTR1"/>
      <c r="TTS1"/>
      <c r="TTT1"/>
      <c r="TTU1"/>
      <c r="TTV1"/>
      <c r="TTW1"/>
      <c r="TTX1"/>
      <c r="TTY1"/>
      <c r="TTZ1"/>
      <c r="TUA1"/>
      <c r="TUB1"/>
      <c r="TUC1"/>
      <c r="TUD1"/>
      <c r="TUE1"/>
      <c r="TUF1"/>
      <c r="TUG1"/>
      <c r="TUH1"/>
      <c r="TUI1"/>
      <c r="TUJ1"/>
      <c r="TUK1"/>
      <c r="TUL1"/>
      <c r="TUM1"/>
      <c r="TUN1"/>
      <c r="TUO1"/>
      <c r="TUP1"/>
      <c r="TUQ1"/>
      <c r="TUR1"/>
      <c r="TUS1"/>
      <c r="TUT1"/>
      <c r="TUU1"/>
      <c r="TUV1"/>
      <c r="TUW1"/>
      <c r="TUX1"/>
      <c r="TUY1"/>
      <c r="TUZ1"/>
      <c r="TVA1"/>
      <c r="TVB1"/>
      <c r="TVC1"/>
      <c r="TVD1"/>
      <c r="TVE1"/>
      <c r="TVF1"/>
      <c r="TVG1"/>
      <c r="TVH1"/>
      <c r="TVI1"/>
      <c r="TVJ1"/>
      <c r="TVK1"/>
      <c r="TVL1"/>
      <c r="TVM1"/>
      <c r="TVN1"/>
      <c r="TVO1"/>
      <c r="TVP1"/>
      <c r="TVQ1"/>
      <c r="TVR1"/>
      <c r="TVS1"/>
      <c r="TVT1"/>
      <c r="TVU1"/>
      <c r="TVV1"/>
      <c r="TVW1"/>
      <c r="TVX1"/>
      <c r="TVY1"/>
      <c r="TVZ1"/>
      <c r="TWA1"/>
      <c r="TWB1"/>
      <c r="TWC1"/>
      <c r="TWD1"/>
      <c r="TWE1"/>
      <c r="TWF1"/>
      <c r="TWG1"/>
      <c r="TWH1"/>
      <c r="TWI1"/>
      <c r="TWJ1"/>
      <c r="TWK1"/>
      <c r="TWL1"/>
      <c r="TWM1"/>
      <c r="TWN1"/>
      <c r="TWO1"/>
      <c r="TWP1"/>
      <c r="TWQ1"/>
      <c r="TWR1"/>
      <c r="TWS1"/>
      <c r="TWT1"/>
      <c r="TWU1"/>
      <c r="TWV1"/>
      <c r="TWW1"/>
      <c r="TWX1"/>
      <c r="TWY1"/>
      <c r="TWZ1"/>
      <c r="TXA1"/>
      <c r="TXB1"/>
      <c r="TXC1"/>
      <c r="TXD1"/>
      <c r="TXE1"/>
      <c r="TXF1"/>
      <c r="TXG1"/>
      <c r="TXH1"/>
      <c r="TXI1"/>
      <c r="TXJ1"/>
      <c r="TXK1"/>
      <c r="TXL1"/>
      <c r="TXM1"/>
      <c r="TXN1"/>
      <c r="TXO1"/>
      <c r="TXP1"/>
      <c r="TXQ1"/>
      <c r="TXR1"/>
      <c r="TXS1"/>
      <c r="TXT1"/>
      <c r="TXU1"/>
      <c r="TXV1"/>
      <c r="TXW1"/>
      <c r="TXX1"/>
      <c r="TXY1"/>
      <c r="TXZ1"/>
      <c r="TYA1"/>
      <c r="TYB1"/>
      <c r="TYC1"/>
      <c r="TYD1"/>
      <c r="TYE1"/>
      <c r="TYF1"/>
      <c r="TYG1"/>
      <c r="TYH1"/>
      <c r="TYI1"/>
      <c r="TYJ1"/>
      <c r="TYK1"/>
      <c r="TYL1"/>
      <c r="TYM1"/>
      <c r="TYN1"/>
      <c r="TYO1"/>
      <c r="TYP1"/>
      <c r="TYQ1"/>
      <c r="TYR1"/>
      <c r="TYS1"/>
      <c r="TYT1"/>
      <c r="TYU1"/>
      <c r="TYV1"/>
      <c r="TYW1"/>
      <c r="TYX1"/>
      <c r="TYY1"/>
      <c r="TYZ1"/>
      <c r="TZA1"/>
      <c r="TZB1"/>
      <c r="TZC1"/>
      <c r="TZD1"/>
      <c r="TZE1"/>
      <c r="TZF1"/>
      <c r="TZG1"/>
      <c r="TZH1"/>
      <c r="TZI1"/>
      <c r="TZJ1"/>
      <c r="TZK1"/>
      <c r="TZL1"/>
      <c r="TZM1"/>
      <c r="TZN1"/>
      <c r="TZO1"/>
      <c r="TZP1"/>
      <c r="TZQ1"/>
      <c r="TZR1"/>
      <c r="TZS1"/>
      <c r="TZT1"/>
      <c r="TZU1"/>
      <c r="TZV1"/>
      <c r="TZW1"/>
      <c r="TZX1"/>
      <c r="TZY1"/>
      <c r="TZZ1"/>
      <c r="UAA1"/>
      <c r="UAB1"/>
      <c r="UAC1"/>
      <c r="UAD1"/>
      <c r="UAE1"/>
      <c r="UAF1"/>
      <c r="UAG1"/>
      <c r="UAH1"/>
      <c r="UAI1"/>
      <c r="UAJ1"/>
      <c r="UAK1"/>
      <c r="UAL1"/>
      <c r="UAM1"/>
      <c r="UAN1"/>
      <c r="UAO1"/>
      <c r="UAP1"/>
      <c r="UAQ1"/>
      <c r="UAR1"/>
      <c r="UAS1"/>
      <c r="UAT1"/>
      <c r="UAU1"/>
      <c r="UAV1"/>
      <c r="UAW1"/>
      <c r="UAX1"/>
      <c r="UAY1"/>
      <c r="UAZ1"/>
      <c r="UBA1"/>
      <c r="UBB1"/>
      <c r="UBC1"/>
      <c r="UBD1"/>
      <c r="UBE1"/>
      <c r="UBF1"/>
      <c r="UBG1"/>
      <c r="UBH1"/>
      <c r="UBI1"/>
      <c r="UBJ1"/>
      <c r="UBK1"/>
      <c r="UBL1"/>
      <c r="UBM1"/>
      <c r="UBN1"/>
      <c r="UBO1"/>
      <c r="UBP1"/>
      <c r="UBQ1"/>
      <c r="UBR1"/>
      <c r="UBS1"/>
      <c r="UBT1"/>
      <c r="UBU1"/>
      <c r="UBV1"/>
      <c r="UBW1"/>
      <c r="UBX1"/>
      <c r="UBY1"/>
      <c r="UBZ1"/>
      <c r="UCA1"/>
      <c r="UCB1"/>
      <c r="UCC1"/>
      <c r="UCD1"/>
      <c r="UCE1"/>
      <c r="UCF1"/>
      <c r="UCG1"/>
      <c r="UCH1"/>
      <c r="UCI1"/>
      <c r="UCJ1"/>
      <c r="UCK1"/>
      <c r="UCL1"/>
      <c r="UCM1"/>
      <c r="UCN1"/>
      <c r="UCO1"/>
      <c r="UCP1"/>
      <c r="UCQ1"/>
      <c r="UCR1"/>
      <c r="UCS1"/>
      <c r="UCT1"/>
      <c r="UCU1"/>
      <c r="UCV1"/>
      <c r="UCW1"/>
      <c r="UCX1"/>
      <c r="UCY1"/>
      <c r="UCZ1"/>
      <c r="UDA1"/>
      <c r="UDB1"/>
      <c r="UDC1"/>
      <c r="UDD1"/>
      <c r="UDE1"/>
      <c r="UDF1"/>
      <c r="UDG1"/>
      <c r="UDH1"/>
      <c r="UDI1"/>
      <c r="UDJ1"/>
      <c r="UDK1"/>
      <c r="UDL1"/>
      <c r="UDM1"/>
      <c r="UDN1"/>
      <c r="UDO1"/>
      <c r="UDP1"/>
      <c r="UDQ1"/>
      <c r="UDR1"/>
      <c r="UDS1"/>
      <c r="UDT1"/>
      <c r="UDU1"/>
      <c r="UDV1"/>
      <c r="UDW1"/>
      <c r="UDX1"/>
      <c r="UDY1"/>
      <c r="UDZ1"/>
      <c r="UEA1"/>
      <c r="UEB1"/>
      <c r="UEC1"/>
      <c r="UED1"/>
      <c r="UEE1"/>
      <c r="UEF1"/>
      <c r="UEG1"/>
      <c r="UEH1"/>
      <c r="UEI1"/>
      <c r="UEJ1"/>
      <c r="UEK1"/>
      <c r="UEL1"/>
      <c r="UEM1"/>
      <c r="UEN1"/>
      <c r="UEO1"/>
      <c r="UEP1"/>
      <c r="UEQ1"/>
      <c r="UER1"/>
      <c r="UES1"/>
      <c r="UET1"/>
      <c r="UEU1"/>
      <c r="UEV1"/>
      <c r="UEW1"/>
      <c r="UEX1"/>
      <c r="UEY1"/>
      <c r="UEZ1"/>
      <c r="UFA1"/>
      <c r="UFB1"/>
      <c r="UFC1"/>
      <c r="UFD1"/>
      <c r="UFE1"/>
      <c r="UFF1"/>
      <c r="UFG1"/>
      <c r="UFH1"/>
      <c r="UFI1"/>
      <c r="UFJ1"/>
      <c r="UFK1"/>
      <c r="UFL1"/>
      <c r="UFM1"/>
      <c r="UFN1"/>
      <c r="UFO1"/>
      <c r="UFP1"/>
      <c r="UFQ1"/>
      <c r="UFR1"/>
      <c r="UFS1"/>
      <c r="UFT1"/>
      <c r="UFU1"/>
      <c r="UFV1"/>
      <c r="UFW1"/>
      <c r="UFX1"/>
      <c r="UFY1"/>
      <c r="UFZ1"/>
      <c r="UGA1"/>
      <c r="UGB1"/>
      <c r="UGC1"/>
      <c r="UGD1"/>
      <c r="UGE1"/>
      <c r="UGF1"/>
      <c r="UGG1"/>
      <c r="UGH1"/>
      <c r="UGI1"/>
      <c r="UGJ1"/>
      <c r="UGK1"/>
      <c r="UGL1"/>
      <c r="UGM1"/>
      <c r="UGN1"/>
      <c r="UGO1"/>
      <c r="UGP1"/>
      <c r="UGQ1"/>
      <c r="UGR1"/>
      <c r="UGS1"/>
      <c r="UGT1"/>
      <c r="UGU1"/>
      <c r="UGV1"/>
      <c r="UGW1"/>
      <c r="UGX1"/>
      <c r="UGY1"/>
      <c r="UGZ1"/>
      <c r="UHA1"/>
      <c r="UHB1"/>
      <c r="UHC1"/>
      <c r="UHD1"/>
      <c r="UHE1"/>
      <c r="UHF1"/>
      <c r="UHG1"/>
      <c r="UHH1"/>
      <c r="UHI1"/>
      <c r="UHJ1"/>
      <c r="UHK1"/>
      <c r="UHL1"/>
      <c r="UHM1"/>
      <c r="UHN1"/>
      <c r="UHO1"/>
      <c r="UHP1"/>
      <c r="UHQ1"/>
      <c r="UHR1"/>
      <c r="UHS1"/>
      <c r="UHT1"/>
      <c r="UHU1"/>
      <c r="UHV1"/>
      <c r="UHW1"/>
      <c r="UHX1"/>
      <c r="UHY1"/>
      <c r="UHZ1"/>
      <c r="UIA1"/>
      <c r="UIB1"/>
      <c r="UIC1"/>
      <c r="UID1"/>
      <c r="UIE1"/>
      <c r="UIF1"/>
      <c r="UIG1"/>
      <c r="UIH1"/>
      <c r="UII1"/>
      <c r="UIJ1"/>
      <c r="UIK1"/>
      <c r="UIL1"/>
      <c r="UIM1"/>
      <c r="UIN1"/>
      <c r="UIO1"/>
      <c r="UIP1"/>
      <c r="UIQ1"/>
      <c r="UIR1"/>
      <c r="UIS1"/>
      <c r="UIT1"/>
      <c r="UIU1"/>
      <c r="UIV1"/>
      <c r="UIW1"/>
      <c r="UIX1"/>
      <c r="UIY1"/>
      <c r="UIZ1"/>
      <c r="UJA1"/>
      <c r="UJB1"/>
      <c r="UJC1"/>
      <c r="UJD1"/>
      <c r="UJE1"/>
      <c r="UJF1"/>
      <c r="UJG1"/>
      <c r="UJH1"/>
      <c r="UJI1"/>
      <c r="UJJ1"/>
      <c r="UJK1"/>
      <c r="UJL1"/>
      <c r="UJM1"/>
      <c r="UJN1"/>
      <c r="UJO1"/>
      <c r="UJP1"/>
      <c r="UJQ1"/>
      <c r="UJR1"/>
      <c r="UJS1"/>
      <c r="UJT1"/>
      <c r="UJU1"/>
      <c r="UJV1"/>
      <c r="UJW1"/>
      <c r="UJX1"/>
      <c r="UJY1"/>
      <c r="UJZ1"/>
      <c r="UKA1"/>
      <c r="UKB1"/>
      <c r="UKC1"/>
      <c r="UKD1"/>
      <c r="UKE1"/>
      <c r="UKF1"/>
      <c r="UKG1"/>
      <c r="UKH1"/>
      <c r="UKI1"/>
      <c r="UKJ1"/>
      <c r="UKK1"/>
      <c r="UKL1"/>
      <c r="UKM1"/>
      <c r="UKN1"/>
      <c r="UKO1"/>
      <c r="UKP1"/>
      <c r="UKQ1"/>
      <c r="UKR1"/>
      <c r="UKS1"/>
      <c r="UKT1"/>
      <c r="UKU1"/>
      <c r="UKV1"/>
      <c r="UKW1"/>
      <c r="UKX1"/>
      <c r="UKY1"/>
      <c r="UKZ1"/>
      <c r="ULA1"/>
      <c r="ULB1"/>
      <c r="ULC1"/>
      <c r="ULD1"/>
      <c r="ULE1"/>
      <c r="ULF1"/>
      <c r="ULG1"/>
      <c r="ULH1"/>
      <c r="ULI1"/>
      <c r="ULJ1"/>
      <c r="ULK1"/>
      <c r="ULL1"/>
      <c r="ULM1"/>
      <c r="ULN1"/>
      <c r="ULO1"/>
      <c r="ULP1"/>
      <c r="ULQ1"/>
      <c r="ULR1"/>
      <c r="ULS1"/>
      <c r="ULT1"/>
      <c r="ULU1"/>
      <c r="ULV1"/>
      <c r="ULW1"/>
      <c r="ULX1"/>
      <c r="ULY1"/>
      <c r="ULZ1"/>
      <c r="UMA1"/>
      <c r="UMB1"/>
      <c r="UMC1"/>
      <c r="UMD1"/>
      <c r="UME1"/>
      <c r="UMF1"/>
      <c r="UMG1"/>
      <c r="UMH1"/>
      <c r="UMI1"/>
      <c r="UMJ1"/>
      <c r="UMK1"/>
      <c r="UML1"/>
      <c r="UMM1"/>
      <c r="UMN1"/>
      <c r="UMO1"/>
      <c r="UMP1"/>
      <c r="UMQ1"/>
      <c r="UMR1"/>
      <c r="UMS1"/>
      <c r="UMT1"/>
      <c r="UMU1"/>
      <c r="UMV1"/>
      <c r="UMW1"/>
      <c r="UMX1"/>
      <c r="UMY1"/>
      <c r="UMZ1"/>
      <c r="UNA1"/>
      <c r="UNB1"/>
      <c r="UNC1"/>
      <c r="UND1"/>
      <c r="UNE1"/>
      <c r="UNF1"/>
      <c r="UNG1"/>
      <c r="UNH1"/>
      <c r="UNI1"/>
      <c r="UNJ1"/>
      <c r="UNK1"/>
      <c r="UNL1"/>
      <c r="UNM1"/>
      <c r="UNN1"/>
      <c r="UNO1"/>
      <c r="UNP1"/>
      <c r="UNQ1"/>
      <c r="UNR1"/>
      <c r="UNS1"/>
      <c r="UNT1"/>
      <c r="UNU1"/>
      <c r="UNV1"/>
      <c r="UNW1"/>
      <c r="UNX1"/>
      <c r="UNY1"/>
      <c r="UNZ1"/>
      <c r="UOA1"/>
      <c r="UOB1"/>
      <c r="UOC1"/>
      <c r="UOD1"/>
      <c r="UOE1"/>
      <c r="UOF1"/>
      <c r="UOG1"/>
      <c r="UOH1"/>
      <c r="UOI1"/>
      <c r="UOJ1"/>
      <c r="UOK1"/>
      <c r="UOL1"/>
      <c r="UOM1"/>
      <c r="UON1"/>
      <c r="UOO1"/>
      <c r="UOP1"/>
      <c r="UOQ1"/>
      <c r="UOR1"/>
      <c r="UOS1"/>
      <c r="UOT1"/>
      <c r="UOU1"/>
      <c r="UOV1"/>
      <c r="UOW1"/>
      <c r="UOX1"/>
      <c r="UOY1"/>
      <c r="UOZ1"/>
      <c r="UPA1"/>
      <c r="UPB1"/>
      <c r="UPC1"/>
      <c r="UPD1"/>
      <c r="UPE1"/>
      <c r="UPF1"/>
      <c r="UPG1"/>
      <c r="UPH1"/>
      <c r="UPI1"/>
      <c r="UPJ1"/>
      <c r="UPK1"/>
      <c r="UPL1"/>
      <c r="UPM1"/>
      <c r="UPN1"/>
      <c r="UPO1"/>
      <c r="UPP1"/>
      <c r="UPQ1"/>
      <c r="UPR1"/>
      <c r="UPS1"/>
      <c r="UPT1"/>
      <c r="UPU1"/>
      <c r="UPV1"/>
      <c r="UPW1"/>
      <c r="UPX1"/>
      <c r="UPY1"/>
      <c r="UPZ1"/>
      <c r="UQA1"/>
      <c r="UQB1"/>
      <c r="UQC1"/>
      <c r="UQD1"/>
      <c r="UQE1"/>
      <c r="UQF1"/>
      <c r="UQG1"/>
      <c r="UQH1"/>
      <c r="UQI1"/>
      <c r="UQJ1"/>
      <c r="UQK1"/>
      <c r="UQL1"/>
      <c r="UQM1"/>
      <c r="UQN1"/>
      <c r="UQO1"/>
      <c r="UQP1"/>
      <c r="UQQ1"/>
      <c r="UQR1"/>
      <c r="UQS1"/>
      <c r="UQT1"/>
      <c r="UQU1"/>
      <c r="UQV1"/>
      <c r="UQW1"/>
      <c r="UQX1"/>
      <c r="UQY1"/>
      <c r="UQZ1"/>
      <c r="URA1"/>
      <c r="URB1"/>
      <c r="URC1"/>
      <c r="URD1"/>
      <c r="URE1"/>
      <c r="URF1"/>
      <c r="URG1"/>
      <c r="URH1"/>
      <c r="URI1"/>
      <c r="URJ1"/>
      <c r="URK1"/>
      <c r="URL1"/>
      <c r="URM1"/>
      <c r="URN1"/>
      <c r="URO1"/>
      <c r="URP1"/>
      <c r="URQ1"/>
      <c r="URR1"/>
      <c r="URS1"/>
      <c r="URT1"/>
      <c r="URU1"/>
      <c r="URV1"/>
      <c r="URW1"/>
      <c r="URX1"/>
      <c r="URY1"/>
      <c r="URZ1"/>
      <c r="USA1"/>
      <c r="USB1"/>
      <c r="USC1"/>
      <c r="USD1"/>
      <c r="USE1"/>
      <c r="USF1"/>
      <c r="USG1"/>
      <c r="USH1"/>
      <c r="USI1"/>
      <c r="USJ1"/>
      <c r="USK1"/>
      <c r="USL1"/>
      <c r="USM1"/>
      <c r="USN1"/>
      <c r="USO1"/>
      <c r="USP1"/>
      <c r="USQ1"/>
      <c r="USR1"/>
      <c r="USS1"/>
      <c r="UST1"/>
      <c r="USU1"/>
      <c r="USV1"/>
      <c r="USW1"/>
      <c r="USX1"/>
      <c r="USY1"/>
      <c r="USZ1"/>
      <c r="UTA1"/>
      <c r="UTB1"/>
      <c r="UTC1"/>
      <c r="UTD1"/>
      <c r="UTE1"/>
      <c r="UTF1"/>
      <c r="UTG1"/>
      <c r="UTH1"/>
      <c r="UTI1"/>
      <c r="UTJ1"/>
      <c r="UTK1"/>
      <c r="UTL1"/>
      <c r="UTM1"/>
      <c r="UTN1"/>
      <c r="UTO1"/>
      <c r="UTP1"/>
      <c r="UTQ1"/>
      <c r="UTR1"/>
      <c r="UTS1"/>
      <c r="UTT1"/>
      <c r="UTU1"/>
      <c r="UTV1"/>
      <c r="UTW1"/>
      <c r="UTX1"/>
      <c r="UTY1"/>
      <c r="UTZ1"/>
      <c r="UUA1"/>
      <c r="UUB1"/>
      <c r="UUC1"/>
      <c r="UUD1"/>
      <c r="UUE1"/>
      <c r="UUF1"/>
      <c r="UUG1"/>
      <c r="UUH1"/>
      <c r="UUI1"/>
      <c r="UUJ1"/>
      <c r="UUK1"/>
      <c r="UUL1"/>
      <c r="UUM1"/>
      <c r="UUN1"/>
      <c r="UUO1"/>
      <c r="UUP1"/>
      <c r="UUQ1"/>
      <c r="UUR1"/>
      <c r="UUS1"/>
      <c r="UUT1"/>
      <c r="UUU1"/>
      <c r="UUV1"/>
      <c r="UUW1"/>
      <c r="UUX1"/>
      <c r="UUY1"/>
      <c r="UUZ1"/>
      <c r="UVA1"/>
      <c r="UVB1"/>
      <c r="UVC1"/>
      <c r="UVD1"/>
      <c r="UVE1"/>
      <c r="UVF1"/>
      <c r="UVG1"/>
      <c r="UVH1"/>
      <c r="UVI1"/>
      <c r="UVJ1"/>
      <c r="UVK1"/>
      <c r="UVL1"/>
      <c r="UVM1"/>
      <c r="UVN1"/>
      <c r="UVO1"/>
      <c r="UVP1"/>
      <c r="UVQ1"/>
      <c r="UVR1"/>
      <c r="UVS1"/>
      <c r="UVT1"/>
      <c r="UVU1"/>
      <c r="UVV1"/>
      <c r="UVW1"/>
      <c r="UVX1"/>
      <c r="UVY1"/>
      <c r="UVZ1"/>
      <c r="UWA1"/>
      <c r="UWB1"/>
      <c r="UWC1"/>
      <c r="UWD1"/>
      <c r="UWE1"/>
      <c r="UWF1"/>
      <c r="UWG1"/>
      <c r="UWH1"/>
      <c r="UWI1"/>
      <c r="UWJ1"/>
      <c r="UWK1"/>
      <c r="UWL1"/>
      <c r="UWM1"/>
      <c r="UWN1"/>
      <c r="UWO1"/>
      <c r="UWP1"/>
      <c r="UWQ1"/>
      <c r="UWR1"/>
      <c r="UWS1"/>
      <c r="UWT1"/>
      <c r="UWU1"/>
      <c r="UWV1"/>
      <c r="UWW1"/>
      <c r="UWX1"/>
      <c r="UWY1"/>
      <c r="UWZ1"/>
      <c r="UXA1"/>
      <c r="UXB1"/>
      <c r="UXC1"/>
      <c r="UXD1"/>
      <c r="UXE1"/>
      <c r="UXF1"/>
      <c r="UXG1"/>
      <c r="UXH1"/>
      <c r="UXI1"/>
      <c r="UXJ1"/>
      <c r="UXK1"/>
      <c r="UXL1"/>
      <c r="UXM1"/>
      <c r="UXN1"/>
      <c r="UXO1"/>
      <c r="UXP1"/>
      <c r="UXQ1"/>
      <c r="UXR1"/>
      <c r="UXS1"/>
      <c r="UXT1"/>
      <c r="UXU1"/>
      <c r="UXV1"/>
      <c r="UXW1"/>
      <c r="UXX1"/>
      <c r="UXY1"/>
      <c r="UXZ1"/>
      <c r="UYA1"/>
      <c r="UYB1"/>
      <c r="UYC1"/>
      <c r="UYD1"/>
      <c r="UYE1"/>
      <c r="UYF1"/>
      <c r="UYG1"/>
      <c r="UYH1"/>
      <c r="UYI1"/>
      <c r="UYJ1"/>
      <c r="UYK1"/>
      <c r="UYL1"/>
      <c r="UYM1"/>
      <c r="UYN1"/>
      <c r="UYO1"/>
      <c r="UYP1"/>
      <c r="UYQ1"/>
      <c r="UYR1"/>
      <c r="UYS1"/>
      <c r="UYT1"/>
      <c r="UYU1"/>
      <c r="UYV1"/>
      <c r="UYW1"/>
      <c r="UYX1"/>
      <c r="UYY1"/>
      <c r="UYZ1"/>
      <c r="UZA1"/>
      <c r="UZB1"/>
      <c r="UZC1"/>
      <c r="UZD1"/>
      <c r="UZE1"/>
      <c r="UZF1"/>
      <c r="UZG1"/>
      <c r="UZH1"/>
      <c r="UZI1"/>
      <c r="UZJ1"/>
      <c r="UZK1"/>
      <c r="UZL1"/>
      <c r="UZM1"/>
      <c r="UZN1"/>
      <c r="UZO1"/>
      <c r="UZP1"/>
      <c r="UZQ1"/>
      <c r="UZR1"/>
      <c r="UZS1"/>
      <c r="UZT1"/>
      <c r="UZU1"/>
      <c r="UZV1"/>
      <c r="UZW1"/>
      <c r="UZX1"/>
      <c r="UZY1"/>
      <c r="UZZ1"/>
      <c r="VAA1"/>
      <c r="VAB1"/>
      <c r="VAC1"/>
      <c r="VAD1"/>
      <c r="VAE1"/>
      <c r="VAF1"/>
      <c r="VAG1"/>
      <c r="VAH1"/>
      <c r="VAI1"/>
      <c r="VAJ1"/>
      <c r="VAK1"/>
      <c r="VAL1"/>
      <c r="VAM1"/>
      <c r="VAN1"/>
      <c r="VAO1"/>
      <c r="VAP1"/>
      <c r="VAQ1"/>
      <c r="VAR1"/>
      <c r="VAS1"/>
      <c r="VAT1"/>
      <c r="VAU1"/>
      <c r="VAV1"/>
      <c r="VAW1"/>
      <c r="VAX1"/>
      <c r="VAY1"/>
      <c r="VAZ1"/>
      <c r="VBA1"/>
      <c r="VBB1"/>
      <c r="VBC1"/>
      <c r="VBD1"/>
      <c r="VBE1"/>
      <c r="VBF1"/>
      <c r="VBG1"/>
      <c r="VBH1"/>
      <c r="VBI1"/>
      <c r="VBJ1"/>
      <c r="VBK1"/>
      <c r="VBL1"/>
      <c r="VBM1"/>
      <c r="VBN1"/>
      <c r="VBO1"/>
      <c r="VBP1"/>
      <c r="VBQ1"/>
      <c r="VBR1"/>
      <c r="VBS1"/>
      <c r="VBT1"/>
      <c r="VBU1"/>
      <c r="VBV1"/>
      <c r="VBW1"/>
      <c r="VBX1"/>
      <c r="VBY1"/>
      <c r="VBZ1"/>
      <c r="VCA1"/>
      <c r="VCB1"/>
      <c r="VCC1"/>
      <c r="VCD1"/>
      <c r="VCE1"/>
      <c r="VCF1"/>
      <c r="VCG1"/>
      <c r="VCH1"/>
      <c r="VCI1"/>
      <c r="VCJ1"/>
      <c r="VCK1"/>
      <c r="VCL1"/>
      <c r="VCM1"/>
      <c r="VCN1"/>
      <c r="VCO1"/>
      <c r="VCP1"/>
      <c r="VCQ1"/>
      <c r="VCR1"/>
      <c r="VCS1"/>
      <c r="VCT1"/>
      <c r="VCU1"/>
      <c r="VCV1"/>
      <c r="VCW1"/>
      <c r="VCX1"/>
      <c r="VCY1"/>
      <c r="VCZ1"/>
      <c r="VDA1"/>
      <c r="VDB1"/>
      <c r="VDC1"/>
      <c r="VDD1"/>
      <c r="VDE1"/>
      <c r="VDF1"/>
      <c r="VDG1"/>
      <c r="VDH1"/>
      <c r="VDI1"/>
      <c r="VDJ1"/>
      <c r="VDK1"/>
      <c r="VDL1"/>
      <c r="VDM1"/>
      <c r="VDN1"/>
      <c r="VDO1"/>
      <c r="VDP1"/>
      <c r="VDQ1"/>
      <c r="VDR1"/>
      <c r="VDS1"/>
      <c r="VDT1"/>
      <c r="VDU1"/>
      <c r="VDV1"/>
      <c r="VDW1"/>
      <c r="VDX1"/>
      <c r="VDY1"/>
      <c r="VDZ1"/>
      <c r="VEA1"/>
      <c r="VEB1"/>
      <c r="VEC1"/>
      <c r="VED1"/>
      <c r="VEE1"/>
      <c r="VEF1"/>
      <c r="VEG1"/>
      <c r="VEH1"/>
      <c r="VEI1"/>
      <c r="VEJ1"/>
      <c r="VEK1"/>
      <c r="VEL1"/>
      <c r="VEM1"/>
      <c r="VEN1"/>
      <c r="VEO1"/>
      <c r="VEP1"/>
      <c r="VEQ1"/>
      <c r="VER1"/>
      <c r="VES1"/>
      <c r="VET1"/>
      <c r="VEU1"/>
      <c r="VEV1"/>
      <c r="VEW1"/>
      <c r="VEX1"/>
      <c r="VEY1"/>
      <c r="VEZ1"/>
      <c r="VFA1"/>
      <c r="VFB1"/>
      <c r="VFC1"/>
      <c r="VFD1"/>
      <c r="VFE1"/>
      <c r="VFF1"/>
      <c r="VFG1"/>
      <c r="VFH1"/>
      <c r="VFI1"/>
      <c r="VFJ1"/>
      <c r="VFK1"/>
      <c r="VFL1"/>
      <c r="VFM1"/>
      <c r="VFN1"/>
      <c r="VFO1"/>
      <c r="VFP1"/>
      <c r="VFQ1"/>
      <c r="VFR1"/>
      <c r="VFS1"/>
      <c r="VFT1"/>
      <c r="VFU1"/>
      <c r="VFV1"/>
      <c r="VFW1"/>
      <c r="VFX1"/>
      <c r="VFY1"/>
      <c r="VFZ1"/>
      <c r="VGA1"/>
      <c r="VGB1"/>
      <c r="VGC1"/>
      <c r="VGD1"/>
      <c r="VGE1"/>
      <c r="VGF1"/>
      <c r="VGG1"/>
      <c r="VGH1"/>
      <c r="VGI1"/>
      <c r="VGJ1"/>
      <c r="VGK1"/>
      <c r="VGL1"/>
      <c r="VGM1"/>
      <c r="VGN1"/>
      <c r="VGO1"/>
      <c r="VGP1"/>
      <c r="VGQ1"/>
      <c r="VGR1"/>
      <c r="VGS1"/>
      <c r="VGT1"/>
      <c r="VGU1"/>
      <c r="VGV1"/>
      <c r="VGW1"/>
      <c r="VGX1"/>
      <c r="VGY1"/>
      <c r="VGZ1"/>
      <c r="VHA1"/>
      <c r="VHB1"/>
      <c r="VHC1"/>
      <c r="VHD1"/>
      <c r="VHE1"/>
      <c r="VHF1"/>
      <c r="VHG1"/>
      <c r="VHH1"/>
      <c r="VHI1"/>
      <c r="VHJ1"/>
      <c r="VHK1"/>
      <c r="VHL1"/>
      <c r="VHM1"/>
      <c r="VHN1"/>
      <c r="VHO1"/>
      <c r="VHP1"/>
      <c r="VHQ1"/>
      <c r="VHR1"/>
      <c r="VHS1"/>
      <c r="VHT1"/>
      <c r="VHU1"/>
      <c r="VHV1"/>
      <c r="VHW1"/>
      <c r="VHX1"/>
      <c r="VHY1"/>
      <c r="VHZ1"/>
      <c r="VIA1"/>
      <c r="VIB1"/>
      <c r="VIC1"/>
      <c r="VID1"/>
      <c r="VIE1"/>
      <c r="VIF1"/>
      <c r="VIG1"/>
      <c r="VIH1"/>
      <c r="VII1"/>
      <c r="VIJ1"/>
      <c r="VIK1"/>
      <c r="VIL1"/>
      <c r="VIM1"/>
      <c r="VIN1"/>
      <c r="VIO1"/>
      <c r="VIP1"/>
      <c r="VIQ1"/>
      <c r="VIR1"/>
      <c r="VIS1"/>
      <c r="VIT1"/>
      <c r="VIU1"/>
      <c r="VIV1"/>
      <c r="VIW1"/>
      <c r="VIX1"/>
      <c r="VIY1"/>
      <c r="VIZ1"/>
      <c r="VJA1"/>
      <c r="VJB1"/>
      <c r="VJC1"/>
      <c r="VJD1"/>
      <c r="VJE1"/>
      <c r="VJF1"/>
      <c r="VJG1"/>
      <c r="VJH1"/>
      <c r="VJI1"/>
      <c r="VJJ1"/>
      <c r="VJK1"/>
      <c r="VJL1"/>
      <c r="VJM1"/>
      <c r="VJN1"/>
      <c r="VJO1"/>
      <c r="VJP1"/>
      <c r="VJQ1"/>
      <c r="VJR1"/>
      <c r="VJS1"/>
      <c r="VJT1"/>
      <c r="VJU1"/>
      <c r="VJV1"/>
      <c r="VJW1"/>
      <c r="VJX1"/>
      <c r="VJY1"/>
      <c r="VJZ1"/>
      <c r="VKA1"/>
      <c r="VKB1"/>
      <c r="VKC1"/>
      <c r="VKD1"/>
      <c r="VKE1"/>
      <c r="VKF1"/>
      <c r="VKG1"/>
      <c r="VKH1"/>
      <c r="VKI1"/>
      <c r="VKJ1"/>
      <c r="VKK1"/>
      <c r="VKL1"/>
      <c r="VKM1"/>
      <c r="VKN1"/>
      <c r="VKO1"/>
      <c r="VKP1"/>
      <c r="VKQ1"/>
      <c r="VKR1"/>
      <c r="VKS1"/>
      <c r="VKT1"/>
      <c r="VKU1"/>
      <c r="VKV1"/>
      <c r="VKW1"/>
      <c r="VKX1"/>
      <c r="VKY1"/>
      <c r="VKZ1"/>
      <c r="VLA1"/>
      <c r="VLB1"/>
      <c r="VLC1"/>
      <c r="VLD1"/>
      <c r="VLE1"/>
      <c r="VLF1"/>
      <c r="VLG1"/>
      <c r="VLH1"/>
      <c r="VLI1"/>
      <c r="VLJ1"/>
      <c r="VLK1"/>
      <c r="VLL1"/>
      <c r="VLM1"/>
      <c r="VLN1"/>
      <c r="VLO1"/>
      <c r="VLP1"/>
      <c r="VLQ1"/>
      <c r="VLR1"/>
      <c r="VLS1"/>
      <c r="VLT1"/>
      <c r="VLU1"/>
      <c r="VLV1"/>
      <c r="VLW1"/>
      <c r="VLX1"/>
      <c r="VLY1"/>
      <c r="VLZ1"/>
      <c r="VMA1"/>
      <c r="VMB1"/>
      <c r="VMC1"/>
      <c r="VMD1"/>
      <c r="VME1"/>
      <c r="VMF1"/>
      <c r="VMG1"/>
      <c r="VMH1"/>
      <c r="VMI1"/>
      <c r="VMJ1"/>
      <c r="VMK1"/>
      <c r="VML1"/>
      <c r="VMM1"/>
      <c r="VMN1"/>
      <c r="VMO1"/>
      <c r="VMP1"/>
      <c r="VMQ1"/>
      <c r="VMR1"/>
      <c r="VMS1"/>
      <c r="VMT1"/>
      <c r="VMU1"/>
      <c r="VMV1"/>
      <c r="VMW1"/>
      <c r="VMX1"/>
      <c r="VMY1"/>
      <c r="VMZ1"/>
      <c r="VNA1"/>
      <c r="VNB1"/>
      <c r="VNC1"/>
      <c r="VND1"/>
      <c r="VNE1"/>
      <c r="VNF1"/>
      <c r="VNG1"/>
      <c r="VNH1"/>
      <c r="VNI1"/>
      <c r="VNJ1"/>
      <c r="VNK1"/>
      <c r="VNL1"/>
      <c r="VNM1"/>
      <c r="VNN1"/>
      <c r="VNO1"/>
      <c r="VNP1"/>
      <c r="VNQ1"/>
      <c r="VNR1"/>
      <c r="VNS1"/>
      <c r="VNT1"/>
      <c r="VNU1"/>
      <c r="VNV1"/>
      <c r="VNW1"/>
      <c r="VNX1"/>
      <c r="VNY1"/>
      <c r="VNZ1"/>
      <c r="VOA1"/>
      <c r="VOB1"/>
      <c r="VOC1"/>
      <c r="VOD1"/>
      <c r="VOE1"/>
      <c r="VOF1"/>
      <c r="VOG1"/>
      <c r="VOH1"/>
      <c r="VOI1"/>
      <c r="VOJ1"/>
      <c r="VOK1"/>
      <c r="VOL1"/>
      <c r="VOM1"/>
      <c r="VON1"/>
      <c r="VOO1"/>
      <c r="VOP1"/>
      <c r="VOQ1"/>
      <c r="VOR1"/>
      <c r="VOS1"/>
      <c r="VOT1"/>
      <c r="VOU1"/>
      <c r="VOV1"/>
      <c r="VOW1"/>
      <c r="VOX1"/>
      <c r="VOY1"/>
      <c r="VOZ1"/>
      <c r="VPA1"/>
      <c r="VPB1"/>
      <c r="VPC1"/>
      <c r="VPD1"/>
      <c r="VPE1"/>
      <c r="VPF1"/>
      <c r="VPG1"/>
      <c r="VPH1"/>
      <c r="VPI1"/>
      <c r="VPJ1"/>
      <c r="VPK1"/>
      <c r="VPL1"/>
      <c r="VPM1"/>
      <c r="VPN1"/>
      <c r="VPO1"/>
      <c r="VPP1"/>
      <c r="VPQ1"/>
      <c r="VPR1"/>
      <c r="VPS1"/>
      <c r="VPT1"/>
      <c r="VPU1"/>
      <c r="VPV1"/>
      <c r="VPW1"/>
      <c r="VPX1"/>
      <c r="VPY1"/>
      <c r="VPZ1"/>
      <c r="VQA1"/>
      <c r="VQB1"/>
      <c r="VQC1"/>
      <c r="VQD1"/>
      <c r="VQE1"/>
      <c r="VQF1"/>
      <c r="VQG1"/>
      <c r="VQH1"/>
      <c r="VQI1"/>
      <c r="VQJ1"/>
      <c r="VQK1"/>
      <c r="VQL1"/>
      <c r="VQM1"/>
      <c r="VQN1"/>
      <c r="VQO1"/>
      <c r="VQP1"/>
      <c r="VQQ1"/>
      <c r="VQR1"/>
      <c r="VQS1"/>
      <c r="VQT1"/>
      <c r="VQU1"/>
      <c r="VQV1"/>
      <c r="VQW1"/>
      <c r="VQX1"/>
      <c r="VQY1"/>
      <c r="VQZ1"/>
      <c r="VRA1"/>
      <c r="VRB1"/>
      <c r="VRC1"/>
      <c r="VRD1"/>
      <c r="VRE1"/>
      <c r="VRF1"/>
      <c r="VRG1"/>
      <c r="VRH1"/>
      <c r="VRI1"/>
      <c r="VRJ1"/>
      <c r="VRK1"/>
      <c r="VRL1"/>
      <c r="VRM1"/>
      <c r="VRN1"/>
      <c r="VRO1"/>
      <c r="VRP1"/>
      <c r="VRQ1"/>
      <c r="VRR1"/>
      <c r="VRS1"/>
      <c r="VRT1"/>
      <c r="VRU1"/>
      <c r="VRV1"/>
      <c r="VRW1"/>
      <c r="VRX1"/>
      <c r="VRY1"/>
      <c r="VRZ1"/>
      <c r="VSA1"/>
      <c r="VSB1"/>
      <c r="VSC1"/>
      <c r="VSD1"/>
      <c r="VSE1"/>
      <c r="VSF1"/>
      <c r="VSG1"/>
      <c r="VSH1"/>
      <c r="VSI1"/>
      <c r="VSJ1"/>
      <c r="VSK1"/>
      <c r="VSL1"/>
      <c r="VSM1"/>
      <c r="VSN1"/>
      <c r="VSO1"/>
      <c r="VSP1"/>
      <c r="VSQ1"/>
      <c r="VSR1"/>
      <c r="VSS1"/>
      <c r="VST1"/>
      <c r="VSU1"/>
      <c r="VSV1"/>
      <c r="VSW1"/>
      <c r="VSX1"/>
      <c r="VSY1"/>
      <c r="VSZ1"/>
      <c r="VTA1"/>
      <c r="VTB1"/>
      <c r="VTC1"/>
      <c r="VTD1"/>
      <c r="VTE1"/>
      <c r="VTF1"/>
      <c r="VTG1"/>
      <c r="VTH1"/>
      <c r="VTI1"/>
      <c r="VTJ1"/>
      <c r="VTK1"/>
      <c r="VTL1"/>
      <c r="VTM1"/>
      <c r="VTN1"/>
      <c r="VTO1"/>
      <c r="VTP1"/>
      <c r="VTQ1"/>
      <c r="VTR1"/>
      <c r="VTS1"/>
      <c r="VTT1"/>
      <c r="VTU1"/>
      <c r="VTV1"/>
      <c r="VTW1"/>
      <c r="VTX1"/>
      <c r="VTY1"/>
      <c r="VTZ1"/>
      <c r="VUA1"/>
      <c r="VUB1"/>
      <c r="VUC1"/>
      <c r="VUD1"/>
      <c r="VUE1"/>
      <c r="VUF1"/>
      <c r="VUG1"/>
      <c r="VUH1"/>
      <c r="VUI1"/>
      <c r="VUJ1"/>
      <c r="VUK1"/>
      <c r="VUL1"/>
      <c r="VUM1"/>
      <c r="VUN1"/>
      <c r="VUO1"/>
      <c r="VUP1"/>
      <c r="VUQ1"/>
      <c r="VUR1"/>
      <c r="VUS1"/>
      <c r="VUT1"/>
      <c r="VUU1"/>
      <c r="VUV1"/>
      <c r="VUW1"/>
      <c r="VUX1"/>
      <c r="VUY1"/>
      <c r="VUZ1"/>
      <c r="VVA1"/>
      <c r="VVB1"/>
      <c r="VVC1"/>
      <c r="VVD1"/>
      <c r="VVE1"/>
      <c r="VVF1"/>
      <c r="VVG1"/>
      <c r="VVH1"/>
      <c r="VVI1"/>
      <c r="VVJ1"/>
      <c r="VVK1"/>
      <c r="VVL1"/>
      <c r="VVM1"/>
      <c r="VVN1"/>
      <c r="VVO1"/>
      <c r="VVP1"/>
      <c r="VVQ1"/>
      <c r="VVR1"/>
      <c r="VVS1"/>
      <c r="VVT1"/>
      <c r="VVU1"/>
      <c r="VVV1"/>
      <c r="VVW1"/>
      <c r="VVX1"/>
      <c r="VVY1"/>
      <c r="VVZ1"/>
      <c r="VWA1"/>
      <c r="VWB1"/>
      <c r="VWC1"/>
      <c r="VWD1"/>
      <c r="VWE1"/>
      <c r="VWF1"/>
      <c r="VWG1"/>
      <c r="VWH1"/>
      <c r="VWI1"/>
      <c r="VWJ1"/>
      <c r="VWK1"/>
      <c r="VWL1"/>
      <c r="VWM1"/>
      <c r="VWN1"/>
      <c r="VWO1"/>
      <c r="VWP1"/>
      <c r="VWQ1"/>
      <c r="VWR1"/>
      <c r="VWS1"/>
      <c r="VWT1"/>
      <c r="VWU1"/>
      <c r="VWV1"/>
      <c r="VWW1"/>
      <c r="VWX1"/>
      <c r="VWY1"/>
      <c r="VWZ1"/>
      <c r="VXA1"/>
      <c r="VXB1"/>
      <c r="VXC1"/>
      <c r="VXD1"/>
      <c r="VXE1"/>
      <c r="VXF1"/>
      <c r="VXG1"/>
      <c r="VXH1"/>
      <c r="VXI1"/>
      <c r="VXJ1"/>
      <c r="VXK1"/>
      <c r="VXL1"/>
      <c r="VXM1"/>
      <c r="VXN1"/>
      <c r="VXO1"/>
      <c r="VXP1"/>
      <c r="VXQ1"/>
      <c r="VXR1"/>
      <c r="VXS1"/>
      <c r="VXT1"/>
      <c r="VXU1"/>
      <c r="VXV1"/>
      <c r="VXW1"/>
      <c r="VXX1"/>
      <c r="VXY1"/>
      <c r="VXZ1"/>
      <c r="VYA1"/>
      <c r="VYB1"/>
      <c r="VYC1"/>
      <c r="VYD1"/>
      <c r="VYE1"/>
      <c r="VYF1"/>
      <c r="VYG1"/>
      <c r="VYH1"/>
      <c r="VYI1"/>
      <c r="VYJ1"/>
      <c r="VYK1"/>
      <c r="VYL1"/>
      <c r="VYM1"/>
      <c r="VYN1"/>
      <c r="VYO1"/>
      <c r="VYP1"/>
      <c r="VYQ1"/>
      <c r="VYR1"/>
      <c r="VYS1"/>
      <c r="VYT1"/>
      <c r="VYU1"/>
      <c r="VYV1"/>
      <c r="VYW1"/>
      <c r="VYX1"/>
      <c r="VYY1"/>
      <c r="VYZ1"/>
      <c r="VZA1"/>
      <c r="VZB1"/>
      <c r="VZC1"/>
      <c r="VZD1"/>
      <c r="VZE1"/>
      <c r="VZF1"/>
      <c r="VZG1"/>
      <c r="VZH1"/>
      <c r="VZI1"/>
      <c r="VZJ1"/>
      <c r="VZK1"/>
      <c r="VZL1"/>
      <c r="VZM1"/>
      <c r="VZN1"/>
      <c r="VZO1"/>
      <c r="VZP1"/>
      <c r="VZQ1"/>
      <c r="VZR1"/>
      <c r="VZS1"/>
      <c r="VZT1"/>
      <c r="VZU1"/>
      <c r="VZV1"/>
      <c r="VZW1"/>
      <c r="VZX1"/>
      <c r="VZY1"/>
      <c r="VZZ1"/>
      <c r="WAA1"/>
      <c r="WAB1"/>
      <c r="WAC1"/>
      <c r="WAD1"/>
      <c r="WAE1"/>
      <c r="WAF1"/>
      <c r="WAG1"/>
      <c r="WAH1"/>
      <c r="WAI1"/>
      <c r="WAJ1"/>
      <c r="WAK1"/>
      <c r="WAL1"/>
      <c r="WAM1"/>
      <c r="WAN1"/>
      <c r="WAO1"/>
      <c r="WAP1"/>
      <c r="WAQ1"/>
      <c r="WAR1"/>
      <c r="WAS1"/>
      <c r="WAT1"/>
      <c r="WAU1"/>
      <c r="WAV1"/>
      <c r="WAW1"/>
      <c r="WAX1"/>
      <c r="WAY1"/>
      <c r="WAZ1"/>
      <c r="WBA1"/>
      <c r="WBB1"/>
      <c r="WBC1"/>
      <c r="WBD1"/>
      <c r="WBE1"/>
      <c r="WBF1"/>
      <c r="WBG1"/>
      <c r="WBH1"/>
      <c r="WBI1"/>
      <c r="WBJ1"/>
      <c r="WBK1"/>
      <c r="WBL1"/>
      <c r="WBM1"/>
      <c r="WBN1"/>
      <c r="WBO1"/>
      <c r="WBP1"/>
      <c r="WBQ1"/>
      <c r="WBR1"/>
      <c r="WBS1"/>
      <c r="WBT1"/>
      <c r="WBU1"/>
      <c r="WBV1"/>
      <c r="WBW1"/>
      <c r="WBX1"/>
      <c r="WBY1"/>
      <c r="WBZ1"/>
      <c r="WCA1"/>
      <c r="WCB1"/>
      <c r="WCC1"/>
      <c r="WCD1"/>
      <c r="WCE1"/>
      <c r="WCF1"/>
      <c r="WCG1"/>
      <c r="WCH1"/>
      <c r="WCI1"/>
      <c r="WCJ1"/>
      <c r="WCK1"/>
      <c r="WCL1"/>
      <c r="WCM1"/>
      <c r="WCN1"/>
      <c r="WCO1"/>
      <c r="WCP1"/>
      <c r="WCQ1"/>
      <c r="WCR1"/>
      <c r="WCS1"/>
      <c r="WCT1"/>
      <c r="WCU1"/>
      <c r="WCV1"/>
      <c r="WCW1"/>
      <c r="WCX1"/>
      <c r="WCY1"/>
      <c r="WCZ1"/>
      <c r="WDA1"/>
      <c r="WDB1"/>
      <c r="WDC1"/>
      <c r="WDD1"/>
      <c r="WDE1"/>
      <c r="WDF1"/>
      <c r="WDG1"/>
      <c r="WDH1"/>
      <c r="WDI1"/>
      <c r="WDJ1"/>
      <c r="WDK1"/>
      <c r="WDL1"/>
      <c r="WDM1"/>
      <c r="WDN1"/>
      <c r="WDO1"/>
      <c r="WDP1"/>
      <c r="WDQ1"/>
      <c r="WDR1"/>
      <c r="WDS1"/>
      <c r="WDT1"/>
      <c r="WDU1"/>
      <c r="WDV1"/>
      <c r="WDW1"/>
      <c r="WDX1"/>
      <c r="WDY1"/>
      <c r="WDZ1"/>
      <c r="WEA1"/>
      <c r="WEB1"/>
      <c r="WEC1"/>
      <c r="WED1"/>
      <c r="WEE1"/>
      <c r="WEF1"/>
      <c r="WEG1"/>
      <c r="WEH1"/>
      <c r="WEI1"/>
      <c r="WEJ1"/>
      <c r="WEK1"/>
      <c r="WEL1"/>
      <c r="WEM1"/>
      <c r="WEN1"/>
      <c r="WEO1"/>
      <c r="WEP1"/>
      <c r="WEQ1"/>
      <c r="WER1"/>
      <c r="WES1"/>
      <c r="WET1"/>
      <c r="WEU1"/>
      <c r="WEV1"/>
      <c r="WEW1"/>
      <c r="WEX1"/>
      <c r="WEY1"/>
      <c r="WEZ1"/>
      <c r="WFA1"/>
      <c r="WFB1"/>
      <c r="WFC1"/>
      <c r="WFD1"/>
      <c r="WFE1"/>
      <c r="WFF1"/>
      <c r="WFG1"/>
      <c r="WFH1"/>
      <c r="WFI1"/>
      <c r="WFJ1"/>
      <c r="WFK1"/>
      <c r="WFL1"/>
      <c r="WFM1"/>
      <c r="WFN1"/>
      <c r="WFO1"/>
      <c r="WFP1"/>
      <c r="WFQ1"/>
      <c r="WFR1"/>
      <c r="WFS1"/>
      <c r="WFT1"/>
      <c r="WFU1"/>
      <c r="WFV1"/>
      <c r="WFW1"/>
      <c r="WFX1"/>
      <c r="WFY1"/>
      <c r="WFZ1"/>
      <c r="WGA1"/>
      <c r="WGB1"/>
      <c r="WGC1"/>
      <c r="WGD1"/>
      <c r="WGE1"/>
      <c r="WGF1"/>
      <c r="WGG1"/>
      <c r="WGH1"/>
      <c r="WGI1"/>
      <c r="WGJ1"/>
      <c r="WGK1"/>
      <c r="WGL1"/>
      <c r="WGM1"/>
      <c r="WGN1"/>
      <c r="WGO1"/>
      <c r="WGP1"/>
      <c r="WGQ1"/>
      <c r="WGR1"/>
      <c r="WGS1"/>
      <c r="WGT1"/>
      <c r="WGU1"/>
      <c r="WGV1"/>
      <c r="WGW1"/>
      <c r="WGX1"/>
      <c r="WGY1"/>
      <c r="WGZ1"/>
      <c r="WHA1"/>
      <c r="WHB1"/>
      <c r="WHC1"/>
      <c r="WHD1"/>
      <c r="WHE1"/>
      <c r="WHF1"/>
      <c r="WHG1"/>
      <c r="WHH1"/>
      <c r="WHI1"/>
      <c r="WHJ1"/>
      <c r="WHK1"/>
      <c r="WHL1"/>
      <c r="WHM1"/>
      <c r="WHN1"/>
      <c r="WHO1"/>
      <c r="WHP1"/>
      <c r="WHQ1"/>
      <c r="WHR1"/>
      <c r="WHS1"/>
      <c r="WHT1"/>
      <c r="WHU1"/>
      <c r="WHV1"/>
      <c r="WHW1"/>
      <c r="WHX1"/>
      <c r="WHY1"/>
      <c r="WHZ1"/>
      <c r="WIA1"/>
      <c r="WIB1"/>
      <c r="WIC1"/>
      <c r="WID1"/>
      <c r="WIE1"/>
      <c r="WIF1"/>
      <c r="WIG1"/>
      <c r="WIH1"/>
      <c r="WII1"/>
      <c r="WIJ1"/>
      <c r="WIK1"/>
      <c r="WIL1"/>
      <c r="WIM1"/>
      <c r="WIN1"/>
      <c r="WIO1"/>
      <c r="WIP1"/>
      <c r="WIQ1"/>
      <c r="WIR1"/>
      <c r="WIS1"/>
      <c r="WIT1"/>
      <c r="WIU1"/>
      <c r="WIV1"/>
      <c r="WIW1"/>
      <c r="WIX1"/>
      <c r="WIY1"/>
      <c r="WIZ1"/>
      <c r="WJA1"/>
      <c r="WJB1"/>
      <c r="WJC1"/>
      <c r="WJD1"/>
      <c r="WJE1"/>
      <c r="WJF1"/>
      <c r="WJG1"/>
      <c r="WJH1"/>
      <c r="WJI1"/>
      <c r="WJJ1"/>
      <c r="WJK1"/>
      <c r="WJL1"/>
      <c r="WJM1"/>
      <c r="WJN1"/>
      <c r="WJO1"/>
      <c r="WJP1"/>
      <c r="WJQ1"/>
      <c r="WJR1"/>
      <c r="WJS1"/>
      <c r="WJT1"/>
      <c r="WJU1"/>
      <c r="WJV1"/>
      <c r="WJW1"/>
      <c r="WJX1"/>
      <c r="WJY1"/>
      <c r="WJZ1"/>
      <c r="WKA1"/>
      <c r="WKB1"/>
      <c r="WKC1"/>
      <c r="WKD1"/>
      <c r="WKE1"/>
      <c r="WKF1"/>
      <c r="WKG1"/>
      <c r="WKH1"/>
      <c r="WKI1"/>
      <c r="WKJ1"/>
      <c r="WKK1"/>
      <c r="WKL1"/>
      <c r="WKM1"/>
      <c r="WKN1"/>
      <c r="WKO1"/>
      <c r="WKP1"/>
      <c r="WKQ1"/>
      <c r="WKR1"/>
      <c r="WKS1"/>
      <c r="WKT1"/>
      <c r="WKU1"/>
      <c r="WKV1"/>
      <c r="WKW1"/>
      <c r="WKX1"/>
      <c r="WKY1"/>
      <c r="WKZ1"/>
      <c r="WLA1"/>
      <c r="WLB1"/>
      <c r="WLC1"/>
      <c r="WLD1"/>
      <c r="WLE1"/>
      <c r="WLF1"/>
      <c r="WLG1"/>
      <c r="WLH1"/>
      <c r="WLI1"/>
      <c r="WLJ1"/>
      <c r="WLK1"/>
      <c r="WLL1"/>
      <c r="WLM1"/>
      <c r="WLN1"/>
      <c r="WLO1"/>
      <c r="WLP1"/>
      <c r="WLQ1"/>
      <c r="WLR1"/>
      <c r="WLS1"/>
      <c r="WLT1"/>
      <c r="WLU1"/>
      <c r="WLV1"/>
      <c r="WLW1"/>
      <c r="WLX1"/>
      <c r="WLY1"/>
      <c r="WLZ1"/>
      <c r="WMA1"/>
      <c r="WMB1"/>
      <c r="WMC1"/>
      <c r="WMD1"/>
      <c r="WME1"/>
      <c r="WMF1"/>
      <c r="WMG1"/>
      <c r="WMH1"/>
      <c r="WMI1"/>
      <c r="WMJ1"/>
      <c r="WMK1"/>
      <c r="WML1"/>
      <c r="WMM1"/>
      <c r="WMN1"/>
      <c r="WMO1"/>
      <c r="WMP1"/>
      <c r="WMQ1"/>
      <c r="WMR1"/>
      <c r="WMS1"/>
      <c r="WMT1"/>
      <c r="WMU1"/>
      <c r="WMV1"/>
      <c r="WMW1"/>
      <c r="WMX1"/>
      <c r="WMY1"/>
      <c r="WMZ1"/>
      <c r="WNA1"/>
      <c r="WNB1"/>
      <c r="WNC1"/>
      <c r="WND1"/>
      <c r="WNE1"/>
      <c r="WNF1"/>
      <c r="WNG1"/>
      <c r="WNH1"/>
      <c r="WNI1"/>
      <c r="WNJ1"/>
      <c r="WNK1"/>
      <c r="WNL1"/>
      <c r="WNM1"/>
      <c r="WNN1"/>
      <c r="WNO1"/>
      <c r="WNP1"/>
      <c r="WNQ1"/>
      <c r="WNR1"/>
      <c r="WNS1"/>
      <c r="WNT1"/>
      <c r="WNU1"/>
      <c r="WNV1"/>
      <c r="WNW1"/>
      <c r="WNX1"/>
      <c r="WNY1"/>
      <c r="WNZ1"/>
      <c r="WOA1"/>
      <c r="WOB1"/>
      <c r="WOC1"/>
      <c r="WOD1"/>
      <c r="WOE1"/>
      <c r="WOF1"/>
      <c r="WOG1"/>
      <c r="WOH1"/>
      <c r="WOI1"/>
      <c r="WOJ1"/>
      <c r="WOK1"/>
      <c r="WOL1"/>
      <c r="WOM1"/>
      <c r="WON1"/>
      <c r="WOO1"/>
      <c r="WOP1"/>
      <c r="WOQ1"/>
      <c r="WOR1"/>
      <c r="WOS1"/>
      <c r="WOT1"/>
      <c r="WOU1"/>
      <c r="WOV1"/>
      <c r="WOW1"/>
      <c r="WOX1"/>
      <c r="WOY1"/>
      <c r="WOZ1"/>
      <c r="WPA1"/>
      <c r="WPB1"/>
      <c r="WPC1"/>
      <c r="WPD1"/>
      <c r="WPE1"/>
      <c r="WPF1"/>
      <c r="WPG1"/>
      <c r="WPH1"/>
      <c r="WPI1"/>
      <c r="WPJ1"/>
      <c r="WPK1"/>
      <c r="WPL1"/>
      <c r="WPM1"/>
      <c r="WPN1"/>
      <c r="WPO1"/>
      <c r="WPP1"/>
      <c r="WPQ1"/>
      <c r="WPR1"/>
      <c r="WPS1"/>
      <c r="WPT1"/>
      <c r="WPU1"/>
      <c r="WPV1"/>
      <c r="WPW1"/>
      <c r="WPX1"/>
      <c r="WPY1"/>
      <c r="WPZ1"/>
      <c r="WQA1"/>
      <c r="WQB1"/>
      <c r="WQC1"/>
      <c r="WQD1"/>
      <c r="WQE1"/>
      <c r="WQF1"/>
      <c r="WQG1"/>
      <c r="WQH1"/>
      <c r="WQI1"/>
      <c r="WQJ1"/>
      <c r="WQK1"/>
      <c r="WQL1"/>
      <c r="WQM1"/>
      <c r="WQN1"/>
      <c r="WQO1"/>
      <c r="WQP1"/>
      <c r="WQQ1"/>
      <c r="WQR1"/>
      <c r="WQS1"/>
      <c r="WQT1"/>
      <c r="WQU1"/>
      <c r="WQV1"/>
      <c r="WQW1"/>
      <c r="WQX1"/>
      <c r="WQY1"/>
      <c r="WQZ1"/>
      <c r="WRA1"/>
      <c r="WRB1"/>
      <c r="WRC1"/>
      <c r="WRD1"/>
      <c r="WRE1"/>
      <c r="WRF1"/>
      <c r="WRG1"/>
      <c r="WRH1"/>
      <c r="WRI1"/>
      <c r="WRJ1"/>
      <c r="WRK1"/>
      <c r="WRL1"/>
      <c r="WRM1"/>
      <c r="WRN1"/>
      <c r="WRO1"/>
      <c r="WRP1"/>
      <c r="WRQ1"/>
      <c r="WRR1"/>
      <c r="WRS1"/>
      <c r="WRT1"/>
      <c r="WRU1"/>
      <c r="WRV1"/>
      <c r="WRW1"/>
      <c r="WRX1"/>
      <c r="WRY1"/>
      <c r="WRZ1"/>
      <c r="WSA1"/>
      <c r="WSB1"/>
      <c r="WSC1"/>
      <c r="WSD1"/>
      <c r="WSE1"/>
      <c r="WSF1"/>
      <c r="WSG1"/>
      <c r="WSH1"/>
      <c r="WSI1"/>
      <c r="WSJ1"/>
      <c r="WSK1"/>
      <c r="WSL1"/>
      <c r="WSM1"/>
      <c r="WSN1"/>
      <c r="WSO1"/>
      <c r="WSP1"/>
      <c r="WSQ1"/>
      <c r="WSR1"/>
      <c r="WSS1"/>
      <c r="WST1"/>
      <c r="WSU1"/>
      <c r="WSV1"/>
      <c r="WSW1"/>
      <c r="WSX1"/>
      <c r="WSY1"/>
      <c r="WSZ1"/>
      <c r="WTA1"/>
      <c r="WTB1"/>
      <c r="WTC1"/>
      <c r="WTD1"/>
      <c r="WTE1"/>
      <c r="WTF1"/>
      <c r="WTG1"/>
      <c r="WTH1"/>
      <c r="WTI1"/>
      <c r="WTJ1"/>
      <c r="WTK1"/>
      <c r="WTL1"/>
      <c r="WTM1"/>
      <c r="WTN1"/>
      <c r="WTO1"/>
      <c r="WTP1"/>
      <c r="WTQ1"/>
      <c r="WTR1"/>
      <c r="WTS1"/>
      <c r="WTT1"/>
      <c r="WTU1"/>
      <c r="WTV1"/>
      <c r="WTW1"/>
      <c r="WTX1"/>
      <c r="WTY1"/>
      <c r="WTZ1"/>
      <c r="WUA1"/>
      <c r="WUB1"/>
      <c r="WUC1"/>
      <c r="WUD1"/>
      <c r="WUE1"/>
      <c r="WUF1"/>
      <c r="WUG1"/>
      <c r="WUH1"/>
      <c r="WUI1"/>
      <c r="WUJ1"/>
      <c r="WUK1"/>
      <c r="WUL1"/>
      <c r="WUM1"/>
      <c r="WUN1"/>
      <c r="WUO1"/>
      <c r="WUP1"/>
      <c r="WUQ1"/>
      <c r="WUR1"/>
      <c r="WUS1"/>
      <c r="WUT1"/>
      <c r="WUU1"/>
      <c r="WUV1"/>
      <c r="WUW1"/>
      <c r="WUX1"/>
      <c r="WUY1"/>
      <c r="WUZ1"/>
      <c r="WVA1"/>
      <c r="WVB1"/>
      <c r="WVC1"/>
      <c r="WVD1"/>
      <c r="WVE1"/>
      <c r="WVF1"/>
      <c r="WVG1"/>
      <c r="WVH1"/>
      <c r="WVI1"/>
      <c r="WVJ1"/>
      <c r="WVK1"/>
      <c r="WVL1"/>
      <c r="WVM1"/>
      <c r="WVN1"/>
      <c r="WVO1"/>
      <c r="WVP1"/>
      <c r="WVQ1"/>
      <c r="WVR1"/>
      <c r="WVS1"/>
      <c r="WVT1"/>
      <c r="WVU1"/>
      <c r="WVV1"/>
      <c r="WVW1"/>
      <c r="WVX1"/>
      <c r="WVY1"/>
      <c r="WVZ1"/>
      <c r="WWA1"/>
      <c r="WWB1"/>
      <c r="WWC1"/>
      <c r="WWD1"/>
      <c r="WWE1"/>
      <c r="WWF1"/>
      <c r="WWG1"/>
      <c r="WWH1"/>
      <c r="WWI1"/>
      <c r="WWJ1"/>
      <c r="WWK1"/>
      <c r="WWL1"/>
      <c r="WWM1"/>
      <c r="WWN1"/>
      <c r="WWO1"/>
      <c r="WWP1"/>
      <c r="WWQ1"/>
      <c r="WWR1"/>
      <c r="WWS1"/>
      <c r="WWT1"/>
      <c r="WWU1"/>
      <c r="WWV1"/>
      <c r="WWW1"/>
      <c r="WWX1"/>
      <c r="WWY1"/>
      <c r="WWZ1"/>
      <c r="WXA1"/>
      <c r="WXB1"/>
      <c r="WXC1"/>
      <c r="WXD1"/>
      <c r="WXE1"/>
      <c r="WXF1"/>
      <c r="WXG1"/>
      <c r="WXH1"/>
      <c r="WXI1"/>
      <c r="WXJ1"/>
      <c r="WXK1"/>
      <c r="WXL1"/>
      <c r="WXM1"/>
      <c r="WXN1"/>
      <c r="WXO1"/>
      <c r="WXP1"/>
      <c r="WXQ1"/>
      <c r="WXR1"/>
      <c r="WXS1"/>
      <c r="WXT1"/>
      <c r="WXU1"/>
      <c r="WXV1"/>
      <c r="WXW1"/>
      <c r="WXX1"/>
      <c r="WXY1"/>
      <c r="WXZ1"/>
      <c r="WYA1"/>
      <c r="WYB1"/>
      <c r="WYC1"/>
      <c r="WYD1"/>
      <c r="WYE1"/>
      <c r="WYF1"/>
      <c r="WYG1"/>
      <c r="WYH1"/>
      <c r="WYI1"/>
      <c r="WYJ1"/>
      <c r="WYK1"/>
      <c r="WYL1"/>
      <c r="WYM1"/>
      <c r="WYN1"/>
      <c r="WYO1"/>
      <c r="WYP1"/>
      <c r="WYQ1"/>
      <c r="WYR1"/>
      <c r="WYS1"/>
      <c r="WYT1"/>
      <c r="WYU1"/>
      <c r="WYV1"/>
      <c r="WYW1"/>
      <c r="WYX1"/>
      <c r="WYY1"/>
      <c r="WYZ1"/>
      <c r="WZA1"/>
      <c r="WZB1"/>
      <c r="WZC1"/>
      <c r="WZD1"/>
      <c r="WZE1"/>
      <c r="WZF1"/>
      <c r="WZG1"/>
      <c r="WZH1"/>
      <c r="WZI1"/>
      <c r="WZJ1"/>
      <c r="WZK1"/>
      <c r="WZL1"/>
      <c r="WZM1"/>
      <c r="WZN1"/>
      <c r="WZO1"/>
      <c r="WZP1"/>
      <c r="WZQ1"/>
      <c r="WZR1"/>
      <c r="WZS1"/>
      <c r="WZT1"/>
      <c r="WZU1"/>
      <c r="WZV1"/>
      <c r="WZW1"/>
      <c r="WZX1"/>
      <c r="WZY1"/>
      <c r="WZZ1"/>
      <c r="XAA1"/>
      <c r="XAB1"/>
      <c r="XAC1"/>
      <c r="XAD1"/>
      <c r="XAE1"/>
      <c r="XAF1"/>
      <c r="XAG1"/>
      <c r="XAH1"/>
      <c r="XAI1"/>
      <c r="XAJ1"/>
      <c r="XAK1"/>
      <c r="XAL1"/>
      <c r="XAM1"/>
      <c r="XAN1"/>
      <c r="XAO1"/>
      <c r="XAP1"/>
      <c r="XAQ1"/>
      <c r="XAR1"/>
      <c r="XAS1"/>
      <c r="XAT1"/>
      <c r="XAU1"/>
      <c r="XAV1"/>
      <c r="XAW1"/>
      <c r="XAX1"/>
      <c r="XAY1"/>
      <c r="XAZ1"/>
      <c r="XBA1"/>
      <c r="XBB1"/>
      <c r="XBC1"/>
      <c r="XBD1"/>
      <c r="XBE1"/>
      <c r="XBF1"/>
      <c r="XBG1"/>
      <c r="XBH1"/>
      <c r="XBI1"/>
      <c r="XBJ1"/>
      <c r="XBK1"/>
      <c r="XBL1"/>
      <c r="XBM1"/>
      <c r="XBN1"/>
      <c r="XBO1"/>
      <c r="XBP1"/>
      <c r="XBQ1"/>
      <c r="XBR1"/>
      <c r="XBS1"/>
      <c r="XBT1"/>
      <c r="XBU1"/>
      <c r="XBV1"/>
      <c r="XBW1"/>
      <c r="XBX1"/>
      <c r="XBY1"/>
      <c r="XBZ1"/>
      <c r="XCA1"/>
      <c r="XCB1"/>
      <c r="XCC1"/>
      <c r="XCD1"/>
      <c r="XCE1"/>
      <c r="XCF1"/>
      <c r="XCG1"/>
      <c r="XCH1"/>
      <c r="XCI1"/>
      <c r="XCJ1"/>
      <c r="XCK1"/>
      <c r="XCL1"/>
      <c r="XCM1"/>
      <c r="XCN1"/>
      <c r="XCO1"/>
      <c r="XCP1"/>
      <c r="XCQ1"/>
      <c r="XCR1"/>
      <c r="XCS1"/>
      <c r="XCT1"/>
      <c r="XCU1"/>
      <c r="XCV1"/>
      <c r="XCW1"/>
      <c r="XCX1"/>
      <c r="XCY1"/>
      <c r="XCZ1"/>
      <c r="XDA1"/>
      <c r="XDB1"/>
      <c r="XDC1"/>
      <c r="XDD1"/>
      <c r="XDE1"/>
      <c r="XDF1"/>
      <c r="XDG1"/>
      <c r="XDH1"/>
      <c r="XDI1"/>
      <c r="XDJ1"/>
      <c r="XDK1"/>
      <c r="XDL1"/>
      <c r="XDM1"/>
      <c r="XDN1"/>
      <c r="XDO1"/>
      <c r="XDP1"/>
      <c r="XDQ1"/>
      <c r="XDR1"/>
      <c r="XDS1"/>
      <c r="XDT1"/>
      <c r="XDU1"/>
      <c r="XDV1"/>
      <c r="XDW1"/>
      <c r="XDX1"/>
      <c r="XDY1"/>
      <c r="XDZ1"/>
      <c r="XEA1"/>
      <c r="XEB1"/>
      <c r="XEC1"/>
      <c r="XED1"/>
      <c r="XEE1"/>
      <c r="XEF1"/>
      <c r="XEG1"/>
      <c r="XEH1"/>
      <c r="XEI1"/>
      <c r="XEJ1"/>
      <c r="XEK1"/>
      <c r="XEL1"/>
      <c r="XEM1"/>
      <c r="XEN1"/>
      <c r="XEO1"/>
      <c r="XEP1"/>
      <c r="XEQ1"/>
      <c r="XER1"/>
      <c r="XES1"/>
      <c r="XET1"/>
      <c r="XEU1"/>
      <c r="XEV1"/>
      <c r="XEW1"/>
      <c r="XEX1"/>
      <c r="XEY1"/>
      <c r="XEZ1"/>
      <c r="XFA1"/>
      <c r="XFB1"/>
    </row>
    <row r="2" spans="1:16382" ht="15" customHeight="1" thickTop="1" thickBot="1" x14ac:dyDescent="0.3">
      <c r="A2" s="8"/>
      <c r="B2" s="6"/>
      <c r="C2" s="6"/>
      <c r="D2" s="6"/>
      <c r="E2" s="6"/>
      <c r="F2" s="6"/>
      <c r="G2" s="6"/>
      <c r="H2" s="8"/>
      <c r="I2" s="8"/>
      <c r="J2" s="8"/>
      <c r="K2" s="8"/>
      <c r="L2" s="9"/>
      <c r="M2" s="9"/>
      <c r="N2" s="9"/>
      <c r="O2" s="8"/>
      <c r="P2" s="8"/>
      <c r="Q2" s="8"/>
      <c r="R2" s="8"/>
      <c r="S2" s="8"/>
      <c r="T2" s="8"/>
      <c r="U2" s="8"/>
    </row>
    <row r="3" spans="1:16382" ht="30" customHeight="1" thickBot="1" x14ac:dyDescent="0.3">
      <c r="A3" s="8"/>
      <c r="B3" s="200" t="s">
        <v>0</v>
      </c>
      <c r="C3" s="201"/>
      <c r="D3" s="448" t="str">
        <f>IF(ISBLANK('Summary '!D3),"",'Summary '!D3)</f>
        <v/>
      </c>
      <c r="E3" s="449"/>
      <c r="F3" s="450"/>
      <c r="G3" s="6"/>
      <c r="H3" s="10"/>
      <c r="I3" s="452" t="s">
        <v>96</v>
      </c>
      <c r="J3" s="453"/>
      <c r="K3" s="453"/>
      <c r="L3" s="453"/>
      <c r="M3" s="453"/>
      <c r="N3" s="454"/>
      <c r="O3" s="8"/>
      <c r="P3" s="8"/>
      <c r="Q3" s="8"/>
      <c r="R3" s="8"/>
      <c r="S3" s="8"/>
      <c r="T3" s="8"/>
      <c r="U3" s="8"/>
    </row>
    <row r="4" spans="1:16382" ht="30" customHeight="1" thickBot="1" x14ac:dyDescent="0.3">
      <c r="A4" s="8"/>
      <c r="B4" s="200" t="s">
        <v>72</v>
      </c>
      <c r="C4" s="202"/>
      <c r="D4" s="448" t="str">
        <f>IF(ISBLANK('Summary '!D4),"",'Summary '!D4)</f>
        <v/>
      </c>
      <c r="E4" s="449"/>
      <c r="F4" s="450"/>
      <c r="G4" s="6"/>
      <c r="H4" s="10"/>
      <c r="I4" s="455"/>
      <c r="J4" s="456"/>
      <c r="K4" s="456"/>
      <c r="L4" s="456"/>
      <c r="M4" s="456"/>
      <c r="N4" s="457"/>
      <c r="O4" s="8"/>
      <c r="P4" s="8"/>
      <c r="Q4" s="8"/>
      <c r="R4" s="8"/>
      <c r="S4" s="8"/>
      <c r="T4" s="8"/>
      <c r="U4" s="8"/>
    </row>
    <row r="5" spans="1:16382" ht="30" customHeight="1" thickBot="1" x14ac:dyDescent="0.3">
      <c r="A5" s="10"/>
      <c r="B5" s="200" t="s">
        <v>73</v>
      </c>
      <c r="C5" s="202"/>
      <c r="D5" s="448" t="str">
        <f>IF(ISBLANK('Summary '!D5),"",'Summary '!D5)</f>
        <v/>
      </c>
      <c r="E5" s="449"/>
      <c r="F5" s="450"/>
      <c r="G5" s="6"/>
      <c r="H5" s="10"/>
      <c r="I5" s="8"/>
      <c r="J5" s="8"/>
      <c r="K5" s="8"/>
      <c r="L5" s="9"/>
      <c r="M5" s="8"/>
      <c r="N5" s="8"/>
      <c r="O5" s="8"/>
      <c r="P5" s="8"/>
      <c r="Q5" s="8"/>
      <c r="R5" s="8"/>
      <c r="S5" s="8"/>
      <c r="T5" s="8"/>
      <c r="U5" s="8"/>
    </row>
    <row r="6" spans="1:16382" ht="30" customHeight="1" thickBot="1" x14ac:dyDescent="0.3">
      <c r="A6" s="44"/>
      <c r="B6" s="200" t="s">
        <v>74</v>
      </c>
      <c r="C6" s="202"/>
      <c r="D6" s="448" t="str">
        <f>IF(ISBLANK('Summary '!D6),"",'Summary '!D6)</f>
        <v/>
      </c>
      <c r="E6" s="449"/>
      <c r="F6" s="450"/>
      <c r="G6" s="6"/>
      <c r="H6" s="8"/>
      <c r="I6" s="9"/>
      <c r="J6" s="9"/>
      <c r="K6" s="8"/>
      <c r="L6" s="9"/>
      <c r="M6" s="9"/>
      <c r="N6" s="8"/>
      <c r="O6" s="8"/>
      <c r="P6" s="8"/>
      <c r="Q6" s="8"/>
      <c r="R6" s="8"/>
      <c r="S6" s="8"/>
      <c r="T6" s="8"/>
      <c r="U6" s="8"/>
    </row>
    <row r="7" spans="1:16382" ht="15" customHeight="1" thickBot="1" x14ac:dyDescent="0.3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9"/>
      <c r="N7" s="9"/>
      <c r="O7" s="9"/>
      <c r="P7" s="8"/>
      <c r="Q7" s="8"/>
      <c r="R7" s="8"/>
      <c r="S7" s="8"/>
      <c r="T7" s="8"/>
      <c r="U7" s="8"/>
    </row>
    <row r="8" spans="1:16382" ht="30" customHeight="1" thickBot="1" x14ac:dyDescent="0.3">
      <c r="A8" s="8"/>
      <c r="B8" s="446" t="s">
        <v>2</v>
      </c>
      <c r="C8" s="447"/>
      <c r="D8" s="446" t="s">
        <v>24</v>
      </c>
      <c r="E8" s="447"/>
      <c r="F8" s="446" t="s">
        <v>141</v>
      </c>
      <c r="G8" s="451"/>
      <c r="H8" s="447"/>
      <c r="I8" s="8"/>
      <c r="J8" s="444" t="s">
        <v>99</v>
      </c>
      <c r="K8" s="445"/>
      <c r="L8" s="444" t="s">
        <v>98</v>
      </c>
      <c r="M8" s="445"/>
      <c r="N8" s="9"/>
      <c r="O8" s="9"/>
      <c r="P8" s="8"/>
      <c r="Q8" s="8"/>
      <c r="R8" s="8"/>
      <c r="S8" s="8"/>
      <c r="T8" s="8"/>
      <c r="U8" s="8"/>
    </row>
    <row r="9" spans="1:16382" ht="30" customHeight="1" thickBot="1" x14ac:dyDescent="0.3">
      <c r="A9" s="8"/>
      <c r="B9" s="343">
        <f>SUM(D9:H9)</f>
        <v>0</v>
      </c>
      <c r="C9" s="344"/>
      <c r="D9" s="343">
        <f>'Detailed Budget'!N37+'Detailed Budget'!N63+'Detailed Budget'!N89+'Detailed Budget'!N115+'Detailed Budget'!N141+'Detailed Budget'!N167+'Detailed Budget'!N193+'Detailed Budget'!N219+'Detailed Budget'!N245</f>
        <v>0</v>
      </c>
      <c r="E9" s="344"/>
      <c r="F9" s="343">
        <f>'Detailed Budget'!O37+'Detailed Budget'!O63+'Detailed Budget'!O89+'Detailed Budget'!O115+'Detailed Budget'!O141+'Detailed Budget'!O167+'Detailed Budget'!O193+'Detailed Budget'!O219+'Detailed Budget'!O245</f>
        <v>0</v>
      </c>
      <c r="G9" s="442"/>
      <c r="H9" s="344"/>
      <c r="I9" s="8"/>
      <c r="J9" s="343">
        <f>SUMIF($I$17:$I$245,"University Co-Funded",$S$17:$S$245)</f>
        <v>0</v>
      </c>
      <c r="K9" s="344"/>
      <c r="L9" s="343">
        <f>SUMIF($I$17:$I$245,"Industry Co-Funded",$H$17:$H$245)*4000</f>
        <v>0</v>
      </c>
      <c r="M9" s="344"/>
      <c r="N9" s="9"/>
      <c r="O9" s="9"/>
      <c r="P9" s="8"/>
      <c r="Q9" s="8"/>
      <c r="R9" s="8"/>
      <c r="S9" s="8"/>
      <c r="T9" s="8"/>
      <c r="U9" s="8"/>
    </row>
    <row r="10" spans="1:16382" ht="15" customHeight="1" thickBot="1" x14ac:dyDescent="0.3">
      <c r="A10" s="8"/>
      <c r="B10" s="104"/>
      <c r="C10" s="104"/>
      <c r="D10" s="104"/>
      <c r="E10" s="104"/>
      <c r="F10" s="104"/>
      <c r="G10" s="104"/>
      <c r="H10" s="105"/>
      <c r="I10" s="8"/>
      <c r="J10" s="105"/>
      <c r="K10" s="71"/>
      <c r="L10" s="71"/>
      <c r="M10" s="71"/>
      <c r="N10" s="9"/>
      <c r="O10" s="9"/>
      <c r="P10" s="8"/>
      <c r="Q10" s="8"/>
      <c r="R10" s="8"/>
      <c r="S10" s="8"/>
      <c r="T10" s="8"/>
      <c r="U10" s="8"/>
    </row>
    <row r="11" spans="1:16382" ht="30" customHeight="1" thickBot="1" x14ac:dyDescent="0.3">
      <c r="A11" s="8"/>
      <c r="B11" s="440" t="s">
        <v>3</v>
      </c>
      <c r="C11" s="443"/>
      <c r="D11" s="440" t="s">
        <v>15</v>
      </c>
      <c r="E11" s="441"/>
      <c r="F11" s="440" t="s">
        <v>68</v>
      </c>
      <c r="G11" s="443"/>
      <c r="H11" s="441"/>
      <c r="I11" s="8"/>
      <c r="J11" s="203" t="s">
        <v>57</v>
      </c>
      <c r="K11" s="203" t="s">
        <v>11</v>
      </c>
      <c r="L11" s="204" t="s">
        <v>12</v>
      </c>
      <c r="M11" s="204" t="s">
        <v>93</v>
      </c>
      <c r="N11" s="9"/>
      <c r="O11" s="8"/>
      <c r="P11" s="8"/>
      <c r="Q11" s="8"/>
      <c r="R11" s="8"/>
      <c r="S11" s="8"/>
      <c r="T11" s="8"/>
      <c r="U11" s="8"/>
    </row>
    <row r="12" spans="1:16382" ht="30" customHeight="1" thickBot="1" x14ac:dyDescent="0.3">
      <c r="A12" s="8"/>
      <c r="B12" s="343">
        <f>SUM(Q37,Q63,Q89,Q115,Q141,Q167,Q193,Q219,Q245)+SUMIF($I$17:$I$246,"Industry Co-Funded",$S$17:$S$246)</f>
        <v>0</v>
      </c>
      <c r="C12" s="442"/>
      <c r="D12" s="343">
        <f>R37+R63+R89+R115+R141+R167+R193+R219+R245</f>
        <v>0</v>
      </c>
      <c r="E12" s="344"/>
      <c r="F12" s="343">
        <f>SUMIF($I$17:$I$245,"University Co-Funded",$S$17:$S$245)</f>
        <v>0</v>
      </c>
      <c r="G12" s="442"/>
      <c r="H12" s="344"/>
      <c r="I12" s="8"/>
      <c r="J12" s="291">
        <f>SUM(H17:H245)</f>
        <v>0</v>
      </c>
      <c r="K12" s="292">
        <f>SUM('Summary '!$P$16:$P$35)-L12</f>
        <v>0</v>
      </c>
      <c r="L12" s="293">
        <f>SUMIF('Summary '!$B$16:$B$35,"*TBD*",'Summary '!$P$16:$P$35)</f>
        <v>0</v>
      </c>
      <c r="M12" s="254">
        <f>IF('Summary '!O36&gt;=1,"5 Year",IF('Summary '!N36&gt;=1,"4 Year",IF('Summary '!M36&gt;=1,"3 Year",IF(SUM('Summary '!J36:L36)&gt;=1,"2 Year",IF(SUM('Summary '!G36:I36)&gt;=1,"Year 1",0)))))</f>
        <v>0</v>
      </c>
      <c r="N12" s="9"/>
      <c r="O12" s="8"/>
      <c r="P12" s="8"/>
      <c r="Q12" s="8"/>
      <c r="R12" s="8"/>
      <c r="S12" s="8"/>
      <c r="T12" s="8"/>
      <c r="U12" s="8"/>
    </row>
    <row r="13" spans="1:16382" s="2" customFormat="1" ht="15" customHeight="1" thickBot="1" x14ac:dyDescent="0.3">
      <c r="A13" s="16"/>
      <c r="B13" s="17"/>
      <c r="C13" s="17"/>
      <c r="D13" s="18"/>
      <c r="E13" s="18"/>
      <c r="F13" s="7"/>
      <c r="G13" s="7"/>
      <c r="H13" s="8"/>
      <c r="I13" s="16"/>
      <c r="J13" s="16"/>
      <c r="K13" s="16"/>
      <c r="L13" s="19"/>
      <c r="M13" s="19"/>
      <c r="N13" s="19"/>
      <c r="O13" s="16"/>
      <c r="P13" s="16"/>
      <c r="Q13" s="16"/>
      <c r="R13" s="16"/>
      <c r="S13" s="16"/>
      <c r="T13" s="16"/>
      <c r="U13" s="16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</row>
    <row r="14" spans="1:16382" ht="23.25" customHeight="1" thickBot="1" x14ac:dyDescent="0.3">
      <c r="A14" s="8"/>
      <c r="B14" s="28" t="str">
        <f>"Term 1: "&amp;'Summary '!G15</f>
        <v>Term 1: Jan - Apr 2017</v>
      </c>
      <c r="C14" s="29"/>
      <c r="D14" s="29"/>
      <c r="E14" s="30"/>
      <c r="F14" s="30"/>
      <c r="G14" s="30"/>
      <c r="H14" s="30"/>
      <c r="I14" s="30"/>
      <c r="J14" s="30"/>
      <c r="K14" s="30"/>
      <c r="L14" s="30"/>
      <c r="M14" s="30"/>
      <c r="N14" s="31"/>
      <c r="O14" s="32"/>
      <c r="P14" s="33"/>
      <c r="Q14" s="8"/>
      <c r="R14" s="8"/>
      <c r="S14" s="8"/>
      <c r="T14" s="8"/>
      <c r="U14" s="34"/>
    </row>
    <row r="15" spans="1:16382" ht="30" customHeight="1" x14ac:dyDescent="0.25">
      <c r="A15" s="8"/>
      <c r="B15" s="428" t="s">
        <v>1</v>
      </c>
      <c r="C15" s="428" t="s">
        <v>77</v>
      </c>
      <c r="D15" s="426" t="s">
        <v>80</v>
      </c>
      <c r="E15" s="428" t="s">
        <v>19</v>
      </c>
      <c r="F15" s="426" t="s">
        <v>27</v>
      </c>
      <c r="G15" s="426" t="s">
        <v>28</v>
      </c>
      <c r="H15" s="426" t="s">
        <v>52</v>
      </c>
      <c r="I15" s="426" t="s">
        <v>135</v>
      </c>
      <c r="J15" s="434" t="s">
        <v>89</v>
      </c>
      <c r="K15" s="420" t="s">
        <v>22</v>
      </c>
      <c r="L15" s="421"/>
      <c r="M15" s="422" t="s">
        <v>133</v>
      </c>
      <c r="N15" s="424" t="s">
        <v>132</v>
      </c>
      <c r="O15" s="430" t="s">
        <v>141</v>
      </c>
      <c r="P15" s="430" t="s">
        <v>16</v>
      </c>
      <c r="Q15" s="430" t="s">
        <v>13</v>
      </c>
      <c r="R15" s="426" t="s">
        <v>14</v>
      </c>
      <c r="S15" s="430" t="s">
        <v>69</v>
      </c>
      <c r="T15" s="436" t="s">
        <v>23</v>
      </c>
      <c r="U15" s="437"/>
    </row>
    <row r="16" spans="1:16382" ht="48.75" customHeight="1" thickBot="1" x14ac:dyDescent="0.3">
      <c r="A16" s="8"/>
      <c r="B16" s="429"/>
      <c r="C16" s="429"/>
      <c r="D16" s="427"/>
      <c r="E16" s="429"/>
      <c r="F16" s="427"/>
      <c r="G16" s="427"/>
      <c r="H16" s="427"/>
      <c r="I16" s="427"/>
      <c r="J16" s="435"/>
      <c r="K16" s="213" t="s">
        <v>153</v>
      </c>
      <c r="L16" s="213" t="s">
        <v>154</v>
      </c>
      <c r="M16" s="423"/>
      <c r="N16" s="425" t="e">
        <f>#REF!*C16</f>
        <v>#REF!</v>
      </c>
      <c r="O16" s="431"/>
      <c r="P16" s="431"/>
      <c r="Q16" s="431"/>
      <c r="R16" s="427"/>
      <c r="S16" s="431"/>
      <c r="T16" s="106" t="s">
        <v>21</v>
      </c>
      <c r="U16" s="106" t="s">
        <v>20</v>
      </c>
    </row>
    <row r="17" spans="1:16382" s="49" customFormat="1" ht="24" customHeight="1" x14ac:dyDescent="0.25">
      <c r="A17" s="8"/>
      <c r="B17" s="205" t="str">
        <f t="array" ref="B17">IFERROR(INDEX('Summary '!$B$16:$B$35,SMALL(IF('Summary '!$G$16:$G$35&gt;0,ROW('Summary '!$B$16:$B$35)-ROW('Summary '!B$16)+1),ROWS('Summary '!B$2:'Summary '!B2))),"")</f>
        <v/>
      </c>
      <c r="C17" s="206" t="str">
        <f t="array" ref="C17">IFERROR(INDEX('Summary '!$C$16:$C$35,SMALL(IF('Summary '!$G$16:$G$35&gt;0,ROW('Summary '!$C$16:$C$35)-ROW('Summary '!C$16)+1),ROWS('Summary '!C$2:'Summary '!C2))),"")</f>
        <v/>
      </c>
      <c r="D17" s="206" t="str">
        <f t="array" ref="D17">IFERROR(INDEX('Summary '!$D$16:$D$35,SMALL(IF('Summary '!$G$16:$G$35&gt;0,ROW('Summary '!$D$16:$D$35)-ROW('Summary '!D$16)+1),ROWS('Summary '!D$2:'Summary '!D2))),"")</f>
        <v/>
      </c>
      <c r="E17" s="205" t="str">
        <f t="array" ref="E17">IFERROR(INDEX('Summary '!$E$16:$E$35,SMALL(IF('Summary '!$G$16:$G$35&gt;0,ROW('Summary '!$E$16:$E$35)-ROW('Summary '!E$16)+1),ROWS('Summary '!E$2:'Summary '!E2))),"")</f>
        <v/>
      </c>
      <c r="F17" s="151" t="str">
        <f t="array" ref="F17">IFERROR(INDEX('Summary '!$F$16:$F$35,SMALL(IF('Summary '!$G$16:$G$35&gt;0,ROW('Summary '!$F$16:$F$35)-ROW('Summary '!F$16)+1),ROWS('Summary '!F$2:'Summary '!F2))),"")</f>
        <v/>
      </c>
      <c r="G17" s="151" t="str">
        <f>IF(LEN(H17)&gt;0,'Summary '!$I$3,"")</f>
        <v/>
      </c>
      <c r="H17" s="207" t="str">
        <f t="array" ref="H17">IFERROR(INDEX('Summary '!$G$16:$G$35,SMALL(IF('Summary '!$G$16:$G$35&gt;0,ROW('Summary '!$G$16:$G$35)-ROW('Summary '!G$16)+1),ROWS('Summary '!F$2:'Summary '!F2))),"")</f>
        <v/>
      </c>
      <c r="I17" s="208"/>
      <c r="J17" s="208"/>
      <c r="K17" s="209"/>
      <c r="L17" s="209"/>
      <c r="M17" s="248"/>
      <c r="N17" s="210" t="str">
        <f>IF(LEN(H17)&gt;0,IF(ISBLANK(M17),ROUND(H17*10000,2),ROUND(M17,2)),"")</f>
        <v/>
      </c>
      <c r="O17" s="155" t="str">
        <f>IFERROR(ROUND(P17-N17,4),"")</f>
        <v/>
      </c>
      <c r="P17" s="155">
        <f>IFERROR(ROUND(VLOOKUP(G17,'Reference worksheet Do NOT edit'!$M$4:$O$5,3,FALSE)*H17+R17,4),0)</f>
        <v>0</v>
      </c>
      <c r="Q17" s="155">
        <f>IFERROR(ROUND(SUMIF('Reference worksheet Do NOT edit'!$M$4:$M$5,G17,'Reference worksheet Do NOT edit'!$N$4:$N$5)*H17,2),0)+IF(I17="Industry Co-Funded",(4000*H17),0)</f>
        <v>0</v>
      </c>
      <c r="R17" s="211"/>
      <c r="S17" s="212">
        <f t="shared" ref="S17:S36" si="0">IF(LEN(H17)&lt;1,0,IF(I17="University Co-Funded",(4000*H17),0))</f>
        <v>0</v>
      </c>
      <c r="T17" s="52"/>
      <c r="U17" s="52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</row>
    <row r="18" spans="1:16382" s="49" customFormat="1" ht="24" customHeight="1" x14ac:dyDescent="0.25">
      <c r="A18" s="8"/>
      <c r="B18" s="150" t="str">
        <f t="array" ref="B18">IFERROR(INDEX('Summary '!$B$16:$B$35,SMALL(IF('Summary '!$G$16:$G$35&gt;0,ROW('Summary '!$B$16:$B$35)-ROW('Summary '!B$16)+1),ROWS('Summary '!B$2:'Summary '!B3))),"")</f>
        <v/>
      </c>
      <c r="C18" s="163" t="str">
        <f t="array" ref="C18">IFERROR(INDEX('Summary '!$C$16:$C$35,SMALL(IF('Summary '!$G$16:$G$35&gt;0,ROW('Summary '!$C$16:$C$35)-ROW('Summary '!C$16)+1),ROWS('Summary '!C$2:'Summary '!C3))),"")</f>
        <v/>
      </c>
      <c r="D18" s="163" t="str">
        <f t="array" ref="D18">IFERROR(INDEX('Summary '!$D$16:$D$35,SMALL(IF('Summary '!$G$16:$G$35&gt;0,ROW('Summary '!$D$16:$D$35)-ROW('Summary '!D$16)+1),ROWS('Summary '!D$2:'Summary '!D3))),"")</f>
        <v/>
      </c>
      <c r="E18" s="150" t="str">
        <f t="array" ref="E18">IFERROR(INDEX('Summary '!$E$16:$E$35,SMALL(IF('Summary '!$G$16:$G$35&gt;0,ROW('Summary '!$E$16:$E$35)-ROW('Summary '!E$16)+1),ROWS('Summary '!E$2:'Summary '!E3))),"")</f>
        <v/>
      </c>
      <c r="F18" s="151" t="str">
        <f t="array" ref="F18">IFERROR(INDEX('Summary '!$F$16:$F$35,SMALL(IF('Summary '!$G$16:$G$35&gt;0,ROW('Summary '!$F$16:$F$35)-ROW('Summary '!F$16)+1),ROWS('Summary '!F$2:'Summary '!F3))),"")</f>
        <v/>
      </c>
      <c r="G18" s="151" t="str">
        <f>IF(LEN(H18)&gt;0,'Summary '!$I$3,"")</f>
        <v/>
      </c>
      <c r="H18" s="152" t="str">
        <f t="array" ref="H18">IFERROR(INDEX('Summary '!$G$16:$G$35,SMALL(IF('Summary '!$G$16:$G$35&gt;0,ROW('Summary '!$G$16:$G$35)-ROW('Summary '!G$16)+1),ROWS('Summary '!F$2:'Summary '!F3))),"")</f>
        <v/>
      </c>
      <c r="I18" s="48"/>
      <c r="J18" s="48"/>
      <c r="K18" s="73"/>
      <c r="L18" s="72"/>
      <c r="M18" s="249"/>
      <c r="N18" s="153" t="str">
        <f t="shared" ref="N18:N36" si="1">IF(LEN(H18)&gt;0,IF(ISBLANK(M18),ROUND(H18*10000,2),ROUND(M18,2)),"")</f>
        <v/>
      </c>
      <c r="O18" s="154" t="str">
        <f t="shared" ref="O18:O36" si="2">IFERROR(ROUND(P18-N18,4),"")</f>
        <v/>
      </c>
      <c r="P18" s="155">
        <f>IFERROR(ROUND(VLOOKUP(G18,'Reference worksheet Do NOT edit'!$M$4:$O$5,3,FALSE)*H18+R18,4),0)</f>
        <v>0</v>
      </c>
      <c r="Q18" s="154">
        <f>IFERROR(ROUND(SUMIF('Reference worksheet Do NOT edit'!$M$4:$M$5,G18,'Reference worksheet Do NOT edit'!$N$4:$N$5)*H18,2),0)+IF(I18="Industry Co-Funded",(4000*H18),0)</f>
        <v>0</v>
      </c>
      <c r="R18" s="51"/>
      <c r="S18" s="157">
        <f t="shared" si="0"/>
        <v>0</v>
      </c>
      <c r="T18" s="52"/>
      <c r="U18" s="53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</row>
    <row r="19" spans="1:16382" s="49" customFormat="1" ht="24" customHeight="1" x14ac:dyDescent="0.25">
      <c r="A19" s="8"/>
      <c r="B19" s="150" t="str">
        <f t="array" ref="B19">IFERROR(INDEX('Summary '!$B$16:$B$35,SMALL(IF('Summary '!$G$16:$G$35&gt;0,ROW('Summary '!$B$16:$B$35)-ROW('Summary '!B$16)+1),ROWS('Summary '!B$2:'Summary '!B4))),"")</f>
        <v/>
      </c>
      <c r="C19" s="163" t="str">
        <f t="array" ref="C19">IFERROR(INDEX('Summary '!$C$16:$C$35,SMALL(IF('Summary '!$G$16:$G$35&gt;0,ROW('Summary '!$C$16:$C$35)-ROW('Summary '!C$16)+1),ROWS('Summary '!C$2:'Summary '!C4))),"")</f>
        <v/>
      </c>
      <c r="D19" s="163" t="str">
        <f t="array" ref="D19">IFERROR(INDEX('Summary '!$D$16:$D$35,SMALL(IF('Summary '!$G$16:$G$35&gt;0,ROW('Summary '!$D$16:$D$35)-ROW('Summary '!D$16)+1),ROWS('Summary '!D$2:'Summary '!D4))),"")</f>
        <v/>
      </c>
      <c r="E19" s="150" t="str">
        <f t="array" ref="E19">IFERROR(INDEX('Summary '!$E$16:$E$35,SMALL(IF('Summary '!$G$16:$G$35&gt;0,ROW('Summary '!$E$16:$E$35)-ROW('Summary '!E$16)+1),ROWS('Summary '!E$2:'Summary '!E4))),"")</f>
        <v/>
      </c>
      <c r="F19" s="151" t="str">
        <f t="array" ref="F19">IFERROR(INDEX('Summary '!$F$16:$F$35,SMALL(IF('Summary '!$G$16:$G$35&gt;0,ROW('Summary '!$F$16:$F$35)-ROW('Summary '!F$16)+1),ROWS('Summary '!F$2:'Summary '!F4))),"")</f>
        <v/>
      </c>
      <c r="G19" s="151" t="str">
        <f>IF(LEN(H19)&gt;0,'Summary '!$I$3,"")</f>
        <v/>
      </c>
      <c r="H19" s="152" t="str">
        <f t="array" ref="H19">IFERROR(INDEX('Summary '!$G$16:$G$35,SMALL(IF('Summary '!$G$16:$G$35&gt;0,ROW('Summary '!$G$16:$G$35)-ROW('Summary '!G$16)+1),ROWS('Summary '!F$2:'Summary '!F4))),"")</f>
        <v/>
      </c>
      <c r="I19" s="48"/>
      <c r="J19" s="48"/>
      <c r="K19" s="73"/>
      <c r="L19" s="72"/>
      <c r="M19" s="249"/>
      <c r="N19" s="153" t="str">
        <f t="shared" si="1"/>
        <v/>
      </c>
      <c r="O19" s="154" t="str">
        <f t="shared" si="2"/>
        <v/>
      </c>
      <c r="P19" s="155">
        <f>IFERROR(ROUND(VLOOKUP(G19,'Reference worksheet Do NOT edit'!$M$4:$O$5,3,FALSE)*H19+R19,4),0)</f>
        <v>0</v>
      </c>
      <c r="Q19" s="154">
        <f>IFERROR(ROUND(SUMIF('Reference worksheet Do NOT edit'!$M$4:$M$5,G19,'Reference worksheet Do NOT edit'!$N$4:$N$5)*H19,2),0)+IF(I19="Industry Co-Funded",(4000*H19),0)</f>
        <v>0</v>
      </c>
      <c r="R19" s="51"/>
      <c r="S19" s="157">
        <f t="shared" si="0"/>
        <v>0</v>
      </c>
      <c r="T19" s="52"/>
      <c r="U19" s="53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</row>
    <row r="20" spans="1:16382" s="49" customFormat="1" ht="24" customHeight="1" x14ac:dyDescent="0.25">
      <c r="A20" s="8"/>
      <c r="B20" s="150" t="str">
        <f t="array" ref="B20">IFERROR(INDEX('Summary '!$B$16:$B$35,SMALL(IF('Summary '!$G$16:$G$35&gt;0,ROW('Summary '!$B$16:$B$35)-ROW('Summary '!B$16)+1),ROWS('Summary '!B$2:'Summary '!B5))),"")</f>
        <v/>
      </c>
      <c r="C20" s="163" t="str">
        <f t="array" ref="C20">IFERROR(INDEX('Summary '!$C$16:$C$35,SMALL(IF('Summary '!$G$16:$G$35&gt;0,ROW('Summary '!$C$16:$C$35)-ROW('Summary '!C$16)+1),ROWS('Summary '!C$2:'Summary '!C5))),"")</f>
        <v/>
      </c>
      <c r="D20" s="163" t="str">
        <f t="array" ref="D20">IFERROR(INDEX('Summary '!$D$16:$D$35,SMALL(IF('Summary '!$G$16:$G$35&gt;0,ROW('Summary '!$D$16:$D$35)-ROW('Summary '!D$16)+1),ROWS('Summary '!D$2:'Summary '!D5))),"")</f>
        <v/>
      </c>
      <c r="E20" s="150" t="str">
        <f t="array" ref="E20">IFERROR(INDEX('Summary '!$E$16:$E$35,SMALL(IF('Summary '!$G$16:$G$35&gt;0,ROW('Summary '!$E$16:$E$35)-ROW('Summary '!E$16)+1),ROWS('Summary '!E$2:'Summary '!E5))),"")</f>
        <v/>
      </c>
      <c r="F20" s="151" t="str">
        <f t="array" ref="F20">IFERROR(INDEX('Summary '!$F$16:$F$35,SMALL(IF('Summary '!$G$16:$G$35&gt;0,ROW('Summary '!$F$16:$F$35)-ROW('Summary '!F$16)+1),ROWS('Summary '!F$2:'Summary '!F5))),"")</f>
        <v/>
      </c>
      <c r="G20" s="151" t="str">
        <f>IF(LEN(H20)&gt;0,'Summary '!$I$3,"")</f>
        <v/>
      </c>
      <c r="H20" s="152" t="str">
        <f t="array" ref="H20">IFERROR(INDEX('Summary '!$G$16:$G$35,SMALL(IF('Summary '!$G$16:$G$35&gt;0,ROW('Summary '!$G$16:$G$35)-ROW('Summary '!G$16)+1),ROWS('Summary '!F$2:'Summary '!F5))),"")</f>
        <v/>
      </c>
      <c r="I20" s="48"/>
      <c r="J20" s="48"/>
      <c r="K20" s="73"/>
      <c r="L20" s="72"/>
      <c r="M20" s="249"/>
      <c r="N20" s="153" t="str">
        <f t="shared" si="1"/>
        <v/>
      </c>
      <c r="O20" s="154" t="str">
        <f t="shared" si="2"/>
        <v/>
      </c>
      <c r="P20" s="155">
        <f>IFERROR(ROUND(VLOOKUP(G20,'Reference worksheet Do NOT edit'!$M$4:$O$5,3,FALSE)*H20+R20,4),0)</f>
        <v>0</v>
      </c>
      <c r="Q20" s="154">
        <f>IFERROR(ROUND(SUMIF('Reference worksheet Do NOT edit'!$M$4:$M$5,G20,'Reference worksheet Do NOT edit'!$N$4:$N$5)*H20,2),0)+IF(I20="Industry Co-Funded",(4000*H20),0)</f>
        <v>0</v>
      </c>
      <c r="R20" s="51"/>
      <c r="S20" s="157">
        <f t="shared" si="0"/>
        <v>0</v>
      </c>
      <c r="T20" s="53"/>
      <c r="U20" s="53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</row>
    <row r="21" spans="1:16382" s="49" customFormat="1" ht="24" customHeight="1" x14ac:dyDescent="0.25">
      <c r="A21" s="8"/>
      <c r="B21" s="150" t="str">
        <f t="array" ref="B21">IFERROR(INDEX('Summary '!$B$16:$B$35,SMALL(IF('Summary '!$G$16:$G$35&gt;0,ROW('Summary '!$B$16:$B$35)-ROW('Summary '!B$16)+1),ROWS('Summary '!B$2:'Summary '!B6))),"")</f>
        <v/>
      </c>
      <c r="C21" s="163" t="str">
        <f t="array" ref="C21">IFERROR(INDEX('Summary '!$C$16:$C$35,SMALL(IF('Summary '!$G$16:$G$35&gt;0,ROW('Summary '!$C$16:$C$35)-ROW('Summary '!C$16)+1),ROWS('Summary '!C$2:'Summary '!C6))),"")</f>
        <v/>
      </c>
      <c r="D21" s="163" t="str">
        <f t="array" ref="D21">IFERROR(INDEX('Summary '!$D$16:$D$35,SMALL(IF('Summary '!$G$16:$G$35&gt;0,ROW('Summary '!$D$16:$D$35)-ROW('Summary '!D$16)+1),ROWS('Summary '!D$2:'Summary '!D6))),"")</f>
        <v/>
      </c>
      <c r="E21" s="150" t="str">
        <f t="array" ref="E21">IFERROR(INDEX('Summary '!$E$16:$E$35,SMALL(IF('Summary '!$G$16:$G$35&gt;0,ROW('Summary '!$E$16:$E$35)-ROW('Summary '!E$16)+1),ROWS('Summary '!E$2:'Summary '!E6))),"")</f>
        <v/>
      </c>
      <c r="F21" s="151" t="str">
        <f t="array" ref="F21">IFERROR(INDEX('Summary '!$F$16:$F$35,SMALL(IF('Summary '!$G$16:$G$35&gt;0,ROW('Summary '!$F$16:$F$35)-ROW('Summary '!F$16)+1),ROWS('Summary '!F$2:'Summary '!F6))),"")</f>
        <v/>
      </c>
      <c r="G21" s="151" t="str">
        <f>IF(LEN(H21)&gt;0,'Summary '!$I$3,"")</f>
        <v/>
      </c>
      <c r="H21" s="152" t="str">
        <f t="array" ref="H21">IFERROR(INDEX('Summary '!$G$16:$G$35,SMALL(IF('Summary '!$G$16:$G$35&gt;0,ROW('Summary '!$G$16:$G$35)-ROW('Summary '!G$16)+1),ROWS('Summary '!F$2:'Summary '!F6))),"")</f>
        <v/>
      </c>
      <c r="I21" s="48"/>
      <c r="J21" s="48"/>
      <c r="K21" s="73"/>
      <c r="L21" s="72"/>
      <c r="M21" s="249"/>
      <c r="N21" s="153" t="str">
        <f t="shared" si="1"/>
        <v/>
      </c>
      <c r="O21" s="154" t="str">
        <f t="shared" si="2"/>
        <v/>
      </c>
      <c r="P21" s="155">
        <f>IFERROR(ROUND(VLOOKUP(G21,'Reference worksheet Do NOT edit'!$M$4:$O$5,3,FALSE)*H21+R21,4),0)</f>
        <v>0</v>
      </c>
      <c r="Q21" s="154">
        <f>IFERROR(ROUND(SUMIF('Reference worksheet Do NOT edit'!$M$4:$M$5,G21,'Reference worksheet Do NOT edit'!$N$4:$N$5)*H21,2),0)+IF(I21="Industry Co-Funded",(4000*H21),0)</f>
        <v>0</v>
      </c>
      <c r="R21" s="51"/>
      <c r="S21" s="157">
        <f t="shared" si="0"/>
        <v>0</v>
      </c>
      <c r="T21" s="53"/>
      <c r="U21" s="53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</row>
    <row r="22" spans="1:16382" s="49" customFormat="1" ht="24" customHeight="1" x14ac:dyDescent="0.25">
      <c r="A22" s="8"/>
      <c r="B22" s="150" t="str">
        <f t="array" ref="B22">IFERROR(INDEX('Summary '!$B$16:$B$35,SMALL(IF('Summary '!$G$16:$G$35&gt;0,ROW('Summary '!$B$16:$B$35)-ROW('Summary '!B$16)+1),ROWS('Summary '!B$2:'Summary '!B7))),"")</f>
        <v/>
      </c>
      <c r="C22" s="163" t="str">
        <f t="array" ref="C22">IFERROR(INDEX('Summary '!$C$16:$C$35,SMALL(IF('Summary '!$G$16:$G$35&gt;0,ROW('Summary '!$C$16:$C$35)-ROW('Summary '!C$16)+1),ROWS('Summary '!C$2:'Summary '!C7))),"")</f>
        <v/>
      </c>
      <c r="D22" s="163" t="str">
        <f t="array" ref="D22">IFERROR(INDEX('Summary '!$D$16:$D$35,SMALL(IF('Summary '!$G$16:$G$35&gt;0,ROW('Summary '!$D$16:$D$35)-ROW('Summary '!D$16)+1),ROWS('Summary '!D$2:'Summary '!D7))),"")</f>
        <v/>
      </c>
      <c r="E22" s="150" t="str">
        <f t="array" ref="E22">IFERROR(INDEX('Summary '!$E$16:$E$35,SMALL(IF('Summary '!$G$16:$G$35&gt;0,ROW('Summary '!$E$16:$E$35)-ROW('Summary '!E$16)+1),ROWS('Summary '!E$2:'Summary '!E7))),"")</f>
        <v/>
      </c>
      <c r="F22" s="151" t="str">
        <f t="array" ref="F22">IFERROR(INDEX('Summary '!$F$16:$F$35,SMALL(IF('Summary '!$G$16:$G$35&gt;0,ROW('Summary '!$F$16:$F$35)-ROW('Summary '!F$16)+1),ROWS('Summary '!F$2:'Summary '!F7))),"")</f>
        <v/>
      </c>
      <c r="G22" s="151" t="str">
        <f>IF(LEN(H22)&gt;0,'Summary '!$I$3,"")</f>
        <v/>
      </c>
      <c r="H22" s="152" t="str">
        <f t="array" ref="H22">IFERROR(INDEX('Summary '!$G$16:$G$35,SMALL(IF('Summary '!$G$16:$G$35&gt;0,ROW('Summary '!$G$16:$G$35)-ROW('Summary '!G$16)+1),ROWS('Summary '!F$2:'Summary '!F7))),"")</f>
        <v/>
      </c>
      <c r="I22" s="48"/>
      <c r="J22" s="48"/>
      <c r="K22" s="73"/>
      <c r="L22" s="72"/>
      <c r="M22" s="249"/>
      <c r="N22" s="153" t="str">
        <f t="shared" si="1"/>
        <v/>
      </c>
      <c r="O22" s="154" t="str">
        <f t="shared" si="2"/>
        <v/>
      </c>
      <c r="P22" s="155">
        <f>IFERROR(ROUND(VLOOKUP(G22,'Reference worksheet Do NOT edit'!$M$4:$O$5,3,FALSE)*H22+R22,4),0)</f>
        <v>0</v>
      </c>
      <c r="Q22" s="154">
        <f>IFERROR(ROUND(SUMIF('Reference worksheet Do NOT edit'!$M$4:$M$5,G22,'Reference worksheet Do NOT edit'!$N$4:$N$5)*H22,2),0)+IF(I22="Industry Co-Funded",(4000*H22),0)</f>
        <v>0</v>
      </c>
      <c r="R22" s="51"/>
      <c r="S22" s="157">
        <f t="shared" si="0"/>
        <v>0</v>
      </c>
      <c r="T22" s="53"/>
      <c r="U22" s="53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  <c r="XFB22"/>
    </row>
    <row r="23" spans="1:16382" s="49" customFormat="1" ht="24" customHeight="1" x14ac:dyDescent="0.25">
      <c r="A23" s="8"/>
      <c r="B23" s="150" t="str">
        <f t="array" ref="B23">IFERROR(INDEX('Summary '!$B$16:$B$35,SMALL(IF('Summary '!$G$16:$G$35&gt;0,ROW('Summary '!$B$16:$B$35)-ROW('Summary '!B$16)+1),ROWS('Summary '!B$2:'Summary '!B8))),"")</f>
        <v/>
      </c>
      <c r="C23" s="163" t="str">
        <f t="array" ref="C23">IFERROR(INDEX('Summary '!$C$16:$C$35,SMALL(IF('Summary '!$G$16:$G$35&gt;0,ROW('Summary '!$C$16:$C$35)-ROW('Summary '!C$16)+1),ROWS('Summary '!C$2:'Summary '!C8))),"")</f>
        <v/>
      </c>
      <c r="D23" s="163" t="str">
        <f t="array" ref="D23">IFERROR(INDEX('Summary '!$D$16:$D$35,SMALL(IF('Summary '!$G$16:$G$35&gt;0,ROW('Summary '!$D$16:$D$35)-ROW('Summary '!D$16)+1),ROWS('Summary '!D$2:'Summary '!D8))),"")</f>
        <v/>
      </c>
      <c r="E23" s="150" t="str">
        <f t="array" ref="E23">IFERROR(INDEX('Summary '!$E$16:$E$35,SMALL(IF('Summary '!$G$16:$G$35&gt;0,ROW('Summary '!$E$16:$E$35)-ROW('Summary '!E$16)+1),ROWS('Summary '!E$2:'Summary '!E8))),"")</f>
        <v/>
      </c>
      <c r="F23" s="151" t="str">
        <f t="array" ref="F23">IFERROR(INDEX('Summary '!$F$16:$F$35,SMALL(IF('Summary '!$G$16:$G$35&gt;0,ROW('Summary '!$F$16:$F$35)-ROW('Summary '!F$16)+1),ROWS('Summary '!F$2:'Summary '!F8))),"")</f>
        <v/>
      </c>
      <c r="G23" s="151" t="str">
        <f>IF(LEN(H23)&gt;0,'Summary '!$I$3,"")</f>
        <v/>
      </c>
      <c r="H23" s="152" t="str">
        <f t="array" ref="H23">IFERROR(INDEX('Summary '!$G$16:$G$35,SMALL(IF('Summary '!$G$16:$G$35&gt;0,ROW('Summary '!$G$16:$G$35)-ROW('Summary '!G$16)+1),ROWS('Summary '!F$2:'Summary '!F8))),"")</f>
        <v/>
      </c>
      <c r="I23" s="48"/>
      <c r="J23" s="48"/>
      <c r="K23" s="73"/>
      <c r="L23" s="72"/>
      <c r="M23" s="249"/>
      <c r="N23" s="153" t="str">
        <f t="shared" si="1"/>
        <v/>
      </c>
      <c r="O23" s="154" t="str">
        <f t="shared" si="2"/>
        <v/>
      </c>
      <c r="P23" s="155">
        <f>IFERROR(ROUND(VLOOKUP(G23,'Reference worksheet Do NOT edit'!$M$4:$O$5,3,FALSE)*H23+R23,4),0)</f>
        <v>0</v>
      </c>
      <c r="Q23" s="154">
        <f>IFERROR(ROUND(SUMIF('Reference worksheet Do NOT edit'!$M$4:$M$5,G23,'Reference worksheet Do NOT edit'!$N$4:$N$5)*H23,2),0)+IF(I23="Industry Co-Funded",(4000*H23),0)</f>
        <v>0</v>
      </c>
      <c r="R23" s="51"/>
      <c r="S23" s="157">
        <f t="shared" si="0"/>
        <v>0</v>
      </c>
      <c r="T23" s="53"/>
      <c r="U23" s="5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  <c r="XFB23"/>
    </row>
    <row r="24" spans="1:16382" s="49" customFormat="1" ht="24" customHeight="1" x14ac:dyDescent="0.25">
      <c r="A24" s="8"/>
      <c r="B24" s="150" t="str">
        <f t="array" ref="B24">IFERROR(INDEX('Summary '!$B$16:$B$35,SMALL(IF('Summary '!$G$16:$G$35&gt;0,ROW('Summary '!$B$16:$B$35)-ROW('Summary '!B$16)+1),ROWS('Summary '!B$2:'Summary '!B9))),"")</f>
        <v/>
      </c>
      <c r="C24" s="163" t="str">
        <f t="array" ref="C24">IFERROR(INDEX('Summary '!$C$16:$C$35,SMALL(IF('Summary '!$G$16:$G$35&gt;0,ROW('Summary '!$C$16:$C$35)-ROW('Summary '!C$16)+1),ROWS('Summary '!C$2:'Summary '!C9))),"")</f>
        <v/>
      </c>
      <c r="D24" s="163" t="str">
        <f t="array" ref="D24">IFERROR(INDEX('Summary '!$D$16:$D$35,SMALL(IF('Summary '!$G$16:$G$35&gt;0,ROW('Summary '!$D$16:$D$35)-ROW('Summary '!D$16)+1),ROWS('Summary '!D$2:'Summary '!D9))),"")</f>
        <v/>
      </c>
      <c r="E24" s="150" t="str">
        <f t="array" ref="E24">IFERROR(INDEX('Summary '!$E$16:$E$35,SMALL(IF('Summary '!$G$16:$G$35&gt;0,ROW('Summary '!$E$16:$E$35)-ROW('Summary '!E$16)+1),ROWS('Summary '!E$2:'Summary '!E9))),"")</f>
        <v/>
      </c>
      <c r="F24" s="151" t="str">
        <f t="array" ref="F24">IFERROR(INDEX('Summary '!$F$16:$F$35,SMALL(IF('Summary '!$G$16:$G$35&gt;0,ROW('Summary '!$F$16:$F$35)-ROW('Summary '!F$16)+1),ROWS('Summary '!F$2:'Summary '!F9))),"")</f>
        <v/>
      </c>
      <c r="G24" s="151" t="str">
        <f>IF(LEN(H24)&gt;0,'Summary '!$I$3,"")</f>
        <v/>
      </c>
      <c r="H24" s="152" t="str">
        <f t="array" ref="H24">IFERROR(INDEX('Summary '!$G$16:$G$35,SMALL(IF('Summary '!$G$16:$G$35&gt;0,ROW('Summary '!$G$16:$G$35)-ROW('Summary '!G$16)+1),ROWS('Summary '!F$2:'Summary '!F9))),"")</f>
        <v/>
      </c>
      <c r="I24" s="48"/>
      <c r="J24" s="48"/>
      <c r="K24" s="73"/>
      <c r="L24" s="72"/>
      <c r="M24" s="249"/>
      <c r="N24" s="153" t="str">
        <f t="shared" si="1"/>
        <v/>
      </c>
      <c r="O24" s="154" t="str">
        <f t="shared" si="2"/>
        <v/>
      </c>
      <c r="P24" s="155">
        <f>IFERROR(ROUND(VLOOKUP(G24,'Reference worksheet Do NOT edit'!$M$4:$O$5,3,FALSE)*H24+R24,4),0)</f>
        <v>0</v>
      </c>
      <c r="Q24" s="154">
        <f>IFERROR(ROUND(SUMIF('Reference worksheet Do NOT edit'!$M$4:$M$5,G24,'Reference worksheet Do NOT edit'!$N$4:$N$5)*H24,2),0)+IF(I24="Industry Co-Funded",(4000*H24),0)</f>
        <v>0</v>
      </c>
      <c r="R24" s="51"/>
      <c r="S24" s="157">
        <f t="shared" si="0"/>
        <v>0</v>
      </c>
      <c r="T24" s="53"/>
      <c r="U24" s="53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</row>
    <row r="25" spans="1:16382" s="49" customFormat="1" ht="24" customHeight="1" x14ac:dyDescent="0.25">
      <c r="A25" s="8"/>
      <c r="B25" s="150" t="str">
        <f t="array" ref="B25">IFERROR(INDEX('Summary '!$B$16:$B$35,SMALL(IF('Summary '!$G$16:$G$35&gt;0,ROW('Summary '!$B$16:$B$35)-ROW('Summary '!B$16)+1),ROWS('Summary '!B$2:'Summary '!B10))),"")</f>
        <v/>
      </c>
      <c r="C25" s="163" t="str">
        <f t="array" ref="C25">IFERROR(INDEX('Summary '!$C$16:$C$35,SMALL(IF('Summary '!$G$16:$G$35&gt;0,ROW('Summary '!$C$16:$C$35)-ROW('Summary '!C$16)+1),ROWS('Summary '!C$2:'Summary '!C10))),"")</f>
        <v/>
      </c>
      <c r="D25" s="163" t="str">
        <f t="array" ref="D25">IFERROR(INDEX('Summary '!$D$16:$D$35,SMALL(IF('Summary '!$G$16:$G$35&gt;0,ROW('Summary '!$D$16:$D$35)-ROW('Summary '!D$16)+1),ROWS('Summary '!D$2:'Summary '!D10))),"")</f>
        <v/>
      </c>
      <c r="E25" s="150" t="str">
        <f t="array" ref="E25">IFERROR(INDEX('Summary '!$E$16:$E$35,SMALL(IF('Summary '!$G$16:$G$35&gt;0,ROW('Summary '!$E$16:$E$35)-ROW('Summary '!E$16)+1),ROWS('Summary '!E$2:'Summary '!E10))),"")</f>
        <v/>
      </c>
      <c r="F25" s="151" t="str">
        <f t="array" ref="F25">IFERROR(INDEX('Summary '!$F$16:$F$35,SMALL(IF('Summary '!$G$16:$G$35&gt;0,ROW('Summary '!$F$16:$F$35)-ROW('Summary '!F$16)+1),ROWS('Summary '!F$2:'Summary '!F10))),"")</f>
        <v/>
      </c>
      <c r="G25" s="151" t="str">
        <f>IF(LEN(H25)&gt;0,'Summary '!$I$3,"")</f>
        <v/>
      </c>
      <c r="H25" s="152" t="str">
        <f t="array" ref="H25">IFERROR(INDEX('Summary '!$G$16:$G$35,SMALL(IF('Summary '!$G$16:$G$35&gt;0,ROW('Summary '!$G$16:$G$35)-ROW('Summary '!G$16)+1),ROWS('Summary '!F$2:'Summary '!F10))),"")</f>
        <v/>
      </c>
      <c r="I25" s="48"/>
      <c r="J25" s="48"/>
      <c r="K25" s="73"/>
      <c r="L25" s="72"/>
      <c r="M25" s="249"/>
      <c r="N25" s="153" t="str">
        <f t="shared" si="1"/>
        <v/>
      </c>
      <c r="O25" s="154" t="str">
        <f t="shared" si="2"/>
        <v/>
      </c>
      <c r="P25" s="155">
        <f>IFERROR(ROUND(VLOOKUP(G25,'Reference worksheet Do NOT edit'!$M$4:$O$5,3,FALSE)*H25+R25,4),0)</f>
        <v>0</v>
      </c>
      <c r="Q25" s="154">
        <f>IFERROR(ROUND(SUMIF('Reference worksheet Do NOT edit'!$M$4:$M$5,G25,'Reference worksheet Do NOT edit'!$N$4:$N$5)*H25,2),0)+IF(I25="Industry Co-Funded",(4000*H25),0)</f>
        <v>0</v>
      </c>
      <c r="R25" s="51"/>
      <c r="S25" s="157">
        <f t="shared" si="0"/>
        <v>0</v>
      </c>
      <c r="T25" s="53"/>
      <c r="U25" s="53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</row>
    <row r="26" spans="1:16382" s="49" customFormat="1" ht="24" customHeight="1" x14ac:dyDescent="0.25">
      <c r="A26" s="8"/>
      <c r="B26" s="150" t="str">
        <f t="array" ref="B26">IFERROR(INDEX('Summary '!$B$16:$B$35,SMALL(IF('Summary '!$G$16:$G$35&gt;0,ROW('Summary '!$B$16:$B$35)-ROW('Summary '!B$16)+1),ROWS('Summary '!B$2:'Summary '!B11))),"")</f>
        <v/>
      </c>
      <c r="C26" s="163" t="str">
        <f t="array" ref="C26">IFERROR(INDEX('Summary '!$C$16:$C$35,SMALL(IF('Summary '!$G$16:$G$35&gt;0,ROW('Summary '!$C$16:$C$35)-ROW('Summary '!C$16)+1),ROWS('Summary '!C$2:'Summary '!C11))),"")</f>
        <v/>
      </c>
      <c r="D26" s="163" t="str">
        <f t="array" ref="D26">IFERROR(INDEX('Summary '!$D$16:$D$35,SMALL(IF('Summary '!$G$16:$G$35&gt;0,ROW('Summary '!$D$16:$D$35)-ROW('Summary '!D$16)+1),ROWS('Summary '!D$2:'Summary '!D11))),"")</f>
        <v/>
      </c>
      <c r="E26" s="150" t="str">
        <f t="array" ref="E26">IFERROR(INDEX('Summary '!$E$16:$E$35,SMALL(IF('Summary '!$G$16:$G$35&gt;0,ROW('Summary '!$E$16:$E$35)-ROW('Summary '!E$16)+1),ROWS('Summary '!E$2:'Summary '!E11))),"")</f>
        <v/>
      </c>
      <c r="F26" s="151" t="str">
        <f t="array" ref="F26">IFERROR(INDEX('Summary '!$F$16:$F$35,SMALL(IF('Summary '!$G$16:$G$35&gt;0,ROW('Summary '!$F$16:$F$35)-ROW('Summary '!F$16)+1),ROWS('Summary '!F$2:'Summary '!F11))),"")</f>
        <v/>
      </c>
      <c r="G26" s="151" t="str">
        <f>IF(LEN(H26)&gt;0,'Summary '!$I$3,"")</f>
        <v/>
      </c>
      <c r="H26" s="152" t="str">
        <f t="array" ref="H26">IFERROR(INDEX('Summary '!$G$16:$G$35,SMALL(IF('Summary '!$G$16:$G$35&gt;0,ROW('Summary '!$G$16:$G$35)-ROW('Summary '!G$16)+1),ROWS('Summary '!F$2:'Summary '!F11))),"")</f>
        <v/>
      </c>
      <c r="I26" s="48"/>
      <c r="J26" s="48"/>
      <c r="K26" s="73"/>
      <c r="L26" s="72"/>
      <c r="M26" s="249"/>
      <c r="N26" s="153" t="str">
        <f t="shared" si="1"/>
        <v/>
      </c>
      <c r="O26" s="154" t="str">
        <f t="shared" si="2"/>
        <v/>
      </c>
      <c r="P26" s="155">
        <f>IFERROR(ROUND(VLOOKUP(G26,'Reference worksheet Do NOT edit'!$M$4:$O$5,3,FALSE)*H26+R26,4),0)</f>
        <v>0</v>
      </c>
      <c r="Q26" s="154">
        <f>IFERROR(ROUND(SUMIF('Reference worksheet Do NOT edit'!$M$4:$M$5,G26,'Reference worksheet Do NOT edit'!$N$4:$N$5)*H26,2),0)+IF(I26="Industry Co-Funded",(4000*H26),0)</f>
        <v>0</v>
      </c>
      <c r="R26" s="51"/>
      <c r="S26" s="157">
        <f t="shared" si="0"/>
        <v>0</v>
      </c>
      <c r="T26" s="53"/>
      <c r="U26" s="53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</row>
    <row r="27" spans="1:16382" s="49" customFormat="1" ht="24" customHeight="1" x14ac:dyDescent="0.25">
      <c r="A27" s="8"/>
      <c r="B27" s="150" t="str">
        <f t="array" ref="B27">IFERROR(INDEX('Summary '!$B$16:$B$35,SMALL(IF('Summary '!$G$16:$G$35&gt;0,ROW('Summary '!$B$16:$B$35)-ROW('Summary '!B$16)+1),ROWS('Summary '!B$2:'Summary '!B12))),"")</f>
        <v/>
      </c>
      <c r="C27" s="163" t="str">
        <f t="array" ref="C27">IFERROR(INDEX('Summary '!$C$16:$C$35,SMALL(IF('Summary '!$G$16:$G$35&gt;0,ROW('Summary '!$C$16:$C$35)-ROW('Summary '!C$16)+1),ROWS('Summary '!C$2:'Summary '!C12))),"")</f>
        <v/>
      </c>
      <c r="D27" s="163" t="str">
        <f t="array" ref="D27">IFERROR(INDEX('Summary '!$D$16:$D$35,SMALL(IF('Summary '!$G$16:$G$35&gt;0,ROW('Summary '!$D$16:$D$35)-ROW('Summary '!D$16)+1),ROWS('Summary '!D$2:'Summary '!D12))),"")</f>
        <v/>
      </c>
      <c r="E27" s="150" t="str">
        <f t="array" ref="E27">IFERROR(INDEX('Summary '!$E$16:$E$35,SMALL(IF('Summary '!$G$16:$G$35&gt;0,ROW('Summary '!$E$16:$E$35)-ROW('Summary '!E$16)+1),ROWS('Summary '!E$2:'Summary '!E12))),"")</f>
        <v/>
      </c>
      <c r="F27" s="151" t="str">
        <f t="array" ref="F27">IFERROR(INDEX('Summary '!$F$16:$F$35,SMALL(IF('Summary '!$G$16:$G$35&gt;0,ROW('Summary '!$F$16:$F$35)-ROW('Summary '!F$16)+1),ROWS('Summary '!F$2:'Summary '!F12))),"")</f>
        <v/>
      </c>
      <c r="G27" s="151" t="str">
        <f>IF(LEN(H27)&gt;0,'Summary '!$I$3,"")</f>
        <v/>
      </c>
      <c r="H27" s="152" t="str">
        <f t="array" ref="H27">IFERROR(INDEX('Summary '!$G$16:$G$35,SMALL(IF('Summary '!$G$16:$G$35&gt;0,ROW('Summary '!$G$16:$G$35)-ROW('Summary '!G$16)+1),ROWS('Summary '!F$2:'Summary '!F12))),"")</f>
        <v/>
      </c>
      <c r="I27" s="48"/>
      <c r="J27" s="48"/>
      <c r="K27" s="73"/>
      <c r="L27" s="72"/>
      <c r="M27" s="249"/>
      <c r="N27" s="153" t="str">
        <f t="shared" si="1"/>
        <v/>
      </c>
      <c r="O27" s="154" t="str">
        <f t="shared" si="2"/>
        <v/>
      </c>
      <c r="P27" s="155">
        <f>IFERROR(ROUND(VLOOKUP(G27,'Reference worksheet Do NOT edit'!$M$4:$O$5,3,FALSE)*H27+R27,4),0)</f>
        <v>0</v>
      </c>
      <c r="Q27" s="154">
        <f>IFERROR(ROUND(SUMIF('Reference worksheet Do NOT edit'!$M$4:$M$5,G27,'Reference worksheet Do NOT edit'!$N$4:$N$5)*H27,2),0)+IF(I27="Industry Co-Funded",(4000*H27),0)</f>
        <v>0</v>
      </c>
      <c r="R27" s="51"/>
      <c r="S27" s="157">
        <f t="shared" si="0"/>
        <v>0</v>
      </c>
      <c r="T27" s="53"/>
      <c r="U27" s="53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</row>
    <row r="28" spans="1:16382" s="49" customFormat="1" ht="24" customHeight="1" x14ac:dyDescent="0.25">
      <c r="A28" s="8"/>
      <c r="B28" s="150" t="str">
        <f t="array" ref="B28">IFERROR(INDEX('Summary '!$B$16:$B$35,SMALL(IF('Summary '!$G$16:$G$35&gt;0,ROW('Summary '!$B$16:$B$35)-ROW('Summary '!B$16)+1),ROWS('Summary '!B$2:'Summary '!B13))),"")</f>
        <v/>
      </c>
      <c r="C28" s="163" t="str">
        <f t="array" ref="C28">IFERROR(INDEX('Summary '!$C$16:$C$35,SMALL(IF('Summary '!$G$16:$G$35&gt;0,ROW('Summary '!$C$16:$C$35)-ROW('Summary '!C$16)+1),ROWS('Summary '!C$2:'Summary '!C13))),"")</f>
        <v/>
      </c>
      <c r="D28" s="163" t="str">
        <f t="array" ref="D28">IFERROR(INDEX('Summary '!$D$16:$D$35,SMALL(IF('Summary '!$G$16:$G$35&gt;0,ROW('Summary '!$D$16:$D$35)-ROW('Summary '!D$16)+1),ROWS('Summary '!D$2:'Summary '!D13))),"")</f>
        <v/>
      </c>
      <c r="E28" s="150" t="str">
        <f t="array" ref="E28">IFERROR(INDEX('Summary '!$E$16:$E$35,SMALL(IF('Summary '!$G$16:$G$35&gt;0,ROW('Summary '!$E$16:$E$35)-ROW('Summary '!E$16)+1),ROWS('Summary '!E$2:'Summary '!E13))),"")</f>
        <v/>
      </c>
      <c r="F28" s="151" t="str">
        <f t="array" ref="F28">IFERROR(INDEX('Summary '!$F$16:$F$35,SMALL(IF('Summary '!$G$16:$G$35&gt;0,ROW('Summary '!$F$16:$F$35)-ROW('Summary '!F$16)+1),ROWS('Summary '!F$2:'Summary '!F13))),"")</f>
        <v/>
      </c>
      <c r="G28" s="151" t="str">
        <f>IF(LEN(H28)&gt;0,'Summary '!$I$3,"")</f>
        <v/>
      </c>
      <c r="H28" s="152" t="str">
        <f t="array" ref="H28">IFERROR(INDEX('Summary '!$G$16:$G$35,SMALL(IF('Summary '!$G$16:$G$35&gt;0,ROW('Summary '!$G$16:$G$35)-ROW('Summary '!G$16)+1),ROWS('Summary '!F$2:'Summary '!F13))),"")</f>
        <v/>
      </c>
      <c r="I28" s="48"/>
      <c r="J28" s="48"/>
      <c r="K28" s="73"/>
      <c r="L28" s="72"/>
      <c r="M28" s="249"/>
      <c r="N28" s="153" t="str">
        <f t="shared" si="1"/>
        <v/>
      </c>
      <c r="O28" s="154" t="str">
        <f t="shared" si="2"/>
        <v/>
      </c>
      <c r="P28" s="155">
        <f>IFERROR(ROUND(VLOOKUP(G28,'Reference worksheet Do NOT edit'!$M$4:$O$5,3,FALSE)*H28+R28,4),0)</f>
        <v>0</v>
      </c>
      <c r="Q28" s="154">
        <f>IFERROR(ROUND(SUMIF('Reference worksheet Do NOT edit'!$M$4:$M$5,G28,'Reference worksheet Do NOT edit'!$N$4:$N$5)*H28,2),0)+IF(I28="Industry Co-Funded",(4000*H28),0)</f>
        <v>0</v>
      </c>
      <c r="R28" s="51"/>
      <c r="S28" s="157">
        <f t="shared" si="0"/>
        <v>0</v>
      </c>
      <c r="T28" s="53"/>
      <c r="U28" s="53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</row>
    <row r="29" spans="1:16382" s="49" customFormat="1" ht="24" customHeight="1" x14ac:dyDescent="0.25">
      <c r="A29" s="8"/>
      <c r="B29" s="150" t="str">
        <f t="array" ref="B29">IFERROR(INDEX('Summary '!$B$16:$B$35,SMALL(IF('Summary '!$G$16:$G$35&gt;0,ROW('Summary '!$B$16:$B$35)-ROW('Summary '!B$16)+1),ROWS('Summary '!B$2:'Summary '!B14))),"")</f>
        <v/>
      </c>
      <c r="C29" s="163" t="str">
        <f t="array" ref="C29">IFERROR(INDEX('Summary '!$C$16:$C$35,SMALL(IF('Summary '!$G$16:$G$35&gt;0,ROW('Summary '!$C$16:$C$35)-ROW('Summary '!C$16)+1),ROWS('Summary '!C$2:'Summary '!C14))),"")</f>
        <v/>
      </c>
      <c r="D29" s="163" t="str">
        <f t="array" ref="D29">IFERROR(INDEX('Summary '!$D$16:$D$35,SMALL(IF('Summary '!$G$16:$G$35&gt;0,ROW('Summary '!$D$16:$D$35)-ROW('Summary '!D$16)+1),ROWS('Summary '!D$2:'Summary '!D14))),"")</f>
        <v/>
      </c>
      <c r="E29" s="150" t="str">
        <f t="array" ref="E29">IFERROR(INDEX('Summary '!$E$16:$E$35,SMALL(IF('Summary '!$G$16:$G$35&gt;0,ROW('Summary '!$E$16:$E$35)-ROW('Summary '!E$16)+1),ROWS('Summary '!E$2:'Summary '!E14))),"")</f>
        <v/>
      </c>
      <c r="F29" s="151" t="str">
        <f t="array" ref="F29">IFERROR(INDEX('Summary '!$F$16:$F$35,SMALL(IF('Summary '!$G$16:$G$35&gt;0,ROW('Summary '!$F$16:$F$35)-ROW('Summary '!F$16)+1),ROWS('Summary '!F$2:'Summary '!F14))),"")</f>
        <v/>
      </c>
      <c r="G29" s="151" t="str">
        <f>IF(LEN(H29)&gt;0,'Summary '!$I$3,"")</f>
        <v/>
      </c>
      <c r="H29" s="152" t="str">
        <f t="array" ref="H29">IFERROR(INDEX('Summary '!$G$16:$G$35,SMALL(IF('Summary '!$G$16:$G$35&gt;0,ROW('Summary '!$G$16:$G$35)-ROW('Summary '!G$16)+1),ROWS('Summary '!F$2:'Summary '!F14))),"")</f>
        <v/>
      </c>
      <c r="I29" s="48"/>
      <c r="J29" s="48"/>
      <c r="K29" s="73"/>
      <c r="L29" s="72"/>
      <c r="M29" s="249"/>
      <c r="N29" s="153" t="str">
        <f t="shared" si="1"/>
        <v/>
      </c>
      <c r="O29" s="154" t="str">
        <f t="shared" si="2"/>
        <v/>
      </c>
      <c r="P29" s="155">
        <f>IFERROR(ROUND(VLOOKUP(G29,'Reference worksheet Do NOT edit'!$M$4:$O$5,3,FALSE)*H29+R29,4),0)</f>
        <v>0</v>
      </c>
      <c r="Q29" s="154">
        <f>IFERROR(ROUND(SUMIF('Reference worksheet Do NOT edit'!$M$4:$M$5,G29,'Reference worksheet Do NOT edit'!$N$4:$N$5)*H29,2),0)+IF(I29="Industry Co-Funded",(4000*H29),0)</f>
        <v>0</v>
      </c>
      <c r="R29" s="51"/>
      <c r="S29" s="157">
        <f t="shared" si="0"/>
        <v>0</v>
      </c>
      <c r="T29" s="53"/>
      <c r="U29" s="53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</row>
    <row r="30" spans="1:16382" s="49" customFormat="1" ht="24" customHeight="1" x14ac:dyDescent="0.25">
      <c r="A30" s="8"/>
      <c r="B30" s="150" t="str">
        <f t="array" ref="B30">IFERROR(INDEX('Summary '!$B$16:$B$35,SMALL(IF('Summary '!$G$16:$G$35&gt;0,ROW('Summary '!$B$16:$B$35)-ROW('Summary '!B$16)+1),ROWS('Summary '!B$2:'Summary '!B15))),"")</f>
        <v/>
      </c>
      <c r="C30" s="163" t="str">
        <f t="array" ref="C30">IFERROR(INDEX('Summary '!$C$16:$C$35,SMALL(IF('Summary '!$G$16:$G$35&gt;0,ROW('Summary '!$C$16:$C$35)-ROW('Summary '!C$16)+1),ROWS('Summary '!C$2:'Summary '!C15))),"")</f>
        <v/>
      </c>
      <c r="D30" s="163" t="str">
        <f t="array" ref="D30">IFERROR(INDEX('Summary '!$D$16:$D$35,SMALL(IF('Summary '!$G$16:$G$35&gt;0,ROW('Summary '!$D$16:$D$35)-ROW('Summary '!D$16)+1),ROWS('Summary '!D$2:'Summary '!D15))),"")</f>
        <v/>
      </c>
      <c r="E30" s="150" t="str">
        <f t="array" ref="E30">IFERROR(INDEX('Summary '!$E$16:$E$35,SMALL(IF('Summary '!$G$16:$G$35&gt;0,ROW('Summary '!$E$16:$E$35)-ROW('Summary '!E$16)+1),ROWS('Summary '!E$2:'Summary '!E15))),"")</f>
        <v/>
      </c>
      <c r="F30" s="151" t="str">
        <f t="array" ref="F30">IFERROR(INDEX('Summary '!$F$16:$F$35,SMALL(IF('Summary '!$G$16:$G$35&gt;0,ROW('Summary '!$F$16:$F$35)-ROW('Summary '!F$16)+1),ROWS('Summary '!F$2:'Summary '!F15))),"")</f>
        <v/>
      </c>
      <c r="G30" s="151" t="str">
        <f>IF(LEN(H30)&gt;0,'Summary '!$I$3,"")</f>
        <v/>
      </c>
      <c r="H30" s="152" t="str">
        <f t="array" ref="H30">IFERROR(INDEX('Summary '!$G$16:$G$35,SMALL(IF('Summary '!$G$16:$G$35&gt;0,ROW('Summary '!$G$16:$G$35)-ROW('Summary '!G$16)+1),ROWS('Summary '!F$2:'Summary '!F15))),"")</f>
        <v/>
      </c>
      <c r="I30" s="48"/>
      <c r="J30" s="48"/>
      <c r="K30" s="73"/>
      <c r="L30" s="72"/>
      <c r="M30" s="249"/>
      <c r="N30" s="153" t="str">
        <f t="shared" si="1"/>
        <v/>
      </c>
      <c r="O30" s="154" t="str">
        <f t="shared" si="2"/>
        <v/>
      </c>
      <c r="P30" s="155">
        <f>IFERROR(ROUND(VLOOKUP(G30,'Reference worksheet Do NOT edit'!$M$4:$O$5,3,FALSE)*H30+R30,4),0)</f>
        <v>0</v>
      </c>
      <c r="Q30" s="154">
        <f>IFERROR(ROUND(SUMIF('Reference worksheet Do NOT edit'!$M$4:$M$5,G30,'Reference worksheet Do NOT edit'!$N$4:$N$5)*H30,2),0)+IF(I30="Industry Co-Funded",(4000*H30),0)</f>
        <v>0</v>
      </c>
      <c r="R30" s="51"/>
      <c r="S30" s="157">
        <f t="shared" si="0"/>
        <v>0</v>
      </c>
      <c r="T30" s="53"/>
      <c r="U30" s="53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</row>
    <row r="31" spans="1:16382" s="49" customFormat="1" ht="24" customHeight="1" x14ac:dyDescent="0.25">
      <c r="A31" s="8"/>
      <c r="B31" s="150" t="str">
        <f t="array" ref="B31">IFERROR(INDEX('Summary '!$B$16:$B$35,SMALL(IF('Summary '!$G$16:$G$35&gt;0,ROW('Summary '!$B$16:$B$35)-ROW('Summary '!B$16)+1),ROWS('Summary '!B$2:'Summary '!B16))),"")</f>
        <v/>
      </c>
      <c r="C31" s="163" t="str">
        <f t="array" ref="C31">IFERROR(INDEX('Summary '!$C$16:$C$35,SMALL(IF('Summary '!$G$16:$G$35&gt;0,ROW('Summary '!$C$16:$C$35)-ROW('Summary '!C$16)+1),ROWS('Summary '!C$2:'Summary '!C16))),"")</f>
        <v/>
      </c>
      <c r="D31" s="163" t="str">
        <f t="array" ref="D31">IFERROR(INDEX('Summary '!$D$16:$D$35,SMALL(IF('Summary '!$G$16:$G$35&gt;0,ROW('Summary '!$D$16:$D$35)-ROW('Summary '!D$16)+1),ROWS('Summary '!D$2:'Summary '!D16))),"")</f>
        <v/>
      </c>
      <c r="E31" s="150" t="str">
        <f t="array" ref="E31">IFERROR(INDEX('Summary '!$E$16:$E$35,SMALL(IF('Summary '!$G$16:$G$35&gt;0,ROW('Summary '!$E$16:$E$35)-ROW('Summary '!E$16)+1),ROWS('Summary '!E$2:'Summary '!E16))),"")</f>
        <v/>
      </c>
      <c r="F31" s="151" t="str">
        <f t="array" ref="F31">IFERROR(INDEX('Summary '!$F$16:$F$35,SMALL(IF('Summary '!$G$16:$G$35&gt;0,ROW('Summary '!$F$16:$F$35)-ROW('Summary '!F$16)+1),ROWS('Summary '!F$2:'Summary '!F16))),"")</f>
        <v/>
      </c>
      <c r="G31" s="151" t="str">
        <f>IF(LEN(H31)&gt;0,'Summary '!$I$3,"")</f>
        <v/>
      </c>
      <c r="H31" s="152" t="str">
        <f t="array" ref="H31">IFERROR(INDEX('Summary '!$G$16:$G$35,SMALL(IF('Summary '!$G$16:$G$35&gt;0,ROW('Summary '!$G$16:$G$35)-ROW('Summary '!G$16)+1),ROWS('Summary '!F$2:'Summary '!F16))),"")</f>
        <v/>
      </c>
      <c r="I31" s="48"/>
      <c r="J31" s="48"/>
      <c r="K31" s="73"/>
      <c r="L31" s="72"/>
      <c r="M31" s="249"/>
      <c r="N31" s="153" t="str">
        <f t="shared" si="1"/>
        <v/>
      </c>
      <c r="O31" s="154" t="str">
        <f t="shared" si="2"/>
        <v/>
      </c>
      <c r="P31" s="155">
        <f>IFERROR(ROUND(VLOOKUP(G31,'Reference worksheet Do NOT edit'!$M$4:$O$5,3,FALSE)*H31+R31,4),0)</f>
        <v>0</v>
      </c>
      <c r="Q31" s="154">
        <f>IFERROR(ROUND(SUMIF('Reference worksheet Do NOT edit'!$M$4:$M$5,G31,'Reference worksheet Do NOT edit'!$N$4:$N$5)*H31,2),0)+IF(I31="Industry Co-Funded",(4000*H31),0)</f>
        <v>0</v>
      </c>
      <c r="R31" s="51"/>
      <c r="S31" s="157">
        <f t="shared" si="0"/>
        <v>0</v>
      </c>
      <c r="T31" s="53"/>
      <c r="U31" s="53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</row>
    <row r="32" spans="1:16382" s="49" customFormat="1" ht="24" customHeight="1" x14ac:dyDescent="0.25">
      <c r="A32" s="8"/>
      <c r="B32" s="150" t="str">
        <f t="array" ref="B32">IFERROR(INDEX('Summary '!$B$16:$B$35,SMALL(IF('Summary '!$G$16:$G$35&gt;0,ROW('Summary '!$B$16:$B$35)-ROW('Summary '!B$16)+1),ROWS('Summary '!B$2:'Summary '!B17))),"")</f>
        <v/>
      </c>
      <c r="C32" s="163" t="str">
        <f t="array" ref="C32">IFERROR(INDEX('Summary '!$C$16:$C$35,SMALL(IF('Summary '!$G$16:$G$35&gt;0,ROW('Summary '!$C$16:$C$35)-ROW('Summary '!C$16)+1),ROWS('Summary '!C$2:'Summary '!C17))),"")</f>
        <v/>
      </c>
      <c r="D32" s="163" t="str">
        <f t="array" ref="D32">IFERROR(INDEX('Summary '!$D$16:$D$35,SMALL(IF('Summary '!$G$16:$G$35&gt;0,ROW('Summary '!$D$16:$D$35)-ROW('Summary '!D$16)+1),ROWS('Summary '!D$2:'Summary '!D17))),"")</f>
        <v/>
      </c>
      <c r="E32" s="150" t="str">
        <f t="array" ref="E32">IFERROR(INDEX('Summary '!$E$16:$E$35,SMALL(IF('Summary '!$G$16:$G$35&gt;0,ROW('Summary '!$E$16:$E$35)-ROW('Summary '!E$16)+1),ROWS('Summary '!E$2:'Summary '!E17))),"")</f>
        <v/>
      </c>
      <c r="F32" s="151" t="str">
        <f t="array" ref="F32">IFERROR(INDEX('Summary '!$F$16:$F$35,SMALL(IF('Summary '!$G$16:$G$35&gt;0,ROW('Summary '!$F$16:$F$35)-ROW('Summary '!F$16)+1),ROWS('Summary '!F$2:'Summary '!F17))),"")</f>
        <v/>
      </c>
      <c r="G32" s="151" t="str">
        <f>IF(LEN(H32)&gt;0,'Summary '!$I$3,"")</f>
        <v/>
      </c>
      <c r="H32" s="152" t="str">
        <f t="array" ref="H32">IFERROR(INDEX('Summary '!$G$16:$G$35,SMALL(IF('Summary '!$G$16:$G$35&gt;0,ROW('Summary '!$G$16:$G$35)-ROW('Summary '!G$16)+1),ROWS('Summary '!F$2:'Summary '!F17))),"")</f>
        <v/>
      </c>
      <c r="I32" s="48"/>
      <c r="J32" s="48"/>
      <c r="K32" s="73"/>
      <c r="L32" s="72"/>
      <c r="M32" s="249"/>
      <c r="N32" s="153" t="str">
        <f t="shared" si="1"/>
        <v/>
      </c>
      <c r="O32" s="154" t="str">
        <f t="shared" si="2"/>
        <v/>
      </c>
      <c r="P32" s="155">
        <f>IFERROR(ROUND(VLOOKUP(G32,'Reference worksheet Do NOT edit'!$M$4:$O$5,3,FALSE)*H32+R32,4),0)</f>
        <v>0</v>
      </c>
      <c r="Q32" s="154">
        <f>IFERROR(ROUND(SUMIF('Reference worksheet Do NOT edit'!$M$4:$M$5,G32,'Reference worksheet Do NOT edit'!$N$4:$N$5)*H32,2),0)+IF(I32="Industry Co-Funded",(4000*H32),0)</f>
        <v>0</v>
      </c>
      <c r="R32" s="51"/>
      <c r="S32" s="157">
        <f t="shared" si="0"/>
        <v>0</v>
      </c>
      <c r="T32" s="53"/>
      <c r="U32" s="53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</row>
    <row r="33" spans="1:16382" s="49" customFormat="1" ht="24" customHeight="1" x14ac:dyDescent="0.25">
      <c r="A33" s="8"/>
      <c r="B33" s="150" t="str">
        <f t="array" ref="B33">IFERROR(INDEX('Summary '!$B$16:$B$35,SMALL(IF('Summary '!$G$16:$G$35&gt;0,ROW('Summary '!$B$16:$B$35)-ROW('Summary '!B$16)+1),ROWS('Summary '!B$2:'Summary '!B18))),"")</f>
        <v/>
      </c>
      <c r="C33" s="163" t="str">
        <f t="array" ref="C33">IFERROR(INDEX('Summary '!$C$16:$C$35,SMALL(IF('Summary '!$G$16:$G$35&gt;0,ROW('Summary '!$C$16:$C$35)-ROW('Summary '!C$16)+1),ROWS('Summary '!C$2:'Summary '!C18))),"")</f>
        <v/>
      </c>
      <c r="D33" s="163" t="str">
        <f t="array" ref="D33">IFERROR(INDEX('Summary '!$D$16:$D$35,SMALL(IF('Summary '!$G$16:$G$35&gt;0,ROW('Summary '!$D$16:$D$35)-ROW('Summary '!D$16)+1),ROWS('Summary '!D$2:'Summary '!D18))),"")</f>
        <v/>
      </c>
      <c r="E33" s="150" t="str">
        <f t="array" ref="E33">IFERROR(INDEX('Summary '!$E$16:$E$35,SMALL(IF('Summary '!$G$16:$G$35&gt;0,ROW('Summary '!$E$16:$E$35)-ROW('Summary '!E$16)+1),ROWS('Summary '!E$2:'Summary '!E18))),"")</f>
        <v/>
      </c>
      <c r="F33" s="151" t="str">
        <f t="array" ref="F33">IFERROR(INDEX('Summary '!$F$16:$F$35,SMALL(IF('Summary '!$G$16:$G$35&gt;0,ROW('Summary '!$F$16:$F$35)-ROW('Summary '!F$16)+1),ROWS('Summary '!F$2:'Summary '!F18))),"")</f>
        <v/>
      </c>
      <c r="G33" s="151" t="str">
        <f>IF(LEN(H33)&gt;0,'Summary '!$I$3,"")</f>
        <v/>
      </c>
      <c r="H33" s="152" t="str">
        <f t="array" ref="H33">IFERROR(INDEX('Summary '!$G$16:$G$35,SMALL(IF('Summary '!$G$16:$G$35&gt;0,ROW('Summary '!$G$16:$G$35)-ROW('Summary '!G$16)+1),ROWS('Summary '!F$2:'Summary '!F18))),"")</f>
        <v/>
      </c>
      <c r="I33" s="48"/>
      <c r="J33" s="48"/>
      <c r="K33" s="73"/>
      <c r="L33" s="72"/>
      <c r="M33" s="249"/>
      <c r="N33" s="153" t="str">
        <f t="shared" si="1"/>
        <v/>
      </c>
      <c r="O33" s="154" t="str">
        <f t="shared" si="2"/>
        <v/>
      </c>
      <c r="P33" s="155">
        <f>IFERROR(ROUND(VLOOKUP(G33,'Reference worksheet Do NOT edit'!$M$4:$O$5,3,FALSE)*H33+R33,4),0)</f>
        <v>0</v>
      </c>
      <c r="Q33" s="154">
        <f>IFERROR(ROUND(SUMIF('Reference worksheet Do NOT edit'!$M$4:$M$5,G33,'Reference worksheet Do NOT edit'!$N$4:$N$5)*H33,2),0)+IF(I33="Industry Co-Funded",(4000*H33),0)</f>
        <v>0</v>
      </c>
      <c r="R33" s="51"/>
      <c r="S33" s="157">
        <f t="shared" si="0"/>
        <v>0</v>
      </c>
      <c r="T33" s="53"/>
      <c r="U33" s="5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</row>
    <row r="34" spans="1:16382" s="49" customFormat="1" ht="24" customHeight="1" x14ac:dyDescent="0.25">
      <c r="A34" s="8"/>
      <c r="B34" s="150" t="str">
        <f t="array" ref="B34">IFERROR(INDEX('Summary '!$B$16:$B$35,SMALL(IF('Summary '!$G$16:$G$35&gt;0,ROW('Summary '!$B$16:$B$35)-ROW('Summary '!B$16)+1),ROWS('Summary '!B$2:'Summary '!B19))),"")</f>
        <v/>
      </c>
      <c r="C34" s="163" t="str">
        <f t="array" ref="C34">IFERROR(INDEX('Summary '!$C$16:$C$35,SMALL(IF('Summary '!$G$16:$G$35&gt;0,ROW('Summary '!$C$16:$C$35)-ROW('Summary '!C$16)+1),ROWS('Summary '!C$2:'Summary '!C19))),"")</f>
        <v/>
      </c>
      <c r="D34" s="163" t="str">
        <f t="array" ref="D34">IFERROR(INDEX('Summary '!$D$16:$D$35,SMALL(IF('Summary '!$G$16:$G$35&gt;0,ROW('Summary '!$D$16:$D$35)-ROW('Summary '!D$16)+1),ROWS('Summary '!D$2:'Summary '!D19))),"")</f>
        <v/>
      </c>
      <c r="E34" s="150" t="str">
        <f t="array" ref="E34">IFERROR(INDEX('Summary '!$E$16:$E$35,SMALL(IF('Summary '!$G$16:$G$35&gt;0,ROW('Summary '!$E$16:$E$35)-ROW('Summary '!E$16)+1),ROWS('Summary '!E$2:'Summary '!E19))),"")</f>
        <v/>
      </c>
      <c r="F34" s="151" t="str">
        <f t="array" ref="F34">IFERROR(INDEX('Summary '!$F$16:$F$35,SMALL(IF('Summary '!$G$16:$G$35&gt;0,ROW('Summary '!$F$16:$F$35)-ROW('Summary '!F$16)+1),ROWS('Summary '!F$2:'Summary '!F19))),"")</f>
        <v/>
      </c>
      <c r="G34" s="151" t="str">
        <f>IF(LEN(H34)&gt;0,'Summary '!$I$3,"")</f>
        <v/>
      </c>
      <c r="H34" s="152" t="str">
        <f t="array" ref="H34">IFERROR(INDEX('Summary '!$G$16:$G$35,SMALL(IF('Summary '!$G$16:$G$35&gt;0,ROW('Summary '!$G$16:$G$35)-ROW('Summary '!G$16)+1),ROWS('Summary '!F$2:'Summary '!F19))),"")</f>
        <v/>
      </c>
      <c r="I34" s="48"/>
      <c r="J34" s="48"/>
      <c r="K34" s="73"/>
      <c r="L34" s="72"/>
      <c r="M34" s="249"/>
      <c r="N34" s="153" t="str">
        <f t="shared" si="1"/>
        <v/>
      </c>
      <c r="O34" s="154" t="str">
        <f t="shared" si="2"/>
        <v/>
      </c>
      <c r="P34" s="155">
        <f>IFERROR(ROUND(VLOOKUP(G34,'Reference worksheet Do NOT edit'!$M$4:$O$5,3,FALSE)*H34+R34,4),0)</f>
        <v>0</v>
      </c>
      <c r="Q34" s="154">
        <f>IFERROR(ROUND(SUMIF('Reference worksheet Do NOT edit'!$M$4:$M$5,G34,'Reference worksheet Do NOT edit'!$N$4:$N$5)*H34,2),0)+IF(I34="Industry Co-Funded",(4000*H34),0)</f>
        <v>0</v>
      </c>
      <c r="R34" s="51"/>
      <c r="S34" s="157">
        <f t="shared" si="0"/>
        <v>0</v>
      </c>
      <c r="T34" s="53"/>
      <c r="U34" s="53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</row>
    <row r="35" spans="1:16382" s="49" customFormat="1" ht="24" customHeight="1" x14ac:dyDescent="0.25">
      <c r="A35" s="8"/>
      <c r="B35" s="150" t="str">
        <f t="array" ref="B35">IFERROR(INDEX('Summary '!$B$16:$B$35,SMALL(IF('Summary '!$G$16:$G$35&gt;0,ROW('Summary '!$B$16:$B$35)-ROW('Summary '!B$16)+1),ROWS('Summary '!B$2:'Summary '!B20))),"")</f>
        <v/>
      </c>
      <c r="C35" s="163" t="str">
        <f t="array" ref="C35">IFERROR(INDEX('Summary '!$C$16:$C$35,SMALL(IF('Summary '!$G$16:$G$35&gt;0,ROW('Summary '!$C$16:$C$35)-ROW('Summary '!C$16)+1),ROWS('Summary '!C$2:'Summary '!C20))),"")</f>
        <v/>
      </c>
      <c r="D35" s="163" t="str">
        <f t="array" ref="D35">IFERROR(INDEX('Summary '!$D$16:$D$35,SMALL(IF('Summary '!$G$16:$G$35&gt;0,ROW('Summary '!$D$16:$D$35)-ROW('Summary '!D$16)+1),ROWS('Summary '!D$2:'Summary '!D20))),"")</f>
        <v/>
      </c>
      <c r="E35" s="150" t="str">
        <f t="array" ref="E35">IFERROR(INDEX('Summary '!$E$16:$E$35,SMALL(IF('Summary '!$G$16:$G$35&gt;0,ROW('Summary '!$E$16:$E$35)-ROW('Summary '!E$16)+1),ROWS('Summary '!E$2:'Summary '!E20))),"")</f>
        <v/>
      </c>
      <c r="F35" s="151" t="str">
        <f t="array" ref="F35">IFERROR(INDEX('Summary '!$F$16:$F$35,SMALL(IF('Summary '!$G$16:$G$35&gt;0,ROW('Summary '!$F$16:$F$35)-ROW('Summary '!F$16)+1),ROWS('Summary '!F$2:'Summary '!F20))),"")</f>
        <v/>
      </c>
      <c r="G35" s="151" t="str">
        <f>IF(LEN(H35)&gt;0,'Summary '!$I$3,"")</f>
        <v/>
      </c>
      <c r="H35" s="152" t="str">
        <f t="array" ref="H35">IFERROR(INDEX('Summary '!$G$16:$G$35,SMALL(IF('Summary '!$G$16:$G$35&gt;0,ROW('Summary '!$G$16:$G$35)-ROW('Summary '!G$16)+1),ROWS('Summary '!F$2:'Summary '!F20))),"")</f>
        <v/>
      </c>
      <c r="I35" s="48"/>
      <c r="J35" s="48"/>
      <c r="K35" s="73"/>
      <c r="L35" s="72"/>
      <c r="M35" s="249"/>
      <c r="N35" s="153" t="str">
        <f t="shared" si="1"/>
        <v/>
      </c>
      <c r="O35" s="154" t="str">
        <f t="shared" si="2"/>
        <v/>
      </c>
      <c r="P35" s="155">
        <f>IFERROR(ROUND(VLOOKUP(G35,'Reference worksheet Do NOT edit'!$M$4:$O$5,3,FALSE)*H35+R35,4),0)</f>
        <v>0</v>
      </c>
      <c r="Q35" s="154">
        <f>IFERROR(ROUND(SUMIF('Reference worksheet Do NOT edit'!$M$4:$M$5,G35,'Reference worksheet Do NOT edit'!$N$4:$N$5)*H35,2),0)+IF(I35="Industry Co-Funded",(4000*H35),0)</f>
        <v>0</v>
      </c>
      <c r="R35" s="51"/>
      <c r="S35" s="157">
        <f t="shared" si="0"/>
        <v>0</v>
      </c>
      <c r="T35" s="53"/>
      <c r="U35" s="53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</row>
    <row r="36" spans="1:16382" s="49" customFormat="1" ht="24" customHeight="1" x14ac:dyDescent="0.25">
      <c r="A36" s="8"/>
      <c r="B36" s="150" t="str">
        <f t="array" ref="B36">IFERROR(INDEX('Summary '!$B$16:$B$35,SMALL(IF('Summary '!$G$16:$G$35&gt;0,ROW('Summary '!$B$16:$B$35)-ROW('Summary '!B$16)+1),ROWS('Summary '!B$2:'Summary '!B21))),"")</f>
        <v/>
      </c>
      <c r="C36" s="163" t="str">
        <f t="array" ref="C36">IFERROR(INDEX('Summary '!$C$16:$C$35,SMALL(IF('Summary '!$G$16:$G$35&gt;0,ROW('Summary '!$C$16:$C$35)-ROW('Summary '!C$16)+1),ROWS('Summary '!C$2:'Summary '!C21))),"")</f>
        <v/>
      </c>
      <c r="D36" s="163" t="str">
        <f t="array" ref="D36">IFERROR(INDEX('Summary '!$D$16:$D$35,SMALL(IF('Summary '!$G$16:$G$35&gt;0,ROW('Summary '!$D$16:$D$35)-ROW('Summary '!D$16)+1),ROWS('Summary '!D$2:'Summary '!D21))),"")</f>
        <v/>
      </c>
      <c r="E36" s="150" t="str">
        <f t="array" ref="E36">IFERROR(INDEX('Summary '!$E$16:$E$35,SMALL(IF('Summary '!$G$16:$G$35&gt;0,ROW('Summary '!$E$16:$E$35)-ROW('Summary '!E$16)+1),ROWS('Summary '!E$2:'Summary '!E21))),"")</f>
        <v/>
      </c>
      <c r="F36" s="151" t="str">
        <f t="array" ref="F36">IFERROR(INDEX('Summary '!$F$16:$F$35,SMALL(IF('Summary '!$G$16:$G$35&gt;0,ROW('Summary '!$F$16:$F$35)-ROW('Summary '!F$16)+1),ROWS('Summary '!F$2:'Summary '!F21))),"")</f>
        <v/>
      </c>
      <c r="G36" s="151" t="str">
        <f>IF(LEN(H36)&gt;0,'Summary '!$I$3,"")</f>
        <v/>
      </c>
      <c r="H36" s="152" t="str">
        <f t="array" ref="H36">IFERROR(INDEX('Summary '!$G$16:$G$35,SMALL(IF('Summary '!$G$16:$G$35&gt;0,ROW('Summary '!$G$16:$G$35)-ROW('Summary '!G$16)+1),ROWS('Summary '!F$2:'Summary '!F21))),"")</f>
        <v/>
      </c>
      <c r="I36" s="48"/>
      <c r="J36" s="48"/>
      <c r="K36" s="73"/>
      <c r="L36" s="72"/>
      <c r="M36" s="249"/>
      <c r="N36" s="153" t="str">
        <f t="shared" si="1"/>
        <v/>
      </c>
      <c r="O36" s="154" t="str">
        <f t="shared" si="2"/>
        <v/>
      </c>
      <c r="P36" s="155">
        <f>IFERROR(ROUND(VLOOKUP(G36,'Reference worksheet Do NOT edit'!$M$4:$O$5,3,FALSE)*H36+R36,4),0)</f>
        <v>0</v>
      </c>
      <c r="Q36" s="154">
        <f>IFERROR(ROUND(SUMIF('Reference worksheet Do NOT edit'!$M$4:$M$5,G36,'Reference worksheet Do NOT edit'!$N$4:$N$5)*H36,2),0)+IF(I36="Industry Co-Funded",(4000*H36),0)</f>
        <v>0</v>
      </c>
      <c r="R36" s="51"/>
      <c r="S36" s="157">
        <f t="shared" si="0"/>
        <v>0</v>
      </c>
      <c r="T36" s="53"/>
      <c r="U36" s="53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</row>
    <row r="37" spans="1:16382" s="49" customFormat="1" ht="24" customHeight="1" x14ac:dyDescent="0.25">
      <c r="A37" s="8"/>
      <c r="B37" s="169" t="s">
        <v>6</v>
      </c>
      <c r="C37" s="170"/>
      <c r="D37" s="170"/>
      <c r="E37" s="170"/>
      <c r="F37" s="170"/>
      <c r="G37" s="170"/>
      <c r="H37" s="160"/>
      <c r="I37" s="170"/>
      <c r="J37" s="170"/>
      <c r="K37" s="170"/>
      <c r="L37" s="171"/>
      <c r="M37" s="172"/>
      <c r="N37" s="156">
        <f>SUM(N17:N36)</f>
        <v>0</v>
      </c>
      <c r="O37" s="156">
        <f>SUM(O17:O36)</f>
        <v>0</v>
      </c>
      <c r="P37" s="156">
        <f>SUM(P17:P36)</f>
        <v>0</v>
      </c>
      <c r="Q37" s="156">
        <f t="shared" ref="Q37:R37" si="3">SUM(Q17:Q36)</f>
        <v>0</v>
      </c>
      <c r="R37" s="156">
        <f t="shared" si="3"/>
        <v>0</v>
      </c>
      <c r="S37" s="156">
        <f>SUM(S17:S36)</f>
        <v>0</v>
      </c>
      <c r="T37" s="53"/>
      <c r="U37" s="53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</row>
    <row r="38" spans="1:16382" ht="23.25" customHeight="1" x14ac:dyDescent="0.25">
      <c r="A38" s="8"/>
      <c r="B38" s="8"/>
      <c r="C38" s="8"/>
      <c r="D38" s="8"/>
      <c r="E38" s="8"/>
      <c r="F38" s="8"/>
      <c r="G38" s="8"/>
      <c r="H38" s="44"/>
      <c r="I38" s="8"/>
      <c r="J38" s="8"/>
      <c r="K38" s="8"/>
      <c r="L38" s="8"/>
      <c r="M38" s="8"/>
      <c r="N38" s="118"/>
      <c r="O38" s="118"/>
      <c r="P38" s="118"/>
      <c r="Q38" s="119"/>
      <c r="R38" s="55"/>
      <c r="S38" s="118"/>
      <c r="T38" s="56"/>
      <c r="U38" s="56"/>
    </row>
    <row r="39" spans="1:16382" s="1" customFormat="1" ht="23.25" customHeight="1" thickBot="1" x14ac:dyDescent="0.3">
      <c r="A39" s="14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120"/>
      <c r="O39" s="121"/>
      <c r="P39" s="122"/>
      <c r="Q39" s="122"/>
      <c r="R39" s="58"/>
      <c r="S39" s="128"/>
      <c r="T39" s="59"/>
      <c r="U39" s="6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</row>
    <row r="40" spans="1:16382" ht="23.25" customHeight="1" thickBot="1" x14ac:dyDescent="0.3">
      <c r="A40" s="8"/>
      <c r="B40" s="108" t="str">
        <f>"Term 2: "&amp;'Summary '!H15</f>
        <v>Term 2: May - Aug 2017</v>
      </c>
      <c r="C40" s="109"/>
      <c r="D40" s="109"/>
      <c r="E40" s="110"/>
      <c r="F40" s="110"/>
      <c r="G40" s="110"/>
      <c r="H40" s="111"/>
      <c r="I40" s="30"/>
      <c r="J40" s="30"/>
      <c r="K40" s="30"/>
      <c r="L40" s="30"/>
      <c r="M40" s="30"/>
      <c r="N40" s="123"/>
      <c r="O40" s="123"/>
      <c r="P40" s="124"/>
      <c r="Q40" s="125"/>
      <c r="R40" s="61"/>
      <c r="S40" s="118"/>
      <c r="T40" s="56"/>
      <c r="U40" s="56"/>
    </row>
    <row r="41" spans="1:16382" ht="30" customHeight="1" x14ac:dyDescent="0.25">
      <c r="A41" s="8"/>
      <c r="B41" s="428" t="str">
        <f>B$15</f>
        <v>Intern name</v>
      </c>
      <c r="C41" s="428" t="str">
        <f t="shared" ref="C41:J41" si="4">C$15</f>
        <v>Academic Supervisor / Account Holder</v>
      </c>
      <c r="D41" s="426" t="str">
        <f t="shared" si="4"/>
        <v>Co-Supervisor</v>
      </c>
      <c r="E41" s="428" t="str">
        <f t="shared" si="4"/>
        <v>University</v>
      </c>
      <c r="F41" s="426" t="str">
        <f t="shared" si="4"/>
        <v>Partner</v>
      </c>
      <c r="G41" s="426" t="str">
        <f t="shared" si="4"/>
        <v>Funding type</v>
      </c>
      <c r="H41" s="426" t="str">
        <f t="shared" si="4"/>
        <v>Internship Units</v>
      </c>
      <c r="I41" s="426" t="str">
        <f t="shared" si="4"/>
        <v xml:space="preserve">Co Funding Option (no selection required unless advised) </v>
      </c>
      <c r="J41" s="434" t="str">
        <f t="shared" si="4"/>
        <v>Intern degree
(Masters / PhD / PDF)</v>
      </c>
      <c r="K41" s="420" t="str">
        <f>K$15</f>
        <v>Internship Period (4 to 6 months per unit)</v>
      </c>
      <c r="L41" s="421"/>
      <c r="M41" s="422" t="str">
        <f t="shared" ref="M41:S41" si="5">M$15</f>
        <v>Stipend Overwrite (if more than $10,000 auto)</v>
      </c>
      <c r="N41" s="424" t="str">
        <f t="shared" si="5"/>
        <v>Stipend  
(Auto - min. $10,000 per internship unit)</v>
      </c>
      <c r="O41" s="430" t="str">
        <f t="shared" si="5"/>
        <v>Research Expenses</v>
      </c>
      <c r="P41" s="430" t="str">
        <f t="shared" si="5"/>
        <v xml:space="preserve">Total Award </v>
      </c>
      <c r="Q41" s="430" t="str">
        <f t="shared" si="5"/>
        <v>Partner Contribution</v>
      </c>
      <c r="R41" s="426" t="str">
        <f t="shared" si="5"/>
        <v xml:space="preserve">Additional Partner contribution </v>
      </c>
      <c r="S41" s="430" t="str">
        <f t="shared" si="5"/>
        <v>University Co-Funding Amount</v>
      </c>
      <c r="T41" s="432" t="str">
        <f>T$15</f>
        <v>Mitacs Grant Specialist Use Only</v>
      </c>
      <c r="U41" s="433"/>
    </row>
    <row r="42" spans="1:16382" ht="51.75" customHeight="1" thickBot="1" x14ac:dyDescent="0.3">
      <c r="A42" s="8"/>
      <c r="B42" s="429"/>
      <c r="C42" s="429"/>
      <c r="D42" s="427"/>
      <c r="E42" s="429"/>
      <c r="F42" s="427"/>
      <c r="G42" s="427"/>
      <c r="H42" s="427"/>
      <c r="I42" s="427"/>
      <c r="J42" s="435"/>
      <c r="K42" s="213" t="str">
        <f>K$16</f>
        <v>Start Date</v>
      </c>
      <c r="L42" s="213" t="str">
        <f>L$16</f>
        <v>End Date</v>
      </c>
      <c r="M42" s="423"/>
      <c r="N42" s="425"/>
      <c r="O42" s="431"/>
      <c r="P42" s="431"/>
      <c r="Q42" s="431"/>
      <c r="R42" s="427"/>
      <c r="S42" s="431"/>
      <c r="T42" s="42" t="str">
        <f>T$16</f>
        <v>Funding Request Ref.</v>
      </c>
      <c r="U42" s="42" t="str">
        <f>U$16</f>
        <v>Award Letter Release Date</v>
      </c>
    </row>
    <row r="43" spans="1:16382" ht="24" customHeight="1" x14ac:dyDescent="0.25">
      <c r="A43" s="8"/>
      <c r="B43" s="163" t="str">
        <f t="array" ref="B43">IFERROR(INDEX('Summary '!$B$16:$B$35,SMALL(IF('Summary '!$H$16:$H$35&gt;0,ROW('Summary '!$B$16:$B$35)-ROW('Summary '!B$16)+1),ROWS('Summary '!B$2:'Summary '!B2))),"")</f>
        <v/>
      </c>
      <c r="C43" s="163" t="str">
        <f t="array" ref="C43">IFERROR(INDEX('Summary '!$C$16:$C$35,SMALL(IF('Summary '!$H$16:$H$35&gt;0,ROW('Summary '!$C$16:$C$35)-ROW('Summary '!C$16)+1),ROWS('Summary '!C$2:'Summary '!C2))),"")</f>
        <v/>
      </c>
      <c r="D43" s="163" t="str">
        <f t="array" ref="D43">IFERROR(INDEX('Summary '!$D$16:$D$35,SMALL(IF('Summary '!$H$16:$H$35&gt;0,ROW('Summary '!$D$16:$D$35)-ROW('Summary '!D$16)+1),ROWS('Summary '!D$2:'Summary '!D2))),"")</f>
        <v/>
      </c>
      <c r="E43" s="150" t="str">
        <f t="array" ref="E43">IFERROR(INDEX('Summary '!$E$16:$E$35,SMALL(IF('Summary '!$H$16:$H$35&gt;0,ROW('Summary '!$E$16:$E$35)-ROW('Summary '!E$16)+1),ROWS('Summary '!D$2:'Summary '!D2))),"")</f>
        <v/>
      </c>
      <c r="F43" s="151" t="str">
        <f t="array" ref="F43">IFERROR(INDEX('Summary '!$F$16:$F$35,SMALL(IF('Summary '!$H$16:$H$35&gt;0,ROW('Summary '!$F$16:$F$35)-ROW('Summary '!F$16)+1),ROWS('Summary '!F$2:'Summary '!F2))),"")</f>
        <v/>
      </c>
      <c r="G43" s="151" t="str">
        <f>IF(LEN(H43)&gt;0,'Summary '!$I$3,"")</f>
        <v/>
      </c>
      <c r="H43" s="152" t="str">
        <f t="array" ref="H43">IFERROR(INDEX('Summary '!$H$16:$H$35,SMALL(IF('Summary '!$H$16:$H$35&gt;0,ROW('Summary '!$H$16:$H$35)-ROW('Summary '!H$16)+1),ROWS('Summary '!G$2:'Summary '!G2))),"")</f>
        <v/>
      </c>
      <c r="I43" s="48"/>
      <c r="J43" s="48"/>
      <c r="K43" s="72"/>
      <c r="L43" s="72"/>
      <c r="M43" s="248"/>
      <c r="N43" s="153" t="str">
        <f>IF(LEN(H43)&gt;0,IF(ISBLANK(M43),ROUND(H43*10000,2),ROUND(M43,2)),"")</f>
        <v/>
      </c>
      <c r="O43" s="154" t="str">
        <f>IFERROR(ROUND(P43-N43,4),"")</f>
        <v/>
      </c>
      <c r="P43" s="155">
        <f>IFERROR(ROUND(VLOOKUP(G43,'Reference worksheet Do NOT edit'!$M$4:$O$5,3,FALSE)*H43+R43,4),0)</f>
        <v>0</v>
      </c>
      <c r="Q43" s="154">
        <f>IFERROR(ROUND(SUMIF('Reference worksheet Do NOT edit'!$M$4:$M$5,G43,'Reference worksheet Do NOT edit'!$N$4:$N$5)*H43,2),0)+IF(I43="Industry Co-Funded",(4000*H43),0)</f>
        <v>0</v>
      </c>
      <c r="R43" s="51"/>
      <c r="S43" s="157">
        <f t="shared" ref="S43:S62" si="6">IF(LEN(H43)&lt;1,0,IF(I43="University Co-Funded",(4000*H43),0))</f>
        <v>0</v>
      </c>
      <c r="T43" s="52"/>
      <c r="U43" s="62"/>
    </row>
    <row r="44" spans="1:16382" ht="24" customHeight="1" x14ac:dyDescent="0.25">
      <c r="A44" s="8"/>
      <c r="B44" s="163" t="str">
        <f t="array" ref="B44">IFERROR(INDEX('Summary '!$B$16:$B$35,SMALL(IF('Summary '!$H$16:$H$35&gt;0,ROW('Summary '!$B$16:$B$35)-ROW('Summary '!B$16)+1),ROWS('Summary '!B$2:'Summary '!B3))),"")</f>
        <v/>
      </c>
      <c r="C44" s="163" t="str">
        <f t="array" ref="C44">IFERROR(INDEX('Summary '!$C$16:$C$35,SMALL(IF('Summary '!$H$16:$H$35&gt;0,ROW('Summary '!$C$16:$C$35)-ROW('Summary '!C$16)+1),ROWS('Summary '!C$2:'Summary '!C3))),"")</f>
        <v/>
      </c>
      <c r="D44" s="163" t="str">
        <f t="array" ref="D44">IFERROR(INDEX('Summary '!$D$16:$D$35,SMALL(IF('Summary '!$H$16:$H$35&gt;0,ROW('Summary '!$D$16:$D$35)-ROW('Summary '!D$16)+1),ROWS('Summary '!D$2:'Summary '!D3))),"")</f>
        <v/>
      </c>
      <c r="E44" s="150" t="str">
        <f t="array" ref="E44">IFERROR(INDEX('Summary '!$E$16:$E$35,SMALL(IF('Summary '!$H$16:$H$35&gt;0,ROW('Summary '!$E$16:$E$35)-ROW('Summary '!E$16)+1),ROWS('Summary '!D$2:'Summary '!D3))),"")</f>
        <v/>
      </c>
      <c r="F44" s="151" t="str">
        <f t="array" ref="F44">IFERROR(INDEX('Summary '!$F$16:$F$35,SMALL(IF('Summary '!$H$16:$H$35&gt;0,ROW('Summary '!$F$16:$F$35)-ROW('Summary '!F$16)+1),ROWS('Summary '!F$2:'Summary '!F3))),"")</f>
        <v/>
      </c>
      <c r="G44" s="151" t="str">
        <f>IF(LEN(H44)&gt;0,'Summary '!$I$3,"")</f>
        <v/>
      </c>
      <c r="H44" s="152" t="str">
        <f t="array" ref="H44">IFERROR(INDEX('Summary '!$H$16:$H$35,SMALL(IF('Summary '!$H$16:$H$35&gt;0,ROW('Summary '!$H$16:$H$35)-ROW('Summary '!H$16)+1),ROWS('Summary '!G$2:'Summary '!G3))),"")</f>
        <v/>
      </c>
      <c r="I44" s="48"/>
      <c r="J44" s="48"/>
      <c r="K44" s="73"/>
      <c r="L44" s="72"/>
      <c r="M44" s="249"/>
      <c r="N44" s="153" t="str">
        <f t="shared" ref="N44:N62" si="7">IF(LEN(H44)&gt;0,IF(ISBLANK(M44),ROUND(H44*10000,2),ROUND(M44,2)),"")</f>
        <v/>
      </c>
      <c r="O44" s="154" t="str">
        <f t="shared" ref="O44:O62" si="8">IFERROR(ROUND(P44-N44,4),"")</f>
        <v/>
      </c>
      <c r="P44" s="155">
        <f>IFERROR(ROUND(VLOOKUP(G44,'Reference worksheet Do NOT edit'!$M$4:$O$5,3,FALSE)*H44+R44,4),0)</f>
        <v>0</v>
      </c>
      <c r="Q44" s="154">
        <f>IFERROR(ROUND(SUMIF('Reference worksheet Do NOT edit'!$M$4:$M$5,G44,'Reference worksheet Do NOT edit'!$N$4:$N$5)*H44,2),0)+IF(I44="Industry Co-Funded",(4000*H44),0)</f>
        <v>0</v>
      </c>
      <c r="R44" s="51"/>
      <c r="S44" s="157">
        <f t="shared" si="6"/>
        <v>0</v>
      </c>
      <c r="T44" s="52"/>
      <c r="U44" s="63"/>
    </row>
    <row r="45" spans="1:16382" ht="24" customHeight="1" x14ac:dyDescent="0.25">
      <c r="A45" s="8"/>
      <c r="B45" s="163" t="str">
        <f t="array" ref="B45">IFERROR(INDEX('Summary '!$B$16:$B$35,SMALL(IF('Summary '!$H$16:$H$35&gt;0,ROW('Summary '!$B$16:$B$35)-ROW('Summary '!B$16)+1),ROWS('Summary '!B$2:'Summary '!B4))),"")</f>
        <v/>
      </c>
      <c r="C45" s="163" t="str">
        <f t="array" ref="C45">IFERROR(INDEX('Summary '!$C$16:$C$35,SMALL(IF('Summary '!$H$16:$H$35&gt;0,ROW('Summary '!$C$16:$C$35)-ROW('Summary '!C$16)+1),ROWS('Summary '!C$2:'Summary '!C4))),"")</f>
        <v/>
      </c>
      <c r="D45" s="163" t="str">
        <f t="array" ref="D45">IFERROR(INDEX('Summary '!$D$16:$D$35,SMALL(IF('Summary '!$H$16:$H$35&gt;0,ROW('Summary '!$D$16:$D$35)-ROW('Summary '!D$16)+1),ROWS('Summary '!D$2:'Summary '!D4))),"")</f>
        <v/>
      </c>
      <c r="E45" s="150" t="str">
        <f t="array" ref="E45">IFERROR(INDEX('Summary '!$E$16:$E$35,SMALL(IF('Summary '!$H$16:$H$35&gt;0,ROW('Summary '!$E$16:$E$35)-ROW('Summary '!E$16)+1),ROWS('Summary '!D$2:'Summary '!D4))),"")</f>
        <v/>
      </c>
      <c r="F45" s="151" t="str">
        <f t="array" ref="F45">IFERROR(INDEX('Summary '!$F$16:$F$35,SMALL(IF('Summary '!$H$16:$H$35&gt;0,ROW('Summary '!$F$16:$F$35)-ROW('Summary '!F$16)+1),ROWS('Summary '!F$2:'Summary '!F4))),"")</f>
        <v/>
      </c>
      <c r="G45" s="151" t="str">
        <f>IF(LEN(H45)&gt;0,'Summary '!$I$3,"")</f>
        <v/>
      </c>
      <c r="H45" s="152" t="str">
        <f t="array" ref="H45">IFERROR(INDEX('Summary '!$H$16:$H$35,SMALL(IF('Summary '!$H$16:$H$35&gt;0,ROW('Summary '!$H$16:$H$35)-ROW('Summary '!H$16)+1),ROWS('Summary '!G$2:'Summary '!G4))),"")</f>
        <v/>
      </c>
      <c r="I45" s="48"/>
      <c r="J45" s="48"/>
      <c r="K45" s="73"/>
      <c r="L45" s="72"/>
      <c r="M45" s="249"/>
      <c r="N45" s="153" t="str">
        <f t="shared" si="7"/>
        <v/>
      </c>
      <c r="O45" s="154" t="str">
        <f t="shared" si="8"/>
        <v/>
      </c>
      <c r="P45" s="155">
        <f>IFERROR(ROUND(VLOOKUP(G45,'Reference worksheet Do NOT edit'!$M$4:$O$5,3,FALSE)*H45+R45,4),0)</f>
        <v>0</v>
      </c>
      <c r="Q45" s="154">
        <f>IFERROR(ROUND(SUMIF('Reference worksheet Do NOT edit'!$M$4:$M$5,G45,'Reference worksheet Do NOT edit'!$N$4:$N$5)*H45,2),0)+IF(I45="Industry Co-Funded",(4000*H45),0)</f>
        <v>0</v>
      </c>
      <c r="R45" s="51"/>
      <c r="S45" s="157">
        <f t="shared" si="6"/>
        <v>0</v>
      </c>
      <c r="T45" s="53"/>
      <c r="U45" s="63"/>
    </row>
    <row r="46" spans="1:16382" ht="24" customHeight="1" x14ac:dyDescent="0.25">
      <c r="A46" s="8"/>
      <c r="B46" s="163" t="str">
        <f t="array" ref="B46">IFERROR(INDEX('Summary '!$B$16:$B$35,SMALL(IF('Summary '!$H$16:$H$35&gt;0,ROW('Summary '!$B$16:$B$35)-ROW('Summary '!B$16)+1),ROWS('Summary '!B$2:'Summary '!B5))),"")</f>
        <v/>
      </c>
      <c r="C46" s="163" t="str">
        <f t="array" ref="C46">IFERROR(INDEX('Summary '!$C$16:$C$35,SMALL(IF('Summary '!$H$16:$H$35&gt;0,ROW('Summary '!$C$16:$C$35)-ROW('Summary '!C$16)+1),ROWS('Summary '!C$2:'Summary '!C5))),"")</f>
        <v/>
      </c>
      <c r="D46" s="163" t="str">
        <f t="array" ref="D46">IFERROR(INDEX('Summary '!$D$16:$D$35,SMALL(IF('Summary '!$H$16:$H$35&gt;0,ROW('Summary '!$D$16:$D$35)-ROW('Summary '!D$16)+1),ROWS('Summary '!D$2:'Summary '!D5))),"")</f>
        <v/>
      </c>
      <c r="E46" s="150" t="str">
        <f t="array" ref="E46">IFERROR(INDEX('Summary '!$E$16:$E$35,SMALL(IF('Summary '!$H$16:$H$35&gt;0,ROW('Summary '!$E$16:$E$35)-ROW('Summary '!E$16)+1),ROWS('Summary '!D$2:'Summary '!D5))),"")</f>
        <v/>
      </c>
      <c r="F46" s="151" t="str">
        <f t="array" ref="F46">IFERROR(INDEX('Summary '!$F$16:$F$35,SMALL(IF('Summary '!$H$16:$H$35&gt;0,ROW('Summary '!$F$16:$F$35)-ROW('Summary '!F$16)+1),ROWS('Summary '!F$2:'Summary '!F5))),"")</f>
        <v/>
      </c>
      <c r="G46" s="151" t="str">
        <f>IF(LEN(H46)&gt;0,'Summary '!$I$3,"")</f>
        <v/>
      </c>
      <c r="H46" s="152" t="str">
        <f t="array" ref="H46">IFERROR(INDEX('Summary '!$H$16:$H$35,SMALL(IF('Summary '!$H$16:$H$35&gt;0,ROW('Summary '!$H$16:$H$35)-ROW('Summary '!H$16)+1),ROWS('Summary '!G$2:'Summary '!G5))),"")</f>
        <v/>
      </c>
      <c r="I46" s="48"/>
      <c r="J46" s="48"/>
      <c r="K46" s="73"/>
      <c r="L46" s="72"/>
      <c r="M46" s="249"/>
      <c r="N46" s="153" t="str">
        <f t="shared" si="7"/>
        <v/>
      </c>
      <c r="O46" s="154" t="str">
        <f t="shared" si="8"/>
        <v/>
      </c>
      <c r="P46" s="155">
        <f>IFERROR(ROUND(VLOOKUP(G46,'Reference worksheet Do NOT edit'!$M$4:$O$5,3,FALSE)*H46+R46,4),0)</f>
        <v>0</v>
      </c>
      <c r="Q46" s="154">
        <f>IFERROR(ROUND(SUMIF('Reference worksheet Do NOT edit'!$M$4:$M$5,G46,'Reference worksheet Do NOT edit'!$N$4:$N$5)*H46,2),0)+IF(I46="Industry Co-Funded",(4000*H46),0)</f>
        <v>0</v>
      </c>
      <c r="R46" s="51"/>
      <c r="S46" s="157">
        <f t="shared" si="6"/>
        <v>0</v>
      </c>
      <c r="T46" s="53"/>
      <c r="U46" s="63"/>
    </row>
    <row r="47" spans="1:16382" ht="24" customHeight="1" x14ac:dyDescent="0.25">
      <c r="A47" s="8"/>
      <c r="B47" s="163" t="str">
        <f t="array" ref="B47">IFERROR(INDEX('Summary '!$B$16:$B$35,SMALL(IF('Summary '!$H$16:$H$35&gt;0,ROW('Summary '!$B$16:$B$35)-ROW('Summary '!B$16)+1),ROWS('Summary '!B$2:'Summary '!B6))),"")</f>
        <v/>
      </c>
      <c r="C47" s="163" t="str">
        <f t="array" ref="C47">IFERROR(INDEX('Summary '!$C$16:$C$35,SMALL(IF('Summary '!$H$16:$H$35&gt;0,ROW('Summary '!$C$16:$C$35)-ROW('Summary '!C$16)+1),ROWS('Summary '!C$2:'Summary '!C6))),"")</f>
        <v/>
      </c>
      <c r="D47" s="163" t="str">
        <f t="array" ref="D47">IFERROR(INDEX('Summary '!$D$16:$D$35,SMALL(IF('Summary '!$H$16:$H$35&gt;0,ROW('Summary '!$D$16:$D$35)-ROW('Summary '!D$16)+1),ROWS('Summary '!D$2:'Summary '!D6))),"")</f>
        <v/>
      </c>
      <c r="E47" s="150" t="str">
        <f t="array" ref="E47">IFERROR(INDEX('Summary '!$E$16:$E$35,SMALL(IF('Summary '!$H$16:$H$35&gt;0,ROW('Summary '!$E$16:$E$35)-ROW('Summary '!E$16)+1),ROWS('Summary '!D$2:'Summary '!D6))),"")</f>
        <v/>
      </c>
      <c r="F47" s="151" t="str">
        <f t="array" ref="F47">IFERROR(INDEX('Summary '!$F$16:$F$35,SMALL(IF('Summary '!$H$16:$H$35&gt;0,ROW('Summary '!$F$16:$F$35)-ROW('Summary '!F$16)+1),ROWS('Summary '!F$2:'Summary '!F6))),"")</f>
        <v/>
      </c>
      <c r="G47" s="151" t="str">
        <f>IF(LEN(H47)&gt;0,'Summary '!$I$3,"")</f>
        <v/>
      </c>
      <c r="H47" s="152" t="str">
        <f t="array" ref="H47">IFERROR(INDEX('Summary '!$H$16:$H$35,SMALL(IF('Summary '!$H$16:$H$35&gt;0,ROW('Summary '!$H$16:$H$35)-ROW('Summary '!H$16)+1),ROWS('Summary '!G$2:'Summary '!G6))),"")</f>
        <v/>
      </c>
      <c r="I47" s="48"/>
      <c r="J47" s="48"/>
      <c r="K47" s="73"/>
      <c r="L47" s="72"/>
      <c r="M47" s="249"/>
      <c r="N47" s="153" t="str">
        <f t="shared" si="7"/>
        <v/>
      </c>
      <c r="O47" s="154" t="str">
        <f t="shared" si="8"/>
        <v/>
      </c>
      <c r="P47" s="155">
        <f>IFERROR(ROUND(VLOOKUP(G47,'Reference worksheet Do NOT edit'!$M$4:$O$5,3,FALSE)*H47+R47,4),0)</f>
        <v>0</v>
      </c>
      <c r="Q47" s="154">
        <f>IFERROR(ROUND(SUMIF('Reference worksheet Do NOT edit'!$M$4:$M$5,G47,'Reference worksheet Do NOT edit'!$N$4:$N$5)*H47,2),0)+IF(I47="Industry Co-Funded",(4000*H47),0)</f>
        <v>0</v>
      </c>
      <c r="R47" s="51"/>
      <c r="S47" s="157">
        <f t="shared" si="6"/>
        <v>0</v>
      </c>
      <c r="T47" s="53"/>
      <c r="U47" s="63"/>
    </row>
    <row r="48" spans="1:16382" ht="24" customHeight="1" x14ac:dyDescent="0.25">
      <c r="A48" s="8"/>
      <c r="B48" s="163" t="str">
        <f t="array" ref="B48">IFERROR(INDEX('Summary '!$B$16:$B$35,SMALL(IF('Summary '!$H$16:$H$35&gt;0,ROW('Summary '!$B$16:$B$35)-ROW('Summary '!B$16)+1),ROWS('Summary '!B$2:'Summary '!B7))),"")</f>
        <v/>
      </c>
      <c r="C48" s="163" t="str">
        <f t="array" ref="C48">IFERROR(INDEX('Summary '!$C$16:$C$35,SMALL(IF('Summary '!$H$16:$H$35&gt;0,ROW('Summary '!$C$16:$C$35)-ROW('Summary '!C$16)+1),ROWS('Summary '!C$2:'Summary '!C7))),"")</f>
        <v/>
      </c>
      <c r="D48" s="163" t="str">
        <f t="array" ref="D48">IFERROR(INDEX('Summary '!$D$16:$D$35,SMALL(IF('Summary '!$H$16:$H$35&gt;0,ROW('Summary '!$D$16:$D$35)-ROW('Summary '!D$16)+1),ROWS('Summary '!D$2:'Summary '!D7))),"")</f>
        <v/>
      </c>
      <c r="E48" s="150" t="str">
        <f t="array" ref="E48">IFERROR(INDEX('Summary '!$E$16:$E$35,SMALL(IF('Summary '!$H$16:$H$35&gt;0,ROW('Summary '!$E$16:$E$35)-ROW('Summary '!E$16)+1),ROWS('Summary '!D$2:'Summary '!D7))),"")</f>
        <v/>
      </c>
      <c r="F48" s="151" t="str">
        <f t="array" ref="F48">IFERROR(INDEX('Summary '!$F$16:$F$35,SMALL(IF('Summary '!$H$16:$H$35&gt;0,ROW('Summary '!$F$16:$F$35)-ROW('Summary '!F$16)+1),ROWS('Summary '!F$2:'Summary '!F7))),"")</f>
        <v/>
      </c>
      <c r="G48" s="151" t="str">
        <f>IF(LEN(H48)&gt;0,'Summary '!$I$3,"")</f>
        <v/>
      </c>
      <c r="H48" s="152" t="str">
        <f t="array" ref="H48">IFERROR(INDEX('Summary '!$H$16:$H$35,SMALL(IF('Summary '!$H$16:$H$35&gt;0,ROW('Summary '!$H$16:$H$35)-ROW('Summary '!H$16)+1),ROWS('Summary '!G$2:'Summary '!G7))),"")</f>
        <v/>
      </c>
      <c r="I48" s="48"/>
      <c r="J48" s="48"/>
      <c r="K48" s="73"/>
      <c r="L48" s="72"/>
      <c r="M48" s="249"/>
      <c r="N48" s="153" t="str">
        <f t="shared" si="7"/>
        <v/>
      </c>
      <c r="O48" s="154" t="str">
        <f t="shared" si="8"/>
        <v/>
      </c>
      <c r="P48" s="155">
        <f>IFERROR(ROUND(VLOOKUP(G48,'Reference worksheet Do NOT edit'!$M$4:$O$5,3,FALSE)*H48+R48,4),0)</f>
        <v>0</v>
      </c>
      <c r="Q48" s="154">
        <f>IFERROR(ROUND(SUMIF('Reference worksheet Do NOT edit'!$M$4:$M$5,G48,'Reference worksheet Do NOT edit'!$N$4:$N$5)*H48,2),0)+IF(I48="Industry Co-Funded",(4000*H48),0)</f>
        <v>0</v>
      </c>
      <c r="R48" s="51"/>
      <c r="S48" s="157">
        <f t="shared" si="6"/>
        <v>0</v>
      </c>
      <c r="T48" s="53"/>
      <c r="U48" s="63"/>
    </row>
    <row r="49" spans="1:21" ht="24" customHeight="1" x14ac:dyDescent="0.25">
      <c r="A49" s="8"/>
      <c r="B49" s="163" t="str">
        <f t="array" ref="B49">IFERROR(INDEX('Summary '!$B$16:$B$35,SMALL(IF('Summary '!$H$16:$H$35&gt;0,ROW('Summary '!$B$16:$B$35)-ROW('Summary '!B$16)+1),ROWS('Summary '!B$2:'Summary '!B8))),"")</f>
        <v/>
      </c>
      <c r="C49" s="163" t="str">
        <f t="array" ref="C49">IFERROR(INDEX('Summary '!$C$16:$C$35,SMALL(IF('Summary '!$H$16:$H$35&gt;0,ROW('Summary '!$C$16:$C$35)-ROW('Summary '!C$16)+1),ROWS('Summary '!C$2:'Summary '!C8))),"")</f>
        <v/>
      </c>
      <c r="D49" s="163" t="str">
        <f t="array" ref="D49">IFERROR(INDEX('Summary '!$D$16:$D$35,SMALL(IF('Summary '!$H$16:$H$35&gt;0,ROW('Summary '!$D$16:$D$35)-ROW('Summary '!D$16)+1),ROWS('Summary '!D$2:'Summary '!D8))),"")</f>
        <v/>
      </c>
      <c r="E49" s="150" t="str">
        <f t="array" ref="E49">IFERROR(INDEX('Summary '!$E$16:$E$35,SMALL(IF('Summary '!$H$16:$H$35&gt;0,ROW('Summary '!$E$16:$E$35)-ROW('Summary '!E$16)+1),ROWS('Summary '!D$2:'Summary '!D8))),"")</f>
        <v/>
      </c>
      <c r="F49" s="151" t="str">
        <f t="array" ref="F49">IFERROR(INDEX('Summary '!$F$16:$F$35,SMALL(IF('Summary '!$H$16:$H$35&gt;0,ROW('Summary '!$F$16:$F$35)-ROW('Summary '!F$16)+1),ROWS('Summary '!F$2:'Summary '!F8))),"")</f>
        <v/>
      </c>
      <c r="G49" s="151" t="str">
        <f>IF(LEN(H49)&gt;0,'Summary '!$I$3,"")</f>
        <v/>
      </c>
      <c r="H49" s="152" t="str">
        <f t="array" ref="H49">IFERROR(INDEX('Summary '!$H$16:$H$35,SMALL(IF('Summary '!$H$16:$H$35&gt;0,ROW('Summary '!$H$16:$H$35)-ROW('Summary '!H$16)+1),ROWS('Summary '!G$2:'Summary '!G8))),"")</f>
        <v/>
      </c>
      <c r="I49" s="48"/>
      <c r="J49" s="48"/>
      <c r="K49" s="73"/>
      <c r="L49" s="72"/>
      <c r="M49" s="249"/>
      <c r="N49" s="153" t="str">
        <f t="shared" si="7"/>
        <v/>
      </c>
      <c r="O49" s="154" t="str">
        <f t="shared" si="8"/>
        <v/>
      </c>
      <c r="P49" s="155">
        <f>IFERROR(ROUND(VLOOKUP(G49,'Reference worksheet Do NOT edit'!$M$4:$O$5,3,FALSE)*H49+R49,4),0)</f>
        <v>0</v>
      </c>
      <c r="Q49" s="154">
        <f>IFERROR(ROUND(SUMIF('Reference worksheet Do NOT edit'!$M$4:$M$5,G49,'Reference worksheet Do NOT edit'!$N$4:$N$5)*H49,2),0)+IF(I49="Industry Co-Funded",(4000*H49),0)</f>
        <v>0</v>
      </c>
      <c r="R49" s="51"/>
      <c r="S49" s="157">
        <f t="shared" si="6"/>
        <v>0</v>
      </c>
      <c r="T49" s="53"/>
      <c r="U49" s="63"/>
    </row>
    <row r="50" spans="1:21" ht="24" customHeight="1" x14ac:dyDescent="0.25">
      <c r="A50" s="8"/>
      <c r="B50" s="163" t="str">
        <f t="array" ref="B50">IFERROR(INDEX('Summary '!$B$16:$B$35,SMALL(IF('Summary '!$H$16:$H$35&gt;0,ROW('Summary '!$B$16:$B$35)-ROW('Summary '!B$16)+1),ROWS('Summary '!B$2:'Summary '!B9))),"")</f>
        <v/>
      </c>
      <c r="C50" s="163" t="str">
        <f t="array" ref="C50">IFERROR(INDEX('Summary '!$C$16:$C$35,SMALL(IF('Summary '!$H$16:$H$35&gt;0,ROW('Summary '!$C$16:$C$35)-ROW('Summary '!C$16)+1),ROWS('Summary '!C$2:'Summary '!C9))),"")</f>
        <v/>
      </c>
      <c r="D50" s="163" t="str">
        <f t="array" ref="D50">IFERROR(INDEX('Summary '!$D$16:$D$35,SMALL(IF('Summary '!$H$16:$H$35&gt;0,ROW('Summary '!$D$16:$D$35)-ROW('Summary '!D$16)+1),ROWS('Summary '!D$2:'Summary '!D9))),"")</f>
        <v/>
      </c>
      <c r="E50" s="150" t="str">
        <f t="array" ref="E50">IFERROR(INDEX('Summary '!$E$16:$E$35,SMALL(IF('Summary '!$H$16:$H$35&gt;0,ROW('Summary '!$E$16:$E$35)-ROW('Summary '!E$16)+1),ROWS('Summary '!D$2:'Summary '!D9))),"")</f>
        <v/>
      </c>
      <c r="F50" s="151" t="str">
        <f t="array" ref="F50">IFERROR(INDEX('Summary '!$F$16:$F$35,SMALL(IF('Summary '!$H$16:$H$35&gt;0,ROW('Summary '!$F$16:$F$35)-ROW('Summary '!F$16)+1),ROWS('Summary '!F$2:'Summary '!F9))),"")</f>
        <v/>
      </c>
      <c r="G50" s="151" t="str">
        <f>IF(LEN(H50)&gt;0,'Summary '!$I$3,"")</f>
        <v/>
      </c>
      <c r="H50" s="152" t="str">
        <f t="array" ref="H50">IFERROR(INDEX('Summary '!$H$16:$H$35,SMALL(IF('Summary '!$H$16:$H$35&gt;0,ROW('Summary '!$H$16:$H$35)-ROW('Summary '!H$16)+1),ROWS('Summary '!G$2:'Summary '!G9))),"")</f>
        <v/>
      </c>
      <c r="I50" s="48"/>
      <c r="J50" s="48"/>
      <c r="K50" s="73"/>
      <c r="L50" s="72"/>
      <c r="M50" s="249"/>
      <c r="N50" s="153" t="str">
        <f t="shared" si="7"/>
        <v/>
      </c>
      <c r="O50" s="154" t="str">
        <f t="shared" si="8"/>
        <v/>
      </c>
      <c r="P50" s="155">
        <f>IFERROR(ROUND(VLOOKUP(G50,'Reference worksheet Do NOT edit'!$M$4:$O$5,3,FALSE)*H50+R50,4),0)</f>
        <v>0</v>
      </c>
      <c r="Q50" s="154">
        <f>IFERROR(ROUND(SUMIF('Reference worksheet Do NOT edit'!$M$4:$M$5,G50,'Reference worksheet Do NOT edit'!$N$4:$N$5)*H50,2),0)+IF(I50="Industry Co-Funded",(4000*H50),0)</f>
        <v>0</v>
      </c>
      <c r="R50" s="51"/>
      <c r="S50" s="157">
        <f t="shared" si="6"/>
        <v>0</v>
      </c>
      <c r="T50" s="53"/>
      <c r="U50" s="63"/>
    </row>
    <row r="51" spans="1:21" ht="24" customHeight="1" x14ac:dyDescent="0.25">
      <c r="A51" s="8"/>
      <c r="B51" s="163" t="str">
        <f t="array" ref="B51">IFERROR(INDEX('Summary '!$B$16:$B$35,SMALL(IF('Summary '!$H$16:$H$35&gt;0,ROW('Summary '!$B$16:$B$35)-ROW('Summary '!B$16)+1),ROWS('Summary '!B$2:'Summary '!B10))),"")</f>
        <v/>
      </c>
      <c r="C51" s="163" t="str">
        <f t="array" ref="C51">IFERROR(INDEX('Summary '!$C$16:$C$35,SMALL(IF('Summary '!$H$16:$H$35&gt;0,ROW('Summary '!$C$16:$C$35)-ROW('Summary '!C$16)+1),ROWS('Summary '!C$2:'Summary '!C10))),"")</f>
        <v/>
      </c>
      <c r="D51" s="163" t="str">
        <f t="array" ref="D51">IFERROR(INDEX('Summary '!$D$16:$D$35,SMALL(IF('Summary '!$H$16:$H$35&gt;0,ROW('Summary '!$D$16:$D$35)-ROW('Summary '!D$16)+1),ROWS('Summary '!D$2:'Summary '!D10))),"")</f>
        <v/>
      </c>
      <c r="E51" s="150" t="str">
        <f t="array" ref="E51">IFERROR(INDEX('Summary '!$E$16:$E$35,SMALL(IF('Summary '!$H$16:$H$35&gt;0,ROW('Summary '!$E$16:$E$35)-ROW('Summary '!E$16)+1),ROWS('Summary '!D$2:'Summary '!D10))),"")</f>
        <v/>
      </c>
      <c r="F51" s="151" t="str">
        <f t="array" ref="F51">IFERROR(INDEX('Summary '!$F$16:$F$35,SMALL(IF('Summary '!$H$16:$H$35&gt;0,ROW('Summary '!$F$16:$F$35)-ROW('Summary '!F$16)+1),ROWS('Summary '!F$2:'Summary '!F10))),"")</f>
        <v/>
      </c>
      <c r="G51" s="151" t="str">
        <f>IF(LEN(H51)&gt;0,'Summary '!$I$3,"")</f>
        <v/>
      </c>
      <c r="H51" s="152" t="str">
        <f t="array" ref="H51">IFERROR(INDEX('Summary '!$H$16:$H$35,SMALL(IF('Summary '!$H$16:$H$35&gt;0,ROW('Summary '!$H$16:$H$35)-ROW('Summary '!H$16)+1),ROWS('Summary '!G$2:'Summary '!G10))),"")</f>
        <v/>
      </c>
      <c r="I51" s="48"/>
      <c r="J51" s="48"/>
      <c r="K51" s="73"/>
      <c r="L51" s="72"/>
      <c r="M51" s="249"/>
      <c r="N51" s="153" t="str">
        <f t="shared" si="7"/>
        <v/>
      </c>
      <c r="O51" s="154" t="str">
        <f t="shared" si="8"/>
        <v/>
      </c>
      <c r="P51" s="155">
        <f>IFERROR(ROUND(VLOOKUP(G51,'Reference worksheet Do NOT edit'!$M$4:$O$5,3,FALSE)*H51+R51,4),0)</f>
        <v>0</v>
      </c>
      <c r="Q51" s="154">
        <f>IFERROR(ROUND(SUMIF('Reference worksheet Do NOT edit'!$M$4:$M$5,G51,'Reference worksheet Do NOT edit'!$N$4:$N$5)*H51,2),0)+IF(I51="Industry Co-Funded",(4000*H51),0)</f>
        <v>0</v>
      </c>
      <c r="R51" s="51"/>
      <c r="S51" s="157">
        <f t="shared" si="6"/>
        <v>0</v>
      </c>
      <c r="T51" s="53"/>
      <c r="U51" s="63"/>
    </row>
    <row r="52" spans="1:21" ht="24" customHeight="1" x14ac:dyDescent="0.25">
      <c r="A52" s="8"/>
      <c r="B52" s="163" t="str">
        <f t="array" ref="B52">IFERROR(INDEX('Summary '!$B$16:$B$35,SMALL(IF('Summary '!$H$16:$H$35&gt;0,ROW('Summary '!$B$16:$B$35)-ROW('Summary '!B$16)+1),ROWS('Summary '!B$2:'Summary '!B11))),"")</f>
        <v/>
      </c>
      <c r="C52" s="163" t="str">
        <f t="array" ref="C52">IFERROR(INDEX('Summary '!$C$16:$C$35,SMALL(IF('Summary '!$H$16:$H$35&gt;0,ROW('Summary '!$C$16:$C$35)-ROW('Summary '!C$16)+1),ROWS('Summary '!C$2:'Summary '!C11))),"")</f>
        <v/>
      </c>
      <c r="D52" s="163" t="str">
        <f t="array" ref="D52">IFERROR(INDEX('Summary '!$D$16:$D$35,SMALL(IF('Summary '!$H$16:$H$35&gt;0,ROW('Summary '!$D$16:$D$35)-ROW('Summary '!D$16)+1),ROWS('Summary '!D$2:'Summary '!D11))),"")</f>
        <v/>
      </c>
      <c r="E52" s="150" t="str">
        <f t="array" ref="E52">IFERROR(INDEX('Summary '!$E$16:$E$35,SMALL(IF('Summary '!$H$16:$H$35&gt;0,ROW('Summary '!$E$16:$E$35)-ROW('Summary '!E$16)+1),ROWS('Summary '!D$2:'Summary '!D11))),"")</f>
        <v/>
      </c>
      <c r="F52" s="151" t="str">
        <f t="array" ref="F52">IFERROR(INDEX('Summary '!$F$16:$F$35,SMALL(IF('Summary '!$H$16:$H$35&gt;0,ROW('Summary '!$F$16:$F$35)-ROW('Summary '!F$16)+1),ROWS('Summary '!F$2:'Summary '!F11))),"")</f>
        <v/>
      </c>
      <c r="G52" s="151" t="str">
        <f>IF(LEN(H52)&gt;0,'Summary '!$I$3,"")</f>
        <v/>
      </c>
      <c r="H52" s="152" t="str">
        <f t="array" ref="H52">IFERROR(INDEX('Summary '!$H$16:$H$35,SMALL(IF('Summary '!$H$16:$H$35&gt;0,ROW('Summary '!$H$16:$H$35)-ROW('Summary '!H$16)+1),ROWS('Summary '!G$2:'Summary '!G11))),"")</f>
        <v/>
      </c>
      <c r="I52" s="48"/>
      <c r="J52" s="48"/>
      <c r="K52" s="73"/>
      <c r="L52" s="72"/>
      <c r="M52" s="249"/>
      <c r="N52" s="153" t="str">
        <f t="shared" si="7"/>
        <v/>
      </c>
      <c r="O52" s="154" t="str">
        <f t="shared" si="8"/>
        <v/>
      </c>
      <c r="P52" s="155">
        <f>IFERROR(ROUND(VLOOKUP(G52,'Reference worksheet Do NOT edit'!$M$4:$O$5,3,FALSE)*H52+R52,4),0)</f>
        <v>0</v>
      </c>
      <c r="Q52" s="154">
        <f>IFERROR(ROUND(SUMIF('Reference worksheet Do NOT edit'!$M$4:$M$5,G52,'Reference worksheet Do NOT edit'!$N$4:$N$5)*H52,2),0)+IF(I52="Industry Co-Funded",(4000*H52),0)</f>
        <v>0</v>
      </c>
      <c r="R52" s="51"/>
      <c r="S52" s="157">
        <f t="shared" si="6"/>
        <v>0</v>
      </c>
      <c r="T52" s="53"/>
      <c r="U52" s="63"/>
    </row>
    <row r="53" spans="1:21" ht="24" customHeight="1" x14ac:dyDescent="0.25">
      <c r="A53" s="8"/>
      <c r="B53" s="163" t="str">
        <f t="array" ref="B53">IFERROR(INDEX('Summary '!$B$16:$B$35,SMALL(IF('Summary '!$H$16:$H$35&gt;0,ROW('Summary '!$B$16:$B$35)-ROW('Summary '!B$16)+1),ROWS('Summary '!B$2:'Summary '!B12))),"")</f>
        <v/>
      </c>
      <c r="C53" s="163" t="str">
        <f t="array" ref="C53">IFERROR(INDEX('Summary '!$C$16:$C$35,SMALL(IF('Summary '!$H$16:$H$35&gt;0,ROW('Summary '!$C$16:$C$35)-ROW('Summary '!C$16)+1),ROWS('Summary '!C$2:'Summary '!C12))),"")</f>
        <v/>
      </c>
      <c r="D53" s="163" t="str">
        <f t="array" ref="D53">IFERROR(INDEX('Summary '!$D$16:$D$35,SMALL(IF('Summary '!$H$16:$H$35&gt;0,ROW('Summary '!$D$16:$D$35)-ROW('Summary '!D$16)+1),ROWS('Summary '!D$2:'Summary '!D12))),"")</f>
        <v/>
      </c>
      <c r="E53" s="150" t="str">
        <f t="array" ref="E53">IFERROR(INDEX('Summary '!$E$16:$E$35,SMALL(IF('Summary '!$H$16:$H$35&gt;0,ROW('Summary '!$E$16:$E$35)-ROW('Summary '!E$16)+1),ROWS('Summary '!D$2:'Summary '!D12))),"")</f>
        <v/>
      </c>
      <c r="F53" s="151" t="str">
        <f t="array" ref="F53">IFERROR(INDEX('Summary '!$F$16:$F$35,SMALL(IF('Summary '!$H$16:$H$35&gt;0,ROW('Summary '!$F$16:$F$35)-ROW('Summary '!F$16)+1),ROWS('Summary '!F$2:'Summary '!F12))),"")</f>
        <v/>
      </c>
      <c r="G53" s="151" t="str">
        <f>IF(LEN(H53)&gt;0,'Summary '!$I$3,"")</f>
        <v/>
      </c>
      <c r="H53" s="152" t="str">
        <f t="array" ref="H53">IFERROR(INDEX('Summary '!$H$16:$H$35,SMALL(IF('Summary '!$H$16:$H$35&gt;0,ROW('Summary '!$H$16:$H$35)-ROW('Summary '!H$16)+1),ROWS('Summary '!G$2:'Summary '!G12))),"")</f>
        <v/>
      </c>
      <c r="I53" s="48"/>
      <c r="J53" s="48"/>
      <c r="K53" s="73"/>
      <c r="L53" s="72"/>
      <c r="M53" s="249"/>
      <c r="N53" s="153" t="str">
        <f t="shared" si="7"/>
        <v/>
      </c>
      <c r="O53" s="154" t="str">
        <f t="shared" si="8"/>
        <v/>
      </c>
      <c r="P53" s="155">
        <f>IFERROR(ROUND(VLOOKUP(G53,'Reference worksheet Do NOT edit'!$M$4:$O$5,3,FALSE)*H53+R53,4),0)</f>
        <v>0</v>
      </c>
      <c r="Q53" s="154">
        <f>IFERROR(ROUND(SUMIF('Reference worksheet Do NOT edit'!$M$4:$M$5,G53,'Reference worksheet Do NOT edit'!$N$4:$N$5)*H53,2),0)+IF(I53="Industry Co-Funded",(4000*H53),0)</f>
        <v>0</v>
      </c>
      <c r="R53" s="51"/>
      <c r="S53" s="157">
        <f t="shared" si="6"/>
        <v>0</v>
      </c>
      <c r="T53" s="53"/>
      <c r="U53" s="63"/>
    </row>
    <row r="54" spans="1:21" ht="24" customHeight="1" x14ac:dyDescent="0.25">
      <c r="A54" s="8"/>
      <c r="B54" s="163" t="str">
        <f t="array" ref="B54">IFERROR(INDEX('Summary '!$B$16:$B$35,SMALL(IF('Summary '!$H$16:$H$35&gt;0,ROW('Summary '!$B$16:$B$35)-ROW('Summary '!B$16)+1),ROWS('Summary '!B$2:'Summary '!B13))),"")</f>
        <v/>
      </c>
      <c r="C54" s="163" t="str">
        <f t="array" ref="C54">IFERROR(INDEX('Summary '!$C$16:$C$35,SMALL(IF('Summary '!$H$16:$H$35&gt;0,ROW('Summary '!$C$16:$C$35)-ROW('Summary '!C$16)+1),ROWS('Summary '!C$2:'Summary '!C13))),"")</f>
        <v/>
      </c>
      <c r="D54" s="163" t="str">
        <f t="array" ref="D54">IFERROR(INDEX('Summary '!$D$16:$D$35,SMALL(IF('Summary '!$H$16:$H$35&gt;0,ROW('Summary '!$D$16:$D$35)-ROW('Summary '!D$16)+1),ROWS('Summary '!D$2:'Summary '!D13))),"")</f>
        <v/>
      </c>
      <c r="E54" s="150" t="str">
        <f t="array" ref="E54">IFERROR(INDEX('Summary '!$E$16:$E$35,SMALL(IF('Summary '!$H$16:$H$35&gt;0,ROW('Summary '!$E$16:$E$35)-ROW('Summary '!E$16)+1),ROWS('Summary '!D$2:'Summary '!D13))),"")</f>
        <v/>
      </c>
      <c r="F54" s="151" t="str">
        <f t="array" ref="F54">IFERROR(INDEX('Summary '!$F$16:$F$35,SMALL(IF('Summary '!$H$16:$H$35&gt;0,ROW('Summary '!$F$16:$F$35)-ROW('Summary '!F$16)+1),ROWS('Summary '!F$2:'Summary '!F13))),"")</f>
        <v/>
      </c>
      <c r="G54" s="151" t="str">
        <f>IF(LEN(H54)&gt;0,'Summary '!$I$3,"")</f>
        <v/>
      </c>
      <c r="H54" s="152" t="str">
        <f t="array" ref="H54">IFERROR(INDEX('Summary '!$H$16:$H$35,SMALL(IF('Summary '!$H$16:$H$35&gt;0,ROW('Summary '!$H$16:$H$35)-ROW('Summary '!H$16)+1),ROWS('Summary '!G$2:'Summary '!G13))),"")</f>
        <v/>
      </c>
      <c r="I54" s="48"/>
      <c r="J54" s="48"/>
      <c r="K54" s="73"/>
      <c r="L54" s="72"/>
      <c r="M54" s="249"/>
      <c r="N54" s="153" t="str">
        <f t="shared" si="7"/>
        <v/>
      </c>
      <c r="O54" s="154" t="str">
        <f t="shared" si="8"/>
        <v/>
      </c>
      <c r="P54" s="155">
        <f>IFERROR(ROUND(VLOOKUP(G54,'Reference worksheet Do NOT edit'!$M$4:$O$5,3,FALSE)*H54+R54,4),0)</f>
        <v>0</v>
      </c>
      <c r="Q54" s="154">
        <f>IFERROR(ROUND(SUMIF('Reference worksheet Do NOT edit'!$M$4:$M$5,G54,'Reference worksheet Do NOT edit'!$N$4:$N$5)*H54,2),0)+IF(I54="Industry Co-Funded",(4000*H54),0)</f>
        <v>0</v>
      </c>
      <c r="R54" s="51"/>
      <c r="S54" s="157">
        <f t="shared" si="6"/>
        <v>0</v>
      </c>
      <c r="T54" s="53"/>
      <c r="U54" s="63"/>
    </row>
    <row r="55" spans="1:21" ht="24" customHeight="1" x14ac:dyDescent="0.25">
      <c r="A55" s="8"/>
      <c r="B55" s="163" t="str">
        <f t="array" ref="B55">IFERROR(INDEX('Summary '!$B$16:$B$35,SMALL(IF('Summary '!$H$16:$H$35&gt;0,ROW('Summary '!$B$16:$B$35)-ROW('Summary '!B$16)+1),ROWS('Summary '!B$2:'Summary '!B14))),"")</f>
        <v/>
      </c>
      <c r="C55" s="163" t="str">
        <f t="array" ref="C55">IFERROR(INDEX('Summary '!$C$16:$C$35,SMALL(IF('Summary '!$H$16:$H$35&gt;0,ROW('Summary '!$C$16:$C$35)-ROW('Summary '!C$16)+1),ROWS('Summary '!C$2:'Summary '!C14))),"")</f>
        <v/>
      </c>
      <c r="D55" s="163" t="str">
        <f t="array" ref="D55">IFERROR(INDEX('Summary '!$D$16:$D$35,SMALL(IF('Summary '!$H$16:$H$35&gt;0,ROW('Summary '!$D$16:$D$35)-ROW('Summary '!D$16)+1),ROWS('Summary '!D$2:'Summary '!D14))),"")</f>
        <v/>
      </c>
      <c r="E55" s="150" t="str">
        <f t="array" ref="E55">IFERROR(INDEX('Summary '!$E$16:$E$35,SMALL(IF('Summary '!$H$16:$H$35&gt;0,ROW('Summary '!$E$16:$E$35)-ROW('Summary '!E$16)+1),ROWS('Summary '!D$2:'Summary '!D14))),"")</f>
        <v/>
      </c>
      <c r="F55" s="151" t="str">
        <f t="array" ref="F55">IFERROR(INDEX('Summary '!$F$16:$F$35,SMALL(IF('Summary '!$H$16:$H$35&gt;0,ROW('Summary '!$F$16:$F$35)-ROW('Summary '!F$16)+1),ROWS('Summary '!F$2:'Summary '!F14))),"")</f>
        <v/>
      </c>
      <c r="G55" s="151" t="str">
        <f>IF(LEN(H55)&gt;0,'Summary '!$I$3,"")</f>
        <v/>
      </c>
      <c r="H55" s="152" t="str">
        <f t="array" ref="H55">IFERROR(INDEX('Summary '!$H$16:$H$35,SMALL(IF('Summary '!$H$16:$H$35&gt;0,ROW('Summary '!$H$16:$H$35)-ROW('Summary '!H$16)+1),ROWS('Summary '!G$2:'Summary '!G14))),"")</f>
        <v/>
      </c>
      <c r="I55" s="48"/>
      <c r="J55" s="48"/>
      <c r="K55" s="73"/>
      <c r="L55" s="72"/>
      <c r="M55" s="249"/>
      <c r="N55" s="153" t="str">
        <f t="shared" si="7"/>
        <v/>
      </c>
      <c r="O55" s="154" t="str">
        <f t="shared" si="8"/>
        <v/>
      </c>
      <c r="P55" s="155">
        <f>IFERROR(ROUND(VLOOKUP(G55,'Reference worksheet Do NOT edit'!$M$4:$O$5,3,FALSE)*H55+R55,4),0)</f>
        <v>0</v>
      </c>
      <c r="Q55" s="154">
        <f>IFERROR(ROUND(SUMIF('Reference worksheet Do NOT edit'!$M$4:$M$5,G55,'Reference worksheet Do NOT edit'!$N$4:$N$5)*H55,2),0)+IF(I55="Industry Co-Funded",(4000*H55),0)</f>
        <v>0</v>
      </c>
      <c r="R55" s="51"/>
      <c r="S55" s="157">
        <f t="shared" si="6"/>
        <v>0</v>
      </c>
      <c r="T55" s="53"/>
      <c r="U55" s="63"/>
    </row>
    <row r="56" spans="1:21" ht="24" customHeight="1" x14ac:dyDescent="0.25">
      <c r="A56" s="8"/>
      <c r="B56" s="163" t="str">
        <f t="array" ref="B56">IFERROR(INDEX('Summary '!$B$16:$B$35,SMALL(IF('Summary '!$H$16:$H$35&gt;0,ROW('Summary '!$B$16:$B$35)-ROW('Summary '!B$16)+1),ROWS('Summary '!B$2:'Summary '!B15))),"")</f>
        <v/>
      </c>
      <c r="C56" s="163" t="str">
        <f t="array" ref="C56">IFERROR(INDEX('Summary '!$C$16:$C$35,SMALL(IF('Summary '!$H$16:$H$35&gt;0,ROW('Summary '!$C$16:$C$35)-ROW('Summary '!C$16)+1),ROWS('Summary '!C$2:'Summary '!C15))),"")</f>
        <v/>
      </c>
      <c r="D56" s="163" t="str">
        <f t="array" ref="D56">IFERROR(INDEX('Summary '!$D$16:$D$35,SMALL(IF('Summary '!$H$16:$H$35&gt;0,ROW('Summary '!$D$16:$D$35)-ROW('Summary '!D$16)+1),ROWS('Summary '!D$2:'Summary '!D15))),"")</f>
        <v/>
      </c>
      <c r="E56" s="150" t="str">
        <f t="array" ref="E56">IFERROR(INDEX('Summary '!$E$16:$E$35,SMALL(IF('Summary '!$H$16:$H$35&gt;0,ROW('Summary '!$E$16:$E$35)-ROW('Summary '!E$16)+1),ROWS('Summary '!D$2:'Summary '!D15))),"")</f>
        <v/>
      </c>
      <c r="F56" s="151" t="str">
        <f t="array" ref="F56">IFERROR(INDEX('Summary '!$F$16:$F$35,SMALL(IF('Summary '!$H$16:$H$35&gt;0,ROW('Summary '!$F$16:$F$35)-ROW('Summary '!F$16)+1),ROWS('Summary '!F$2:'Summary '!F15))),"")</f>
        <v/>
      </c>
      <c r="G56" s="151" t="str">
        <f>IF(LEN(H56)&gt;0,'Summary '!$I$3,"")</f>
        <v/>
      </c>
      <c r="H56" s="152" t="str">
        <f t="array" ref="H56">IFERROR(INDEX('Summary '!$H$16:$H$35,SMALL(IF('Summary '!$H$16:$H$35&gt;0,ROW('Summary '!$H$16:$H$35)-ROW('Summary '!H$16)+1),ROWS('Summary '!G$2:'Summary '!G15))),"")</f>
        <v/>
      </c>
      <c r="I56" s="48"/>
      <c r="J56" s="48"/>
      <c r="K56" s="73"/>
      <c r="L56" s="72"/>
      <c r="M56" s="249"/>
      <c r="N56" s="153" t="str">
        <f t="shared" si="7"/>
        <v/>
      </c>
      <c r="O56" s="154" t="str">
        <f t="shared" si="8"/>
        <v/>
      </c>
      <c r="P56" s="155">
        <f>IFERROR(ROUND(VLOOKUP(G56,'Reference worksheet Do NOT edit'!$M$4:$O$5,3,FALSE)*H56+R56,4),0)</f>
        <v>0</v>
      </c>
      <c r="Q56" s="154">
        <f>IFERROR(ROUND(SUMIF('Reference worksheet Do NOT edit'!$M$4:$M$5,G56,'Reference worksheet Do NOT edit'!$N$4:$N$5)*H56,2),0)+IF(I56="Industry Co-Funded",(4000*H56),0)</f>
        <v>0</v>
      </c>
      <c r="R56" s="51"/>
      <c r="S56" s="157">
        <f t="shared" si="6"/>
        <v>0</v>
      </c>
      <c r="T56" s="53"/>
      <c r="U56" s="63"/>
    </row>
    <row r="57" spans="1:21" ht="24" customHeight="1" x14ac:dyDescent="0.25">
      <c r="A57" s="8"/>
      <c r="B57" s="163" t="str">
        <f t="array" ref="B57">IFERROR(INDEX('Summary '!$B$16:$B$35,SMALL(IF('Summary '!$H$16:$H$35&gt;0,ROW('Summary '!$B$16:$B$35)-ROW('Summary '!B$16)+1),ROWS('Summary '!B$2:'Summary '!B16))),"")</f>
        <v/>
      </c>
      <c r="C57" s="163" t="str">
        <f t="array" ref="C57">IFERROR(INDEX('Summary '!$C$16:$C$35,SMALL(IF('Summary '!$H$16:$H$35&gt;0,ROW('Summary '!$C$16:$C$35)-ROW('Summary '!C$16)+1),ROWS('Summary '!C$2:'Summary '!C16))),"")</f>
        <v/>
      </c>
      <c r="D57" s="163" t="str">
        <f t="array" ref="D57">IFERROR(INDEX('Summary '!$D$16:$D$35,SMALL(IF('Summary '!$H$16:$H$35&gt;0,ROW('Summary '!$D$16:$D$35)-ROW('Summary '!D$16)+1),ROWS('Summary '!D$2:'Summary '!D16))),"")</f>
        <v/>
      </c>
      <c r="E57" s="150" t="str">
        <f t="array" ref="E57">IFERROR(INDEX('Summary '!$E$16:$E$35,SMALL(IF('Summary '!$H$16:$H$35&gt;0,ROW('Summary '!$E$16:$E$35)-ROW('Summary '!E$16)+1),ROWS('Summary '!D$2:'Summary '!D16))),"")</f>
        <v/>
      </c>
      <c r="F57" s="151" t="str">
        <f t="array" ref="F57">IFERROR(INDEX('Summary '!$F$16:$F$35,SMALL(IF('Summary '!$H$16:$H$35&gt;0,ROW('Summary '!$F$16:$F$35)-ROW('Summary '!F$16)+1),ROWS('Summary '!F$2:'Summary '!F16))),"")</f>
        <v/>
      </c>
      <c r="G57" s="151" t="str">
        <f>IF(LEN(H57)&gt;0,'Summary '!$I$3,"")</f>
        <v/>
      </c>
      <c r="H57" s="152" t="str">
        <f t="array" ref="H57">IFERROR(INDEX('Summary '!$H$16:$H$35,SMALL(IF('Summary '!$H$16:$H$35&gt;0,ROW('Summary '!$H$16:$H$35)-ROW('Summary '!H$16)+1),ROWS('Summary '!G$2:'Summary '!G16))),"")</f>
        <v/>
      </c>
      <c r="I57" s="48"/>
      <c r="J57" s="48"/>
      <c r="K57" s="73"/>
      <c r="L57" s="72"/>
      <c r="M57" s="249"/>
      <c r="N57" s="153" t="str">
        <f t="shared" si="7"/>
        <v/>
      </c>
      <c r="O57" s="154" t="str">
        <f t="shared" si="8"/>
        <v/>
      </c>
      <c r="P57" s="155">
        <f>IFERROR(ROUND(VLOOKUP(G57,'Reference worksheet Do NOT edit'!$M$4:$O$5,3,FALSE)*H57+R57,4),0)</f>
        <v>0</v>
      </c>
      <c r="Q57" s="154">
        <f>IFERROR(ROUND(SUMIF('Reference worksheet Do NOT edit'!$M$4:$M$5,G57,'Reference worksheet Do NOT edit'!$N$4:$N$5)*H57,2),0)+IF(I57="Industry Co-Funded",(4000*H57),0)</f>
        <v>0</v>
      </c>
      <c r="R57" s="51"/>
      <c r="S57" s="157">
        <f t="shared" si="6"/>
        <v>0</v>
      </c>
      <c r="T57" s="53"/>
      <c r="U57" s="63"/>
    </row>
    <row r="58" spans="1:21" ht="24" customHeight="1" x14ac:dyDescent="0.25">
      <c r="A58" s="8"/>
      <c r="B58" s="163" t="str">
        <f t="array" ref="B58">IFERROR(INDEX('Summary '!$B$16:$B$35,SMALL(IF('Summary '!$H$16:$H$35&gt;0,ROW('Summary '!$B$16:$B$35)-ROW('Summary '!B$16)+1),ROWS('Summary '!B$2:'Summary '!B17))),"")</f>
        <v/>
      </c>
      <c r="C58" s="163" t="str">
        <f t="array" ref="C58">IFERROR(INDEX('Summary '!$C$16:$C$35,SMALL(IF('Summary '!$H$16:$H$35&gt;0,ROW('Summary '!$C$16:$C$35)-ROW('Summary '!C$16)+1),ROWS('Summary '!C$2:'Summary '!C17))),"")</f>
        <v/>
      </c>
      <c r="D58" s="163" t="str">
        <f t="array" ref="D58">IFERROR(INDEX('Summary '!$D$16:$D$35,SMALL(IF('Summary '!$H$16:$H$35&gt;0,ROW('Summary '!$D$16:$D$35)-ROW('Summary '!D$16)+1),ROWS('Summary '!D$2:'Summary '!D17))),"")</f>
        <v/>
      </c>
      <c r="E58" s="150" t="str">
        <f t="array" ref="E58">IFERROR(INDEX('Summary '!$E$16:$E$35,SMALL(IF('Summary '!$H$16:$H$35&gt;0,ROW('Summary '!$E$16:$E$35)-ROW('Summary '!E$16)+1),ROWS('Summary '!D$2:'Summary '!D17))),"")</f>
        <v/>
      </c>
      <c r="F58" s="151" t="str">
        <f t="array" ref="F58">IFERROR(INDEX('Summary '!$F$16:$F$35,SMALL(IF('Summary '!$H$16:$H$35&gt;0,ROW('Summary '!$F$16:$F$35)-ROW('Summary '!F$16)+1),ROWS('Summary '!F$2:'Summary '!F17))),"")</f>
        <v/>
      </c>
      <c r="G58" s="151" t="str">
        <f>IF(LEN(H58)&gt;0,'Summary '!$I$3,"")</f>
        <v/>
      </c>
      <c r="H58" s="152" t="str">
        <f t="array" ref="H58">IFERROR(INDEX('Summary '!$H$16:$H$35,SMALL(IF('Summary '!$H$16:$H$35&gt;0,ROW('Summary '!$H$16:$H$35)-ROW('Summary '!H$16)+1),ROWS('Summary '!G$2:'Summary '!G17))),"")</f>
        <v/>
      </c>
      <c r="I58" s="48"/>
      <c r="J58" s="48"/>
      <c r="K58" s="73"/>
      <c r="L58" s="72"/>
      <c r="M58" s="249"/>
      <c r="N58" s="153" t="str">
        <f t="shared" si="7"/>
        <v/>
      </c>
      <c r="O58" s="154" t="str">
        <f t="shared" si="8"/>
        <v/>
      </c>
      <c r="P58" s="155">
        <f>IFERROR(ROUND(VLOOKUP(G58,'Reference worksheet Do NOT edit'!$M$4:$O$5,3,FALSE)*H58+R58,4),0)</f>
        <v>0</v>
      </c>
      <c r="Q58" s="154">
        <f>IFERROR(ROUND(SUMIF('Reference worksheet Do NOT edit'!$M$4:$M$5,G58,'Reference worksheet Do NOT edit'!$N$4:$N$5)*H58,2),0)+IF(I58="Industry Co-Funded",(4000*H58),0)</f>
        <v>0</v>
      </c>
      <c r="R58" s="51"/>
      <c r="S58" s="157">
        <f t="shared" si="6"/>
        <v>0</v>
      </c>
      <c r="T58" s="53"/>
      <c r="U58" s="63"/>
    </row>
    <row r="59" spans="1:21" ht="24" customHeight="1" x14ac:dyDescent="0.25">
      <c r="A59" s="8"/>
      <c r="B59" s="163" t="str">
        <f t="array" ref="B59">IFERROR(INDEX('Summary '!$B$16:$B$35,SMALL(IF('Summary '!$H$16:$H$35&gt;0,ROW('Summary '!$B$16:$B$35)-ROW('Summary '!B$16)+1),ROWS('Summary '!B$2:'Summary '!B18))),"")</f>
        <v/>
      </c>
      <c r="C59" s="163" t="str">
        <f t="array" ref="C59">IFERROR(INDEX('Summary '!$C$16:$C$35,SMALL(IF('Summary '!$H$16:$H$35&gt;0,ROW('Summary '!$C$16:$C$35)-ROW('Summary '!C$16)+1),ROWS('Summary '!C$2:'Summary '!C18))),"")</f>
        <v/>
      </c>
      <c r="D59" s="163" t="str">
        <f t="array" ref="D59">IFERROR(INDEX('Summary '!$D$16:$D$35,SMALL(IF('Summary '!$H$16:$H$35&gt;0,ROW('Summary '!$D$16:$D$35)-ROW('Summary '!D$16)+1),ROWS('Summary '!D$2:'Summary '!D18))),"")</f>
        <v/>
      </c>
      <c r="E59" s="150" t="str">
        <f t="array" ref="E59">IFERROR(INDEX('Summary '!$E$16:$E$35,SMALL(IF('Summary '!$H$16:$H$35&gt;0,ROW('Summary '!$E$16:$E$35)-ROW('Summary '!E$16)+1),ROWS('Summary '!D$2:'Summary '!D18))),"")</f>
        <v/>
      </c>
      <c r="F59" s="151" t="str">
        <f t="array" ref="F59">IFERROR(INDEX('Summary '!$F$16:$F$35,SMALL(IF('Summary '!$H$16:$H$35&gt;0,ROW('Summary '!$F$16:$F$35)-ROW('Summary '!F$16)+1),ROWS('Summary '!F$2:'Summary '!F18))),"")</f>
        <v/>
      </c>
      <c r="G59" s="151" t="str">
        <f>IF(LEN(H59)&gt;0,'Summary '!$I$3,"")</f>
        <v/>
      </c>
      <c r="H59" s="152" t="str">
        <f t="array" ref="H59">IFERROR(INDEX('Summary '!$H$16:$H$35,SMALL(IF('Summary '!$H$16:$H$35&gt;0,ROW('Summary '!$H$16:$H$35)-ROW('Summary '!H$16)+1),ROWS('Summary '!G$2:'Summary '!G18))),"")</f>
        <v/>
      </c>
      <c r="I59" s="48"/>
      <c r="J59" s="48"/>
      <c r="K59" s="73"/>
      <c r="L59" s="72"/>
      <c r="M59" s="249"/>
      <c r="N59" s="153" t="str">
        <f t="shared" si="7"/>
        <v/>
      </c>
      <c r="O59" s="154" t="str">
        <f t="shared" si="8"/>
        <v/>
      </c>
      <c r="P59" s="155">
        <f>IFERROR(ROUND(VLOOKUP(G59,'Reference worksheet Do NOT edit'!$M$4:$O$5,3,FALSE)*H59+R59,4),0)</f>
        <v>0</v>
      </c>
      <c r="Q59" s="154">
        <f>IFERROR(ROUND(SUMIF('Reference worksheet Do NOT edit'!$M$4:$M$5,G59,'Reference worksheet Do NOT edit'!$N$4:$N$5)*H59,2),0)+IF(I59="Industry Co-Funded",(4000*H59),0)</f>
        <v>0</v>
      </c>
      <c r="R59" s="51"/>
      <c r="S59" s="157">
        <f t="shared" si="6"/>
        <v>0</v>
      </c>
      <c r="T59" s="53"/>
      <c r="U59" s="63"/>
    </row>
    <row r="60" spans="1:21" ht="24" customHeight="1" x14ac:dyDescent="0.25">
      <c r="A60" s="8"/>
      <c r="B60" s="163" t="str">
        <f t="array" ref="B60">IFERROR(INDEX('Summary '!$B$16:$B$35,SMALL(IF('Summary '!$H$16:$H$35&gt;0,ROW('Summary '!$B$16:$B$35)-ROW('Summary '!B$16)+1),ROWS('Summary '!B$2:'Summary '!B19))),"")</f>
        <v/>
      </c>
      <c r="C60" s="163" t="str">
        <f t="array" ref="C60">IFERROR(INDEX('Summary '!$C$16:$C$35,SMALL(IF('Summary '!$H$16:$H$35&gt;0,ROW('Summary '!$C$16:$C$35)-ROW('Summary '!C$16)+1),ROWS('Summary '!C$2:'Summary '!C19))),"")</f>
        <v/>
      </c>
      <c r="D60" s="163" t="str">
        <f t="array" ref="D60">IFERROR(INDEX('Summary '!$D$16:$D$35,SMALL(IF('Summary '!$H$16:$H$35&gt;0,ROW('Summary '!$D$16:$D$35)-ROW('Summary '!D$16)+1),ROWS('Summary '!D$2:'Summary '!D19))),"")</f>
        <v/>
      </c>
      <c r="E60" s="150" t="str">
        <f t="array" ref="E60">IFERROR(INDEX('Summary '!$E$16:$E$35,SMALL(IF('Summary '!$H$16:$H$35&gt;0,ROW('Summary '!$E$16:$E$35)-ROW('Summary '!E$16)+1),ROWS('Summary '!D$2:'Summary '!D19))),"")</f>
        <v/>
      </c>
      <c r="F60" s="151" t="str">
        <f t="array" ref="F60">IFERROR(INDEX('Summary '!$F$16:$F$35,SMALL(IF('Summary '!$H$16:$H$35&gt;0,ROW('Summary '!$F$16:$F$35)-ROW('Summary '!F$16)+1),ROWS('Summary '!F$2:'Summary '!F19))),"")</f>
        <v/>
      </c>
      <c r="G60" s="151" t="str">
        <f>IF(LEN(H60)&gt;0,'Summary '!$I$3,"")</f>
        <v/>
      </c>
      <c r="H60" s="152" t="str">
        <f t="array" ref="H60">IFERROR(INDEX('Summary '!$H$16:$H$35,SMALL(IF('Summary '!$H$16:$H$35&gt;0,ROW('Summary '!$H$16:$H$35)-ROW('Summary '!H$16)+1),ROWS('Summary '!G$2:'Summary '!G19))),"")</f>
        <v/>
      </c>
      <c r="I60" s="48"/>
      <c r="J60" s="48"/>
      <c r="K60" s="73"/>
      <c r="L60" s="72"/>
      <c r="M60" s="249"/>
      <c r="N60" s="153" t="str">
        <f t="shared" si="7"/>
        <v/>
      </c>
      <c r="O60" s="154" t="str">
        <f t="shared" si="8"/>
        <v/>
      </c>
      <c r="P60" s="155">
        <f>IFERROR(ROUND(VLOOKUP(G60,'Reference worksheet Do NOT edit'!$M$4:$O$5,3,FALSE)*H60+R60,4),0)</f>
        <v>0</v>
      </c>
      <c r="Q60" s="154">
        <f>IFERROR(ROUND(SUMIF('Reference worksheet Do NOT edit'!$M$4:$M$5,G60,'Reference worksheet Do NOT edit'!$N$4:$N$5)*H60,2),0)+IF(I60="Industry Co-Funded",(4000*H60),0)</f>
        <v>0</v>
      </c>
      <c r="R60" s="51"/>
      <c r="S60" s="157">
        <f t="shared" si="6"/>
        <v>0</v>
      </c>
      <c r="T60" s="53"/>
      <c r="U60" s="63"/>
    </row>
    <row r="61" spans="1:21" ht="24" customHeight="1" x14ac:dyDescent="0.25">
      <c r="A61" s="8"/>
      <c r="B61" s="163" t="str">
        <f t="array" ref="B61">IFERROR(INDEX('Summary '!$B$16:$B$35,SMALL(IF('Summary '!$H$16:$H$35&gt;0,ROW('Summary '!$B$16:$B$35)-ROW('Summary '!B$16)+1),ROWS('Summary '!B$2:'Summary '!B20))),"")</f>
        <v/>
      </c>
      <c r="C61" s="163" t="str">
        <f t="array" ref="C61">IFERROR(INDEX('Summary '!$C$16:$C$35,SMALL(IF('Summary '!$H$16:$H$35&gt;0,ROW('Summary '!$C$16:$C$35)-ROW('Summary '!C$16)+1),ROWS('Summary '!C$2:'Summary '!C20))),"")</f>
        <v/>
      </c>
      <c r="D61" s="163" t="str">
        <f t="array" ref="D61">IFERROR(INDEX('Summary '!$D$16:$D$35,SMALL(IF('Summary '!$H$16:$H$35&gt;0,ROW('Summary '!$D$16:$D$35)-ROW('Summary '!D$16)+1),ROWS('Summary '!D$2:'Summary '!D20))),"")</f>
        <v/>
      </c>
      <c r="E61" s="150" t="str">
        <f t="array" ref="E61">IFERROR(INDEX('Summary '!$E$16:$E$35,SMALL(IF('Summary '!$H$16:$H$35&gt;0,ROW('Summary '!$E$16:$E$35)-ROW('Summary '!E$16)+1),ROWS('Summary '!D$2:'Summary '!D20))),"")</f>
        <v/>
      </c>
      <c r="F61" s="151" t="str">
        <f t="array" ref="F61">IFERROR(INDEX('Summary '!$F$16:$F$35,SMALL(IF('Summary '!$H$16:$H$35&gt;0,ROW('Summary '!$F$16:$F$35)-ROW('Summary '!F$16)+1),ROWS('Summary '!F$2:'Summary '!F20))),"")</f>
        <v/>
      </c>
      <c r="G61" s="151" t="str">
        <f>IF(LEN(H61)&gt;0,'Summary '!$I$3,"")</f>
        <v/>
      </c>
      <c r="H61" s="152" t="str">
        <f t="array" ref="H61">IFERROR(INDEX('Summary '!$H$16:$H$35,SMALL(IF('Summary '!$H$16:$H$35&gt;0,ROW('Summary '!$H$16:$H$35)-ROW('Summary '!H$16)+1),ROWS('Summary '!G$2:'Summary '!G20))),"")</f>
        <v/>
      </c>
      <c r="I61" s="48"/>
      <c r="J61" s="48"/>
      <c r="K61" s="73"/>
      <c r="L61" s="72"/>
      <c r="M61" s="249"/>
      <c r="N61" s="153" t="str">
        <f t="shared" si="7"/>
        <v/>
      </c>
      <c r="O61" s="154" t="str">
        <f t="shared" si="8"/>
        <v/>
      </c>
      <c r="P61" s="155">
        <f>IFERROR(ROUND(VLOOKUP(G61,'Reference worksheet Do NOT edit'!$M$4:$O$5,3,FALSE)*H61+R61,4),0)</f>
        <v>0</v>
      </c>
      <c r="Q61" s="154">
        <f>IFERROR(ROUND(SUMIF('Reference worksheet Do NOT edit'!$M$4:$M$5,G61,'Reference worksheet Do NOT edit'!$N$4:$N$5)*H61,2),0)+IF(I61="Industry Co-Funded",(4000*H61),0)</f>
        <v>0</v>
      </c>
      <c r="R61" s="51"/>
      <c r="S61" s="157">
        <f t="shared" si="6"/>
        <v>0</v>
      </c>
      <c r="T61" s="53"/>
      <c r="U61" s="63"/>
    </row>
    <row r="62" spans="1:21" ht="24" customHeight="1" x14ac:dyDescent="0.25">
      <c r="A62" s="8"/>
      <c r="B62" s="163" t="str">
        <f t="array" ref="B62">IFERROR(INDEX('Summary '!$B$16:$B$35,SMALL(IF('Summary '!$H$16:$H$35&gt;0,ROW('Summary '!$B$16:$B$35)-ROW('Summary '!B$16)+1),ROWS('Summary '!B$2:'Summary '!B21))),"")</f>
        <v/>
      </c>
      <c r="C62" s="163" t="str">
        <f t="array" ref="C62">IFERROR(INDEX('Summary '!$C$16:$C$35,SMALL(IF('Summary '!$H$16:$H$35&gt;0,ROW('Summary '!$C$16:$C$35)-ROW('Summary '!C$16)+1),ROWS('Summary '!C$2:'Summary '!C21))),"")</f>
        <v/>
      </c>
      <c r="D62" s="163" t="str">
        <f t="array" ref="D62">IFERROR(INDEX('Summary '!$D$16:$D$35,SMALL(IF('Summary '!$H$16:$H$35&gt;0,ROW('Summary '!$D$16:$D$35)-ROW('Summary '!D$16)+1),ROWS('Summary '!D$2:'Summary '!D21))),"")</f>
        <v/>
      </c>
      <c r="E62" s="150" t="str">
        <f t="array" ref="E62">IFERROR(INDEX('Summary '!$E$16:$E$35,SMALL(IF('Summary '!$H$16:$H$35&gt;0,ROW('Summary '!$E$16:$E$35)-ROW('Summary '!E$16)+1),ROWS('Summary '!D$2:'Summary '!D21))),"")</f>
        <v/>
      </c>
      <c r="F62" s="151" t="str">
        <f t="array" ref="F62">IFERROR(INDEX('Summary '!$F$16:$F$35,SMALL(IF('Summary '!$H$16:$H$35&gt;0,ROW('Summary '!$F$16:$F$35)-ROW('Summary '!F$16)+1),ROWS('Summary '!F$2:'Summary '!F21))),"")</f>
        <v/>
      </c>
      <c r="G62" s="151" t="str">
        <f>IF(LEN(H62)&gt;0,'Summary '!$I$3,"")</f>
        <v/>
      </c>
      <c r="H62" s="152" t="str">
        <f t="array" ref="H62">IFERROR(INDEX('Summary '!$H$16:$H$35,SMALL(IF('Summary '!$H$16:$H$35&gt;0,ROW('Summary '!$H$16:$H$35)-ROW('Summary '!H$16)+1),ROWS('Summary '!G$2:'Summary '!G21))),"")</f>
        <v/>
      </c>
      <c r="I62" s="48"/>
      <c r="J62" s="48"/>
      <c r="K62" s="73"/>
      <c r="L62" s="72"/>
      <c r="M62" s="249"/>
      <c r="N62" s="153" t="str">
        <f t="shared" si="7"/>
        <v/>
      </c>
      <c r="O62" s="154" t="str">
        <f t="shared" si="8"/>
        <v/>
      </c>
      <c r="P62" s="155">
        <f>IFERROR(ROUND(VLOOKUP(G62,'Reference worksheet Do NOT edit'!$M$4:$O$5,3,FALSE)*H62+R62,4),0)</f>
        <v>0</v>
      </c>
      <c r="Q62" s="154">
        <f>IFERROR(ROUND(SUMIF('Reference worksheet Do NOT edit'!$M$4:$M$5,G62,'Reference worksheet Do NOT edit'!$N$4:$N$5)*H62,2),0)+IF(I62="Industry Co-Funded",(4000*H62),0)</f>
        <v>0</v>
      </c>
      <c r="R62" s="51"/>
      <c r="S62" s="157">
        <f t="shared" si="6"/>
        <v>0</v>
      </c>
      <c r="T62" s="53"/>
      <c r="U62" s="63"/>
    </row>
    <row r="63" spans="1:21" ht="24" customHeight="1" x14ac:dyDescent="0.25">
      <c r="A63" s="8"/>
      <c r="B63" s="169" t="s">
        <v>6</v>
      </c>
      <c r="C63" s="170"/>
      <c r="D63" s="170"/>
      <c r="E63" s="170"/>
      <c r="F63" s="170"/>
      <c r="G63" s="170"/>
      <c r="H63" s="160"/>
      <c r="I63" s="170"/>
      <c r="J63" s="170"/>
      <c r="K63" s="170"/>
      <c r="L63" s="171"/>
      <c r="M63" s="172"/>
      <c r="N63" s="156">
        <f t="shared" ref="N63:P63" si="9">SUM(N43:N62)</f>
        <v>0</v>
      </c>
      <c r="O63" s="156">
        <f t="shared" si="9"/>
        <v>0</v>
      </c>
      <c r="P63" s="156">
        <f t="shared" si="9"/>
        <v>0</v>
      </c>
      <c r="Q63" s="156">
        <f t="shared" ref="Q63:R63" si="10">SUM(Q43:Q62)</f>
        <v>0</v>
      </c>
      <c r="R63" s="156">
        <f t="shared" si="10"/>
        <v>0</v>
      </c>
      <c r="S63" s="156">
        <f>SUM(S43:S62)</f>
        <v>0</v>
      </c>
      <c r="T63" s="53"/>
      <c r="U63" s="63"/>
    </row>
    <row r="64" spans="1:21" ht="23.25" customHeight="1" x14ac:dyDescent="0.25">
      <c r="A64" s="8"/>
      <c r="B64" s="112"/>
      <c r="C64" s="112"/>
      <c r="D64" s="112"/>
      <c r="E64" s="112"/>
      <c r="F64" s="112"/>
      <c r="G64" s="112"/>
      <c r="H64" s="113"/>
      <c r="I64" s="8"/>
      <c r="J64" s="8"/>
      <c r="K64" s="8"/>
      <c r="L64" s="8"/>
      <c r="M64" s="8"/>
      <c r="N64" s="118"/>
      <c r="O64" s="118"/>
      <c r="P64" s="118"/>
      <c r="Q64" s="119"/>
      <c r="R64" s="54"/>
      <c r="S64" s="118"/>
      <c r="T64" s="56"/>
      <c r="U64" s="56"/>
    </row>
    <row r="65" spans="1:16382" s="1" customFormat="1" ht="21" customHeight="1" thickBot="1" x14ac:dyDescent="0.3">
      <c r="A65" s="14"/>
      <c r="B65" s="114"/>
      <c r="C65" s="114"/>
      <c r="D65" s="114"/>
      <c r="E65" s="115"/>
      <c r="F65" s="115"/>
      <c r="G65" s="115"/>
      <c r="H65" s="114"/>
      <c r="I65" s="15"/>
      <c r="J65" s="37"/>
      <c r="K65" s="38"/>
      <c r="L65" s="39"/>
      <c r="M65" s="39"/>
      <c r="N65" s="126"/>
      <c r="O65" s="127"/>
      <c r="P65" s="122"/>
      <c r="Q65" s="122"/>
      <c r="R65" s="57"/>
      <c r="S65" s="128"/>
      <c r="T65" s="64"/>
      <c r="U65" s="60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</row>
    <row r="66" spans="1:16382" ht="23.25" customHeight="1" thickBot="1" x14ac:dyDescent="0.3">
      <c r="A66" s="8"/>
      <c r="B66" s="108" t="str">
        <f>"Term 3: "&amp;'Summary '!I15</f>
        <v>Term 3: Sep - Dec 2017</v>
      </c>
      <c r="C66" s="109"/>
      <c r="D66" s="109"/>
      <c r="E66" s="110"/>
      <c r="F66" s="110"/>
      <c r="G66" s="110"/>
      <c r="H66" s="111"/>
      <c r="I66" s="30"/>
      <c r="J66" s="30"/>
      <c r="K66" s="30"/>
      <c r="L66" s="30"/>
      <c r="M66" s="30"/>
      <c r="N66" s="123"/>
      <c r="O66" s="123"/>
      <c r="P66" s="124"/>
      <c r="Q66" s="125"/>
      <c r="R66" s="61"/>
      <c r="S66" s="118"/>
      <c r="T66" s="56"/>
      <c r="U66" s="56"/>
    </row>
    <row r="67" spans="1:16382" ht="30" customHeight="1" x14ac:dyDescent="0.25">
      <c r="A67" s="8"/>
      <c r="B67" s="428" t="str">
        <f>B$15</f>
        <v>Intern name</v>
      </c>
      <c r="C67" s="428" t="str">
        <f t="shared" ref="C67:J67" si="11">C$15</f>
        <v>Academic Supervisor / Account Holder</v>
      </c>
      <c r="D67" s="426" t="str">
        <f t="shared" si="11"/>
        <v>Co-Supervisor</v>
      </c>
      <c r="E67" s="428" t="str">
        <f t="shared" si="11"/>
        <v>University</v>
      </c>
      <c r="F67" s="426" t="str">
        <f t="shared" si="11"/>
        <v>Partner</v>
      </c>
      <c r="G67" s="426" t="str">
        <f t="shared" si="11"/>
        <v>Funding type</v>
      </c>
      <c r="H67" s="426" t="str">
        <f t="shared" si="11"/>
        <v>Internship Units</v>
      </c>
      <c r="I67" s="426" t="str">
        <f t="shared" si="11"/>
        <v xml:space="preserve">Co Funding Option (no selection required unless advised) </v>
      </c>
      <c r="J67" s="434" t="str">
        <f t="shared" si="11"/>
        <v>Intern degree
(Masters / PhD / PDF)</v>
      </c>
      <c r="K67" s="420" t="str">
        <f>K$15</f>
        <v>Internship Period (4 to 6 months per unit)</v>
      </c>
      <c r="L67" s="421"/>
      <c r="M67" s="422" t="str">
        <f t="shared" ref="M67:S67" si="12">M$15</f>
        <v>Stipend Overwrite (if more than $10,000 auto)</v>
      </c>
      <c r="N67" s="424" t="str">
        <f t="shared" si="12"/>
        <v>Stipend  
(Auto - min. $10,000 per internship unit)</v>
      </c>
      <c r="O67" s="430" t="str">
        <f t="shared" si="12"/>
        <v>Research Expenses</v>
      </c>
      <c r="P67" s="430" t="str">
        <f t="shared" si="12"/>
        <v xml:space="preserve">Total Award </v>
      </c>
      <c r="Q67" s="430" t="str">
        <f t="shared" si="12"/>
        <v>Partner Contribution</v>
      </c>
      <c r="R67" s="426" t="str">
        <f t="shared" si="12"/>
        <v xml:space="preserve">Additional Partner contribution </v>
      </c>
      <c r="S67" s="430" t="str">
        <f t="shared" si="12"/>
        <v>University Co-Funding Amount</v>
      </c>
      <c r="T67" s="432" t="str">
        <f>T$15</f>
        <v>Mitacs Grant Specialist Use Only</v>
      </c>
      <c r="U67" s="433"/>
    </row>
    <row r="68" spans="1:16382" ht="58.5" customHeight="1" thickBot="1" x14ac:dyDescent="0.3">
      <c r="A68" s="8"/>
      <c r="B68" s="429"/>
      <c r="C68" s="429"/>
      <c r="D68" s="427"/>
      <c r="E68" s="429"/>
      <c r="F68" s="427"/>
      <c r="G68" s="427"/>
      <c r="H68" s="427"/>
      <c r="I68" s="427"/>
      <c r="J68" s="435"/>
      <c r="K68" s="213" t="str">
        <f>K$16</f>
        <v>Start Date</v>
      </c>
      <c r="L68" s="213" t="str">
        <f>L$16</f>
        <v>End Date</v>
      </c>
      <c r="M68" s="423"/>
      <c r="N68" s="425"/>
      <c r="O68" s="431"/>
      <c r="P68" s="431"/>
      <c r="Q68" s="431"/>
      <c r="R68" s="427"/>
      <c r="S68" s="431"/>
      <c r="T68" s="42" t="str">
        <f>T$16</f>
        <v>Funding Request Ref.</v>
      </c>
      <c r="U68" s="42" t="str">
        <f>U$16</f>
        <v>Award Letter Release Date</v>
      </c>
    </row>
    <row r="69" spans="1:16382" ht="24" customHeight="1" x14ac:dyDescent="0.25">
      <c r="A69" s="8"/>
      <c r="B69" s="163" t="str">
        <f t="array" ref="B69">IFERROR(INDEX('Summary '!$B$16:$B$35,SMALL(IF('Summary '!$I$16:$I$35&gt;0,ROW('Summary '!$B$16:$B$35)-ROW('Summary '!B$16)+1),ROWS('Summary '!B$2:'Summary '!B2))),"")</f>
        <v/>
      </c>
      <c r="C69" s="163" t="str">
        <f t="array" ref="C69">IFERROR(INDEX('Summary '!$C$16:$C$35,SMALL(IF('Summary '!$I$16:$I$35&gt;0,ROW('Summary '!$C$16:$C$35)-ROW('Summary '!C$16)+1),ROWS('Summary '!C$2:'Summary '!C2))),"")</f>
        <v/>
      </c>
      <c r="D69" s="163" t="str">
        <f t="array" ref="D69">IFERROR(INDEX('Summary '!$D$16:$D$35,SMALL(IF('Summary '!$I$16:$I$35&gt;0,ROW('Summary '!$D$16:$D$35)-ROW('Summary '!D$16)+1),ROWS('Summary '!D$2:'Summary '!D2))),"")</f>
        <v/>
      </c>
      <c r="E69" s="150" t="str">
        <f t="array" ref="E69">IFERROR(INDEX('Summary '!$E$16:$E$35,SMALL(IF('Summary '!$I$16:$I$35&gt;0,ROW('Summary '!$E$16:$E$35)-ROW('Summary '!E$16)+1),ROWS('Summary '!D$2:'Summary '!D2))),"")</f>
        <v/>
      </c>
      <c r="F69" s="151" t="str">
        <f t="array" ref="F69">IFERROR(INDEX('Summary '!$F$16:$F$35,SMALL(IF('Summary '!$I$16:$I$35&gt;0,ROW('Summary '!$F$16:$F$35)-ROW('Summary '!F$16)+1),ROWS('Summary '!F$2:'Summary '!F2))),"")</f>
        <v/>
      </c>
      <c r="G69" s="151" t="str">
        <f>IF(LEN(H69)&gt;0,'Summary '!$I$3,"")</f>
        <v/>
      </c>
      <c r="H69" s="152" t="str">
        <f t="array" ref="H69">IFERROR(INDEX('Summary '!$I$16:$I$35,SMALL(IF('Summary '!$I$16:$I$35&gt;0,ROW('Summary '!$I$16:$I$35)-ROW('Summary '!I$16)+1),ROWS('Summary '!H$2:'Summary '!H2))),"")</f>
        <v/>
      </c>
      <c r="I69" s="48"/>
      <c r="J69" s="48"/>
      <c r="K69" s="72"/>
      <c r="L69" s="72"/>
      <c r="M69" s="248"/>
      <c r="N69" s="153" t="str">
        <f>IF(LEN(H69)&gt;0,IF(ISBLANK(M69),ROUND(H69*10000,2),ROUND(M69,2)),"")</f>
        <v/>
      </c>
      <c r="O69" s="154" t="str">
        <f>IFERROR(ROUND(P69-N69,4),"")</f>
        <v/>
      </c>
      <c r="P69" s="155">
        <f>IFERROR(ROUND(VLOOKUP(G69,'Reference worksheet Do NOT edit'!$M$4:$O$5,3,FALSE)*H69+R69,4),0)</f>
        <v>0</v>
      </c>
      <c r="Q69" s="154">
        <f>IFERROR(ROUND(SUMIF('Reference worksheet Do NOT edit'!$M$4:$M$5,G69,'Reference worksheet Do NOT edit'!$N$4:$N$5)*H69,2),0)+IF(I69="Industry Co-Funded",(4000*H69),0)</f>
        <v>0</v>
      </c>
      <c r="R69" s="51"/>
      <c r="S69" s="157">
        <f t="shared" ref="S69:S88" si="13">IF(LEN(H69)&lt;1,0,IF(I69="University Co-Funded",(4000*H69),0))</f>
        <v>0</v>
      </c>
      <c r="T69" s="52"/>
      <c r="U69" s="62"/>
    </row>
    <row r="70" spans="1:16382" ht="24" customHeight="1" x14ac:dyDescent="0.25">
      <c r="A70" s="8"/>
      <c r="B70" s="163" t="str">
        <f t="array" ref="B70">IFERROR(INDEX('Summary '!$B$16:$B$35,SMALL(IF('Summary '!$I$16:$I$35&gt;0,ROW('Summary '!$B$16:$B$35)-ROW('Summary '!B$16)+1),ROWS('Summary '!B$2:'Summary '!B3))),"")</f>
        <v/>
      </c>
      <c r="C70" s="163" t="str">
        <f t="array" ref="C70">IFERROR(INDEX('Summary '!$C$16:$C$35,SMALL(IF('Summary '!$I$16:$I$35&gt;0,ROW('Summary '!$C$16:$C$35)-ROW('Summary '!C$16)+1),ROWS('Summary '!C$2:'Summary '!C3))),"")</f>
        <v/>
      </c>
      <c r="D70" s="163" t="str">
        <f t="array" ref="D70">IFERROR(INDEX('Summary '!$D$16:$D$35,SMALL(IF('Summary '!$I$16:$I$35&gt;0,ROW('Summary '!$D$16:$D$35)-ROW('Summary '!D$16)+1),ROWS('Summary '!D$2:'Summary '!D3))),"")</f>
        <v/>
      </c>
      <c r="E70" s="150" t="str">
        <f t="array" ref="E70">IFERROR(INDEX('Summary '!$E$16:$E$35,SMALL(IF('Summary '!$I$16:$I$35&gt;0,ROW('Summary '!$E$16:$E$35)-ROW('Summary '!E$16)+1),ROWS('Summary '!D$2:'Summary '!D3))),"")</f>
        <v/>
      </c>
      <c r="F70" s="151" t="str">
        <f t="array" ref="F70">IFERROR(INDEX('Summary '!$F$16:$F$35,SMALL(IF('Summary '!$I$16:$I$35&gt;0,ROW('Summary '!$F$16:$F$35)-ROW('Summary '!F$16)+1),ROWS('Summary '!F$2:'Summary '!F3))),"")</f>
        <v/>
      </c>
      <c r="G70" s="151" t="str">
        <f>IF(LEN(H70)&gt;0,'Summary '!$I$3,"")</f>
        <v/>
      </c>
      <c r="H70" s="152" t="str">
        <f t="array" ref="H70">IFERROR(INDEX('Summary '!$I$16:$I$35,SMALL(IF('Summary '!$I$16:$I$35&gt;0,ROW('Summary '!$I$16:$I$35)-ROW('Summary '!I$16)+1),ROWS('Summary '!H$2:'Summary '!H3))),"")</f>
        <v/>
      </c>
      <c r="I70" s="48"/>
      <c r="J70" s="48"/>
      <c r="K70" s="73"/>
      <c r="L70" s="72"/>
      <c r="M70" s="249"/>
      <c r="N70" s="153" t="str">
        <f t="shared" ref="N70:N88" si="14">IF(LEN(H70)&gt;0,IF(ISBLANK(M70),ROUND(H70*10000,2),ROUND(M70,2)),"")</f>
        <v/>
      </c>
      <c r="O70" s="154" t="str">
        <f t="shared" ref="O70:O88" si="15">IFERROR(ROUND(P70-N70,4),"")</f>
        <v/>
      </c>
      <c r="P70" s="155">
        <f>IFERROR(ROUND(VLOOKUP(G70,'Reference worksheet Do NOT edit'!$M$4:$O$5,3,FALSE)*H70+R70,4),0)</f>
        <v>0</v>
      </c>
      <c r="Q70" s="154">
        <f>IFERROR(ROUND(SUMIF('Reference worksheet Do NOT edit'!$M$4:$M$5,G70,'Reference worksheet Do NOT edit'!$N$4:$N$5)*H70,2),0)+IF(I70="Industry Co-Funded",(4000*H70),0)</f>
        <v>0</v>
      </c>
      <c r="R70" s="51"/>
      <c r="S70" s="157">
        <f t="shared" si="13"/>
        <v>0</v>
      </c>
      <c r="T70" s="52"/>
      <c r="U70" s="63"/>
    </row>
    <row r="71" spans="1:16382" ht="24" customHeight="1" x14ac:dyDescent="0.25">
      <c r="A71" s="8"/>
      <c r="B71" s="163" t="str">
        <f t="array" ref="B71">IFERROR(INDEX('Summary '!$B$16:$B$35,SMALL(IF('Summary '!$I$16:$I$35&gt;0,ROW('Summary '!$B$16:$B$35)-ROW('Summary '!B$16)+1),ROWS('Summary '!B$2:'Summary '!B4))),"")</f>
        <v/>
      </c>
      <c r="C71" s="163" t="str">
        <f t="array" ref="C71">IFERROR(INDEX('Summary '!$C$16:$C$35,SMALL(IF('Summary '!$I$16:$I$35&gt;0,ROW('Summary '!$C$16:$C$35)-ROW('Summary '!C$16)+1),ROWS('Summary '!C$2:'Summary '!C4))),"")</f>
        <v/>
      </c>
      <c r="D71" s="163" t="str">
        <f t="array" ref="D71">IFERROR(INDEX('Summary '!$D$16:$D$35,SMALL(IF('Summary '!$I$16:$I$35&gt;0,ROW('Summary '!$D$16:$D$35)-ROW('Summary '!D$16)+1),ROWS('Summary '!D$2:'Summary '!D4))),"")</f>
        <v/>
      </c>
      <c r="E71" s="150" t="str">
        <f t="array" ref="E71">IFERROR(INDEX('Summary '!$E$16:$E$35,SMALL(IF('Summary '!$I$16:$I$35&gt;0,ROW('Summary '!$E$16:$E$35)-ROW('Summary '!E$16)+1),ROWS('Summary '!D$2:'Summary '!D4))),"")</f>
        <v/>
      </c>
      <c r="F71" s="151" t="str">
        <f t="array" ref="F71">IFERROR(INDEX('Summary '!$F$16:$F$35,SMALL(IF('Summary '!$I$16:$I$35&gt;0,ROW('Summary '!$F$16:$F$35)-ROW('Summary '!F$16)+1),ROWS('Summary '!F$2:'Summary '!F4))),"")</f>
        <v/>
      </c>
      <c r="G71" s="151" t="str">
        <f>IF(LEN(H71)&gt;0,'Summary '!$I$3,"")</f>
        <v/>
      </c>
      <c r="H71" s="152" t="str">
        <f t="array" ref="H71">IFERROR(INDEX('Summary '!$I$16:$I$35,SMALL(IF('Summary '!$I$16:$I$35&gt;0,ROW('Summary '!$I$16:$I$35)-ROW('Summary '!I$16)+1),ROWS('Summary '!H$2:'Summary '!H4))),"")</f>
        <v/>
      </c>
      <c r="I71" s="48"/>
      <c r="J71" s="48"/>
      <c r="K71" s="73"/>
      <c r="L71" s="72"/>
      <c r="M71" s="249"/>
      <c r="N71" s="153" t="str">
        <f t="shared" si="14"/>
        <v/>
      </c>
      <c r="O71" s="154" t="str">
        <f t="shared" si="15"/>
        <v/>
      </c>
      <c r="P71" s="155">
        <f>IFERROR(ROUND(VLOOKUP(G71,'Reference worksheet Do NOT edit'!$M$4:$O$5,3,FALSE)*H71+R71,4),0)</f>
        <v>0</v>
      </c>
      <c r="Q71" s="154">
        <f>IFERROR(ROUND(SUMIF('Reference worksheet Do NOT edit'!$M$4:$M$5,G71,'Reference worksheet Do NOT edit'!$N$4:$N$5)*H71,2),0)+IF(I71="Industry Co-Funded",(4000*H71),0)</f>
        <v>0</v>
      </c>
      <c r="R71" s="51"/>
      <c r="S71" s="157">
        <f t="shared" si="13"/>
        <v>0</v>
      </c>
      <c r="T71" s="53"/>
      <c r="U71" s="63"/>
    </row>
    <row r="72" spans="1:16382" ht="24" customHeight="1" x14ac:dyDescent="0.25">
      <c r="A72" s="8"/>
      <c r="B72" s="163" t="str">
        <f t="array" ref="B72">IFERROR(INDEX('Summary '!$B$16:$B$35,SMALL(IF('Summary '!$I$16:$I$35&gt;0,ROW('Summary '!$B$16:$B$35)-ROW('Summary '!B$16)+1),ROWS('Summary '!B$2:'Summary '!B5))),"")</f>
        <v/>
      </c>
      <c r="C72" s="163" t="str">
        <f t="array" ref="C72">IFERROR(INDEX('Summary '!$C$16:$C$35,SMALL(IF('Summary '!$I$16:$I$35&gt;0,ROW('Summary '!$C$16:$C$35)-ROW('Summary '!C$16)+1),ROWS('Summary '!C$2:'Summary '!C5))),"")</f>
        <v/>
      </c>
      <c r="D72" s="163" t="str">
        <f t="array" ref="D72">IFERROR(INDEX('Summary '!$D$16:$D$35,SMALL(IF('Summary '!$I$16:$I$35&gt;0,ROW('Summary '!$D$16:$D$35)-ROW('Summary '!D$16)+1),ROWS('Summary '!D$2:'Summary '!D5))),"")</f>
        <v/>
      </c>
      <c r="E72" s="150" t="str">
        <f t="array" ref="E72">IFERROR(INDEX('Summary '!$E$16:$E$35,SMALL(IF('Summary '!$I$16:$I$35&gt;0,ROW('Summary '!$E$16:$E$35)-ROW('Summary '!E$16)+1),ROWS('Summary '!D$2:'Summary '!D5))),"")</f>
        <v/>
      </c>
      <c r="F72" s="151" t="str">
        <f t="array" ref="F72">IFERROR(INDEX('Summary '!$F$16:$F$35,SMALL(IF('Summary '!$I$16:$I$35&gt;0,ROW('Summary '!$F$16:$F$35)-ROW('Summary '!F$16)+1),ROWS('Summary '!F$2:'Summary '!F5))),"")</f>
        <v/>
      </c>
      <c r="G72" s="151" t="str">
        <f>IF(LEN(H72)&gt;0,'Summary '!$I$3,"")</f>
        <v/>
      </c>
      <c r="H72" s="152" t="str">
        <f t="array" ref="H72">IFERROR(INDEX('Summary '!$I$16:$I$35,SMALL(IF('Summary '!$I$16:$I$35&gt;0,ROW('Summary '!$I$16:$I$35)-ROW('Summary '!I$16)+1),ROWS('Summary '!H$2:'Summary '!H5))),"")</f>
        <v/>
      </c>
      <c r="I72" s="48"/>
      <c r="J72" s="48"/>
      <c r="K72" s="73"/>
      <c r="L72" s="72"/>
      <c r="M72" s="249"/>
      <c r="N72" s="153" t="str">
        <f t="shared" si="14"/>
        <v/>
      </c>
      <c r="O72" s="154" t="str">
        <f t="shared" si="15"/>
        <v/>
      </c>
      <c r="P72" s="155">
        <f>IFERROR(ROUND(VLOOKUP(G72,'Reference worksheet Do NOT edit'!$M$4:$O$5,3,FALSE)*H72+R72,4),0)</f>
        <v>0</v>
      </c>
      <c r="Q72" s="154">
        <f>IFERROR(ROUND(SUMIF('Reference worksheet Do NOT edit'!$M$4:$M$5,G72,'Reference worksheet Do NOT edit'!$N$4:$N$5)*H72,2),0)+IF(I72="Industry Co-Funded",(4000*H72),0)</f>
        <v>0</v>
      </c>
      <c r="R72" s="51"/>
      <c r="S72" s="157">
        <f t="shared" si="13"/>
        <v>0</v>
      </c>
      <c r="T72" s="53"/>
      <c r="U72" s="63"/>
    </row>
    <row r="73" spans="1:16382" ht="24" customHeight="1" x14ac:dyDescent="0.25">
      <c r="A73" s="8"/>
      <c r="B73" s="163" t="str">
        <f t="array" ref="B73">IFERROR(INDEX('Summary '!$B$16:$B$35,SMALL(IF('Summary '!$I$16:$I$35&gt;0,ROW('Summary '!$B$16:$B$35)-ROW('Summary '!B$16)+1),ROWS('Summary '!B$2:'Summary '!B6))),"")</f>
        <v/>
      </c>
      <c r="C73" s="163" t="str">
        <f t="array" ref="C73">IFERROR(INDEX('Summary '!$C$16:$C$35,SMALL(IF('Summary '!$I$16:$I$35&gt;0,ROW('Summary '!$C$16:$C$35)-ROW('Summary '!C$16)+1),ROWS('Summary '!C$2:'Summary '!C6))),"")</f>
        <v/>
      </c>
      <c r="D73" s="163" t="str">
        <f t="array" ref="D73">IFERROR(INDEX('Summary '!$D$16:$D$35,SMALL(IF('Summary '!$I$16:$I$35&gt;0,ROW('Summary '!$D$16:$D$35)-ROW('Summary '!D$16)+1),ROWS('Summary '!D$2:'Summary '!D6))),"")</f>
        <v/>
      </c>
      <c r="E73" s="150" t="str">
        <f t="array" ref="E73">IFERROR(INDEX('Summary '!$E$16:$E$35,SMALL(IF('Summary '!$I$16:$I$35&gt;0,ROW('Summary '!$E$16:$E$35)-ROW('Summary '!E$16)+1),ROWS('Summary '!D$2:'Summary '!D6))),"")</f>
        <v/>
      </c>
      <c r="F73" s="151" t="str">
        <f t="array" ref="F73">IFERROR(INDEX('Summary '!$F$16:$F$35,SMALL(IF('Summary '!$I$16:$I$35&gt;0,ROW('Summary '!$F$16:$F$35)-ROW('Summary '!F$16)+1),ROWS('Summary '!F$2:'Summary '!F6))),"")</f>
        <v/>
      </c>
      <c r="G73" s="151" t="str">
        <f>IF(LEN(H73)&gt;0,'Summary '!$I$3,"")</f>
        <v/>
      </c>
      <c r="H73" s="152" t="str">
        <f t="array" ref="H73">IFERROR(INDEX('Summary '!$I$16:$I$35,SMALL(IF('Summary '!$I$16:$I$35&gt;0,ROW('Summary '!$I$16:$I$35)-ROW('Summary '!I$16)+1),ROWS('Summary '!H$2:'Summary '!H6))),"")</f>
        <v/>
      </c>
      <c r="I73" s="48"/>
      <c r="J73" s="48"/>
      <c r="K73" s="73"/>
      <c r="L73" s="72"/>
      <c r="M73" s="249"/>
      <c r="N73" s="153" t="str">
        <f t="shared" si="14"/>
        <v/>
      </c>
      <c r="O73" s="154" t="str">
        <f t="shared" si="15"/>
        <v/>
      </c>
      <c r="P73" s="155">
        <f>IFERROR(ROUND(VLOOKUP(G73,'Reference worksheet Do NOT edit'!$M$4:$O$5,3,FALSE)*H73+R73,4),0)</f>
        <v>0</v>
      </c>
      <c r="Q73" s="154">
        <f>IFERROR(ROUND(SUMIF('Reference worksheet Do NOT edit'!$M$4:$M$5,G73,'Reference worksheet Do NOT edit'!$N$4:$N$5)*H73,2),0)+IF(I73="Industry Co-Funded",(4000*H73),0)</f>
        <v>0</v>
      </c>
      <c r="R73" s="51"/>
      <c r="S73" s="157">
        <f t="shared" si="13"/>
        <v>0</v>
      </c>
      <c r="T73" s="53"/>
      <c r="U73" s="63"/>
    </row>
    <row r="74" spans="1:16382" ht="24" customHeight="1" x14ac:dyDescent="0.25">
      <c r="A74" s="8"/>
      <c r="B74" s="163" t="str">
        <f t="array" ref="B74">IFERROR(INDEX('Summary '!$B$16:$B$35,SMALL(IF('Summary '!$I$16:$I$35&gt;0,ROW('Summary '!$B$16:$B$35)-ROW('Summary '!B$16)+1),ROWS('Summary '!B$2:'Summary '!B7))),"")</f>
        <v/>
      </c>
      <c r="C74" s="163" t="str">
        <f t="array" ref="C74">IFERROR(INDEX('Summary '!$C$16:$C$35,SMALL(IF('Summary '!$I$16:$I$35&gt;0,ROW('Summary '!$C$16:$C$35)-ROW('Summary '!C$16)+1),ROWS('Summary '!C$2:'Summary '!C7))),"")</f>
        <v/>
      </c>
      <c r="D74" s="163" t="str">
        <f t="array" ref="D74">IFERROR(INDEX('Summary '!$D$16:$D$35,SMALL(IF('Summary '!$I$16:$I$35&gt;0,ROW('Summary '!$D$16:$D$35)-ROW('Summary '!D$16)+1),ROWS('Summary '!D$2:'Summary '!D7))),"")</f>
        <v/>
      </c>
      <c r="E74" s="150" t="str">
        <f t="array" ref="E74">IFERROR(INDEX('Summary '!$E$16:$E$35,SMALL(IF('Summary '!$I$16:$I$35&gt;0,ROW('Summary '!$E$16:$E$35)-ROW('Summary '!E$16)+1),ROWS('Summary '!D$2:'Summary '!D7))),"")</f>
        <v/>
      </c>
      <c r="F74" s="151" t="str">
        <f t="array" ref="F74">IFERROR(INDEX('Summary '!$F$16:$F$35,SMALL(IF('Summary '!$I$16:$I$35&gt;0,ROW('Summary '!$F$16:$F$35)-ROW('Summary '!F$16)+1),ROWS('Summary '!F$2:'Summary '!F7))),"")</f>
        <v/>
      </c>
      <c r="G74" s="151" t="str">
        <f>IF(LEN(H74)&gt;0,'Summary '!$I$3,"")</f>
        <v/>
      </c>
      <c r="H74" s="152" t="str">
        <f t="array" ref="H74">IFERROR(INDEX('Summary '!$I$16:$I$35,SMALL(IF('Summary '!$I$16:$I$35&gt;0,ROW('Summary '!$I$16:$I$35)-ROW('Summary '!I$16)+1),ROWS('Summary '!H$2:'Summary '!H7))),"")</f>
        <v/>
      </c>
      <c r="I74" s="48"/>
      <c r="J74" s="48"/>
      <c r="K74" s="73"/>
      <c r="L74" s="72"/>
      <c r="M74" s="249"/>
      <c r="N74" s="153" t="str">
        <f t="shared" si="14"/>
        <v/>
      </c>
      <c r="O74" s="154" t="str">
        <f t="shared" si="15"/>
        <v/>
      </c>
      <c r="P74" s="155">
        <f>IFERROR(ROUND(VLOOKUP(G74,'Reference worksheet Do NOT edit'!$M$4:$O$5,3,FALSE)*H74+R74,4),0)</f>
        <v>0</v>
      </c>
      <c r="Q74" s="154">
        <f>IFERROR(ROUND(SUMIF('Reference worksheet Do NOT edit'!$M$4:$M$5,G74,'Reference worksheet Do NOT edit'!$N$4:$N$5)*H74,2),0)+IF(I74="Industry Co-Funded",(4000*H74),0)</f>
        <v>0</v>
      </c>
      <c r="R74" s="51"/>
      <c r="S74" s="157">
        <f t="shared" si="13"/>
        <v>0</v>
      </c>
      <c r="T74" s="53"/>
      <c r="U74" s="63"/>
    </row>
    <row r="75" spans="1:16382" ht="24" customHeight="1" x14ac:dyDescent="0.25">
      <c r="A75" s="8"/>
      <c r="B75" s="163" t="str">
        <f t="array" ref="B75">IFERROR(INDEX('Summary '!$B$16:$B$35,SMALL(IF('Summary '!$I$16:$I$35&gt;0,ROW('Summary '!$B$16:$B$35)-ROW('Summary '!B$16)+1),ROWS('Summary '!B$2:'Summary '!B8))),"")</f>
        <v/>
      </c>
      <c r="C75" s="163" t="str">
        <f t="array" ref="C75">IFERROR(INDEX('Summary '!$C$16:$C$35,SMALL(IF('Summary '!$I$16:$I$35&gt;0,ROW('Summary '!$C$16:$C$35)-ROW('Summary '!C$16)+1),ROWS('Summary '!C$2:'Summary '!C8))),"")</f>
        <v/>
      </c>
      <c r="D75" s="163" t="str">
        <f t="array" ref="D75">IFERROR(INDEX('Summary '!$D$16:$D$35,SMALL(IF('Summary '!$I$16:$I$35&gt;0,ROW('Summary '!$D$16:$D$35)-ROW('Summary '!D$16)+1),ROWS('Summary '!D$2:'Summary '!D8))),"")</f>
        <v/>
      </c>
      <c r="E75" s="150" t="str">
        <f t="array" ref="E75">IFERROR(INDEX('Summary '!$E$16:$E$35,SMALL(IF('Summary '!$I$16:$I$35&gt;0,ROW('Summary '!$E$16:$E$35)-ROW('Summary '!E$16)+1),ROWS('Summary '!D$2:'Summary '!D8))),"")</f>
        <v/>
      </c>
      <c r="F75" s="151" t="str">
        <f t="array" ref="F75">IFERROR(INDEX('Summary '!$F$16:$F$35,SMALL(IF('Summary '!$I$16:$I$35&gt;0,ROW('Summary '!$F$16:$F$35)-ROW('Summary '!F$16)+1),ROWS('Summary '!F$2:'Summary '!F8))),"")</f>
        <v/>
      </c>
      <c r="G75" s="151" t="str">
        <f>IF(LEN(H75)&gt;0,'Summary '!$I$3,"")</f>
        <v/>
      </c>
      <c r="H75" s="152" t="str">
        <f t="array" ref="H75">IFERROR(INDEX('Summary '!$I$16:$I$35,SMALL(IF('Summary '!$I$16:$I$35&gt;0,ROW('Summary '!$I$16:$I$35)-ROW('Summary '!I$16)+1),ROWS('Summary '!H$2:'Summary '!H8))),"")</f>
        <v/>
      </c>
      <c r="I75" s="48"/>
      <c r="J75" s="48"/>
      <c r="K75" s="73"/>
      <c r="L75" s="72"/>
      <c r="M75" s="249"/>
      <c r="N75" s="153" t="str">
        <f t="shared" si="14"/>
        <v/>
      </c>
      <c r="O75" s="154" t="str">
        <f t="shared" si="15"/>
        <v/>
      </c>
      <c r="P75" s="155">
        <f>IFERROR(ROUND(VLOOKUP(G75,'Reference worksheet Do NOT edit'!$M$4:$O$5,3,FALSE)*H75+R75,4),0)</f>
        <v>0</v>
      </c>
      <c r="Q75" s="154">
        <f>IFERROR(ROUND(SUMIF('Reference worksheet Do NOT edit'!$M$4:$M$5,G75,'Reference worksheet Do NOT edit'!$N$4:$N$5)*H75,2),0)+IF(I75="Industry Co-Funded",(4000*H75),0)</f>
        <v>0</v>
      </c>
      <c r="R75" s="51"/>
      <c r="S75" s="157">
        <f t="shared" si="13"/>
        <v>0</v>
      </c>
      <c r="T75" s="53"/>
      <c r="U75" s="63"/>
    </row>
    <row r="76" spans="1:16382" ht="24" customHeight="1" x14ac:dyDescent="0.25">
      <c r="A76" s="8"/>
      <c r="B76" s="163" t="str">
        <f t="array" ref="B76">IFERROR(INDEX('Summary '!$B$16:$B$35,SMALL(IF('Summary '!$I$16:$I$35&gt;0,ROW('Summary '!$B$16:$B$35)-ROW('Summary '!B$16)+1),ROWS('Summary '!B$2:'Summary '!B9))),"")</f>
        <v/>
      </c>
      <c r="C76" s="163" t="str">
        <f t="array" ref="C76">IFERROR(INDEX('Summary '!$C$16:$C$35,SMALL(IF('Summary '!$I$16:$I$35&gt;0,ROW('Summary '!$C$16:$C$35)-ROW('Summary '!C$16)+1),ROWS('Summary '!C$2:'Summary '!C9))),"")</f>
        <v/>
      </c>
      <c r="D76" s="163" t="str">
        <f t="array" ref="D76">IFERROR(INDEX('Summary '!$D$16:$D$35,SMALL(IF('Summary '!$I$16:$I$35&gt;0,ROW('Summary '!$D$16:$D$35)-ROW('Summary '!D$16)+1),ROWS('Summary '!D$2:'Summary '!D9))),"")</f>
        <v/>
      </c>
      <c r="E76" s="150" t="str">
        <f t="array" ref="E76">IFERROR(INDEX('Summary '!$E$16:$E$35,SMALL(IF('Summary '!$I$16:$I$35&gt;0,ROW('Summary '!$E$16:$E$35)-ROW('Summary '!E$16)+1),ROWS('Summary '!D$2:'Summary '!D9))),"")</f>
        <v/>
      </c>
      <c r="F76" s="151" t="str">
        <f t="array" ref="F76">IFERROR(INDEX('Summary '!$F$16:$F$35,SMALL(IF('Summary '!$I$16:$I$35&gt;0,ROW('Summary '!$F$16:$F$35)-ROW('Summary '!F$16)+1),ROWS('Summary '!F$2:'Summary '!F9))),"")</f>
        <v/>
      </c>
      <c r="G76" s="151" t="str">
        <f>IF(LEN(H76)&gt;0,'Summary '!$I$3,"")</f>
        <v/>
      </c>
      <c r="H76" s="152" t="str">
        <f t="array" ref="H76">IFERROR(INDEX('Summary '!$I$16:$I$35,SMALL(IF('Summary '!$I$16:$I$35&gt;0,ROW('Summary '!$I$16:$I$35)-ROW('Summary '!I$16)+1),ROWS('Summary '!H$2:'Summary '!H9))),"")</f>
        <v/>
      </c>
      <c r="I76" s="48"/>
      <c r="J76" s="48"/>
      <c r="K76" s="73"/>
      <c r="L76" s="72"/>
      <c r="M76" s="249"/>
      <c r="N76" s="153" t="str">
        <f t="shared" si="14"/>
        <v/>
      </c>
      <c r="O76" s="154" t="str">
        <f t="shared" si="15"/>
        <v/>
      </c>
      <c r="P76" s="155">
        <f>IFERROR(ROUND(VLOOKUP(G76,'Reference worksheet Do NOT edit'!$M$4:$O$5,3,FALSE)*H76+R76,4),0)</f>
        <v>0</v>
      </c>
      <c r="Q76" s="154">
        <f>IFERROR(ROUND(SUMIF('Reference worksheet Do NOT edit'!$M$4:$M$5,G76,'Reference worksheet Do NOT edit'!$N$4:$N$5)*H76,2),0)+IF(I76="Industry Co-Funded",(4000*H76),0)</f>
        <v>0</v>
      </c>
      <c r="R76" s="51"/>
      <c r="S76" s="157">
        <f t="shared" si="13"/>
        <v>0</v>
      </c>
      <c r="T76" s="53"/>
      <c r="U76" s="63"/>
    </row>
    <row r="77" spans="1:16382" ht="24" customHeight="1" x14ac:dyDescent="0.25">
      <c r="A77" s="8"/>
      <c r="B77" s="163" t="str">
        <f t="array" ref="B77">IFERROR(INDEX('Summary '!$B$16:$B$35,SMALL(IF('Summary '!$I$16:$I$35&gt;0,ROW('Summary '!$B$16:$B$35)-ROW('Summary '!B$16)+1),ROWS('Summary '!B$2:'Summary '!B10))),"")</f>
        <v/>
      </c>
      <c r="C77" s="163" t="str">
        <f t="array" ref="C77">IFERROR(INDEX('Summary '!$C$16:$C$35,SMALL(IF('Summary '!$I$16:$I$35&gt;0,ROW('Summary '!$C$16:$C$35)-ROW('Summary '!C$16)+1),ROWS('Summary '!C$2:'Summary '!C10))),"")</f>
        <v/>
      </c>
      <c r="D77" s="163" t="str">
        <f t="array" ref="D77">IFERROR(INDEX('Summary '!$D$16:$D$35,SMALL(IF('Summary '!$I$16:$I$35&gt;0,ROW('Summary '!$D$16:$D$35)-ROW('Summary '!D$16)+1),ROWS('Summary '!D$2:'Summary '!D10))),"")</f>
        <v/>
      </c>
      <c r="E77" s="150" t="str">
        <f t="array" ref="E77">IFERROR(INDEX('Summary '!$E$16:$E$35,SMALL(IF('Summary '!$I$16:$I$35&gt;0,ROW('Summary '!$E$16:$E$35)-ROW('Summary '!E$16)+1),ROWS('Summary '!D$2:'Summary '!D10))),"")</f>
        <v/>
      </c>
      <c r="F77" s="151" t="str">
        <f t="array" ref="F77">IFERROR(INDEX('Summary '!$F$16:$F$35,SMALL(IF('Summary '!$I$16:$I$35&gt;0,ROW('Summary '!$F$16:$F$35)-ROW('Summary '!F$16)+1),ROWS('Summary '!F$2:'Summary '!F10))),"")</f>
        <v/>
      </c>
      <c r="G77" s="151" t="str">
        <f>IF(LEN(H77)&gt;0,'Summary '!$I$3,"")</f>
        <v/>
      </c>
      <c r="H77" s="152" t="str">
        <f t="array" ref="H77">IFERROR(INDEX('Summary '!$I$16:$I$35,SMALL(IF('Summary '!$I$16:$I$35&gt;0,ROW('Summary '!$I$16:$I$35)-ROW('Summary '!I$16)+1),ROWS('Summary '!H$2:'Summary '!H10))),"")</f>
        <v/>
      </c>
      <c r="I77" s="48"/>
      <c r="J77" s="48"/>
      <c r="K77" s="73"/>
      <c r="L77" s="72"/>
      <c r="M77" s="249"/>
      <c r="N77" s="153" t="str">
        <f t="shared" si="14"/>
        <v/>
      </c>
      <c r="O77" s="154" t="str">
        <f t="shared" si="15"/>
        <v/>
      </c>
      <c r="P77" s="155">
        <f>IFERROR(ROUND(VLOOKUP(G77,'Reference worksheet Do NOT edit'!$M$4:$O$5,3,FALSE)*H77+R77,4),0)</f>
        <v>0</v>
      </c>
      <c r="Q77" s="154">
        <f>IFERROR(ROUND(SUMIF('Reference worksheet Do NOT edit'!$M$4:$M$5,G77,'Reference worksheet Do NOT edit'!$N$4:$N$5)*H77,2),0)+IF(I77="Industry Co-Funded",(4000*H77),0)</f>
        <v>0</v>
      </c>
      <c r="R77" s="51"/>
      <c r="S77" s="157">
        <f t="shared" si="13"/>
        <v>0</v>
      </c>
      <c r="T77" s="53"/>
      <c r="U77" s="63"/>
    </row>
    <row r="78" spans="1:16382" ht="24" customHeight="1" x14ac:dyDescent="0.25">
      <c r="A78" s="8"/>
      <c r="B78" s="163" t="str">
        <f t="array" ref="B78">IFERROR(INDEX('Summary '!$B$16:$B$35,SMALL(IF('Summary '!$I$16:$I$35&gt;0,ROW('Summary '!$B$16:$B$35)-ROW('Summary '!B$16)+1),ROWS('Summary '!B$2:'Summary '!B11))),"")</f>
        <v/>
      </c>
      <c r="C78" s="163" t="str">
        <f t="array" ref="C78">IFERROR(INDEX('Summary '!$C$16:$C$35,SMALL(IF('Summary '!$I$16:$I$35&gt;0,ROW('Summary '!$C$16:$C$35)-ROW('Summary '!C$16)+1),ROWS('Summary '!C$2:'Summary '!C11))),"")</f>
        <v/>
      </c>
      <c r="D78" s="163" t="str">
        <f t="array" ref="D78">IFERROR(INDEX('Summary '!$D$16:$D$35,SMALL(IF('Summary '!$I$16:$I$35&gt;0,ROW('Summary '!$D$16:$D$35)-ROW('Summary '!D$16)+1),ROWS('Summary '!D$2:'Summary '!D11))),"")</f>
        <v/>
      </c>
      <c r="E78" s="150" t="str">
        <f t="array" ref="E78">IFERROR(INDEX('Summary '!$E$16:$E$35,SMALL(IF('Summary '!$I$16:$I$35&gt;0,ROW('Summary '!$E$16:$E$35)-ROW('Summary '!E$16)+1),ROWS('Summary '!D$2:'Summary '!D11))),"")</f>
        <v/>
      </c>
      <c r="F78" s="151" t="str">
        <f t="array" ref="F78">IFERROR(INDEX('Summary '!$F$16:$F$35,SMALL(IF('Summary '!$I$16:$I$35&gt;0,ROW('Summary '!$F$16:$F$35)-ROW('Summary '!F$16)+1),ROWS('Summary '!F$2:'Summary '!F11))),"")</f>
        <v/>
      </c>
      <c r="G78" s="151" t="str">
        <f>IF(LEN(H78)&gt;0,'Summary '!$I$3,"")</f>
        <v/>
      </c>
      <c r="H78" s="152" t="str">
        <f t="array" ref="H78">IFERROR(INDEX('Summary '!$I$16:$I$35,SMALL(IF('Summary '!$I$16:$I$35&gt;0,ROW('Summary '!$I$16:$I$35)-ROW('Summary '!I$16)+1),ROWS('Summary '!H$2:'Summary '!H11))),"")</f>
        <v/>
      </c>
      <c r="I78" s="48"/>
      <c r="J78" s="48"/>
      <c r="K78" s="73"/>
      <c r="L78" s="72"/>
      <c r="M78" s="249"/>
      <c r="N78" s="153" t="str">
        <f t="shared" si="14"/>
        <v/>
      </c>
      <c r="O78" s="154" t="str">
        <f t="shared" si="15"/>
        <v/>
      </c>
      <c r="P78" s="155">
        <f>IFERROR(ROUND(VLOOKUP(G78,'Reference worksheet Do NOT edit'!$M$4:$O$5,3,FALSE)*H78+R78,4),0)</f>
        <v>0</v>
      </c>
      <c r="Q78" s="154">
        <f>IFERROR(ROUND(SUMIF('Reference worksheet Do NOT edit'!$M$4:$M$5,G78,'Reference worksheet Do NOT edit'!$N$4:$N$5)*H78,2),0)+IF(I78="Industry Co-Funded",(4000*H78),0)</f>
        <v>0</v>
      </c>
      <c r="R78" s="51"/>
      <c r="S78" s="157">
        <f t="shared" si="13"/>
        <v>0</v>
      </c>
      <c r="T78" s="53"/>
      <c r="U78" s="63"/>
    </row>
    <row r="79" spans="1:16382" ht="24" customHeight="1" x14ac:dyDescent="0.25">
      <c r="A79" s="8"/>
      <c r="B79" s="163" t="str">
        <f t="array" ref="B79">IFERROR(INDEX('Summary '!$B$16:$B$35,SMALL(IF('Summary '!$I$16:$I$35&gt;0,ROW('Summary '!$B$16:$B$35)-ROW('Summary '!B$16)+1),ROWS('Summary '!B$2:'Summary '!B12))),"")</f>
        <v/>
      </c>
      <c r="C79" s="163" t="str">
        <f t="array" ref="C79">IFERROR(INDEX('Summary '!$C$16:$C$35,SMALL(IF('Summary '!$I$16:$I$35&gt;0,ROW('Summary '!$C$16:$C$35)-ROW('Summary '!C$16)+1),ROWS('Summary '!C$2:'Summary '!C12))),"")</f>
        <v/>
      </c>
      <c r="D79" s="163" t="str">
        <f t="array" ref="D79">IFERROR(INDEX('Summary '!$D$16:$D$35,SMALL(IF('Summary '!$I$16:$I$35&gt;0,ROW('Summary '!$D$16:$D$35)-ROW('Summary '!D$16)+1),ROWS('Summary '!D$2:'Summary '!D12))),"")</f>
        <v/>
      </c>
      <c r="E79" s="150" t="str">
        <f t="array" ref="E79">IFERROR(INDEX('Summary '!$E$16:$E$35,SMALL(IF('Summary '!$I$16:$I$35&gt;0,ROW('Summary '!$E$16:$E$35)-ROW('Summary '!E$16)+1),ROWS('Summary '!D$2:'Summary '!D12))),"")</f>
        <v/>
      </c>
      <c r="F79" s="151" t="str">
        <f t="array" ref="F79">IFERROR(INDEX('Summary '!$F$16:$F$35,SMALL(IF('Summary '!$I$16:$I$35&gt;0,ROW('Summary '!$F$16:$F$35)-ROW('Summary '!F$16)+1),ROWS('Summary '!F$2:'Summary '!F12))),"")</f>
        <v/>
      </c>
      <c r="G79" s="151" t="str">
        <f>IF(LEN(H79)&gt;0,'Summary '!$I$3,"")</f>
        <v/>
      </c>
      <c r="H79" s="152" t="str">
        <f t="array" ref="H79">IFERROR(INDEX('Summary '!$I$16:$I$35,SMALL(IF('Summary '!$I$16:$I$35&gt;0,ROW('Summary '!$I$16:$I$35)-ROW('Summary '!I$16)+1),ROWS('Summary '!H$2:'Summary '!H12))),"")</f>
        <v/>
      </c>
      <c r="I79" s="48"/>
      <c r="J79" s="48"/>
      <c r="K79" s="73"/>
      <c r="L79" s="72"/>
      <c r="M79" s="249"/>
      <c r="N79" s="153" t="str">
        <f t="shared" si="14"/>
        <v/>
      </c>
      <c r="O79" s="154" t="str">
        <f t="shared" si="15"/>
        <v/>
      </c>
      <c r="P79" s="155">
        <f>IFERROR(ROUND(VLOOKUP(G79,'Reference worksheet Do NOT edit'!$M$4:$O$5,3,FALSE)*H79+R79,4),0)</f>
        <v>0</v>
      </c>
      <c r="Q79" s="154">
        <f>IFERROR(ROUND(SUMIF('Reference worksheet Do NOT edit'!$M$4:$M$5,G79,'Reference worksheet Do NOT edit'!$N$4:$N$5)*H79,2),0)+IF(I79="Industry Co-Funded",(4000*H79),0)</f>
        <v>0</v>
      </c>
      <c r="R79" s="51"/>
      <c r="S79" s="157">
        <f t="shared" si="13"/>
        <v>0</v>
      </c>
      <c r="T79" s="53"/>
      <c r="U79" s="63"/>
    </row>
    <row r="80" spans="1:16382" ht="24" customHeight="1" x14ac:dyDescent="0.25">
      <c r="A80" s="8"/>
      <c r="B80" s="163" t="str">
        <f t="array" ref="B80">IFERROR(INDEX('Summary '!$B$16:$B$35,SMALL(IF('Summary '!$I$16:$I$35&gt;0,ROW('Summary '!$B$16:$B$35)-ROW('Summary '!B$16)+1),ROWS('Summary '!B$2:'Summary '!B13))),"")</f>
        <v/>
      </c>
      <c r="C80" s="163" t="str">
        <f t="array" ref="C80">IFERROR(INDEX('Summary '!$C$16:$C$35,SMALL(IF('Summary '!$I$16:$I$35&gt;0,ROW('Summary '!$C$16:$C$35)-ROW('Summary '!C$16)+1),ROWS('Summary '!C$2:'Summary '!C13))),"")</f>
        <v/>
      </c>
      <c r="D80" s="163" t="str">
        <f t="array" ref="D80">IFERROR(INDEX('Summary '!$D$16:$D$35,SMALL(IF('Summary '!$I$16:$I$35&gt;0,ROW('Summary '!$D$16:$D$35)-ROW('Summary '!D$16)+1),ROWS('Summary '!D$2:'Summary '!D13))),"")</f>
        <v/>
      </c>
      <c r="E80" s="150" t="str">
        <f t="array" ref="E80">IFERROR(INDEX('Summary '!$E$16:$E$35,SMALL(IF('Summary '!$I$16:$I$35&gt;0,ROW('Summary '!$E$16:$E$35)-ROW('Summary '!E$16)+1),ROWS('Summary '!D$2:'Summary '!D13))),"")</f>
        <v/>
      </c>
      <c r="F80" s="151" t="str">
        <f t="array" ref="F80">IFERROR(INDEX('Summary '!$F$16:$F$35,SMALL(IF('Summary '!$I$16:$I$35&gt;0,ROW('Summary '!$F$16:$F$35)-ROW('Summary '!F$16)+1),ROWS('Summary '!F$2:'Summary '!F13))),"")</f>
        <v/>
      </c>
      <c r="G80" s="151" t="str">
        <f>IF(LEN(H80)&gt;0,'Summary '!$I$3,"")</f>
        <v/>
      </c>
      <c r="H80" s="152" t="str">
        <f t="array" ref="H80">IFERROR(INDEX('Summary '!$I$16:$I$35,SMALL(IF('Summary '!$I$16:$I$35&gt;0,ROW('Summary '!$I$16:$I$35)-ROW('Summary '!I$16)+1),ROWS('Summary '!H$2:'Summary '!H13))),"")</f>
        <v/>
      </c>
      <c r="I80" s="48"/>
      <c r="J80" s="48"/>
      <c r="K80" s="73"/>
      <c r="L80" s="72"/>
      <c r="M80" s="249"/>
      <c r="N80" s="153" t="str">
        <f t="shared" si="14"/>
        <v/>
      </c>
      <c r="O80" s="154" t="str">
        <f t="shared" si="15"/>
        <v/>
      </c>
      <c r="P80" s="155">
        <f>IFERROR(ROUND(VLOOKUP(G80,'Reference worksheet Do NOT edit'!$M$4:$O$5,3,FALSE)*H80+R80,4),0)</f>
        <v>0</v>
      </c>
      <c r="Q80" s="154">
        <f>IFERROR(ROUND(SUMIF('Reference worksheet Do NOT edit'!$M$4:$M$5,G80,'Reference worksheet Do NOT edit'!$N$4:$N$5)*H80,2),0)+IF(I80="Industry Co-Funded",(4000*H80),0)</f>
        <v>0</v>
      </c>
      <c r="R80" s="51"/>
      <c r="S80" s="157">
        <f t="shared" si="13"/>
        <v>0</v>
      </c>
      <c r="T80" s="53"/>
      <c r="U80" s="63"/>
    </row>
    <row r="81" spans="1:21" ht="24" customHeight="1" x14ac:dyDescent="0.25">
      <c r="A81" s="8"/>
      <c r="B81" s="163" t="str">
        <f t="array" ref="B81">IFERROR(INDEX('Summary '!$B$16:$B$35,SMALL(IF('Summary '!$I$16:$I$35&gt;0,ROW('Summary '!$B$16:$B$35)-ROW('Summary '!B$16)+1),ROWS('Summary '!B$2:'Summary '!B14))),"")</f>
        <v/>
      </c>
      <c r="C81" s="163" t="str">
        <f t="array" ref="C81">IFERROR(INDEX('Summary '!$C$16:$C$35,SMALL(IF('Summary '!$I$16:$I$35&gt;0,ROW('Summary '!$C$16:$C$35)-ROW('Summary '!C$16)+1),ROWS('Summary '!C$2:'Summary '!C14))),"")</f>
        <v/>
      </c>
      <c r="D81" s="163" t="str">
        <f t="array" ref="D81">IFERROR(INDEX('Summary '!$D$16:$D$35,SMALL(IF('Summary '!$I$16:$I$35&gt;0,ROW('Summary '!$D$16:$D$35)-ROW('Summary '!D$16)+1),ROWS('Summary '!D$2:'Summary '!D14))),"")</f>
        <v/>
      </c>
      <c r="E81" s="150" t="str">
        <f t="array" ref="E81">IFERROR(INDEX('Summary '!$E$16:$E$35,SMALL(IF('Summary '!$I$16:$I$35&gt;0,ROW('Summary '!$E$16:$E$35)-ROW('Summary '!E$16)+1),ROWS('Summary '!D$2:'Summary '!D14))),"")</f>
        <v/>
      </c>
      <c r="F81" s="151" t="str">
        <f t="array" ref="F81">IFERROR(INDEX('Summary '!$F$16:$F$35,SMALL(IF('Summary '!$I$16:$I$35&gt;0,ROW('Summary '!$F$16:$F$35)-ROW('Summary '!F$16)+1),ROWS('Summary '!F$2:'Summary '!F14))),"")</f>
        <v/>
      </c>
      <c r="G81" s="151" t="str">
        <f>IF(LEN(H81)&gt;0,'Summary '!$I$3,"")</f>
        <v/>
      </c>
      <c r="H81" s="152" t="str">
        <f t="array" ref="H81">IFERROR(INDEX('Summary '!$I$16:$I$35,SMALL(IF('Summary '!$I$16:$I$35&gt;0,ROW('Summary '!$I$16:$I$35)-ROW('Summary '!I$16)+1),ROWS('Summary '!H$2:'Summary '!H14))),"")</f>
        <v/>
      </c>
      <c r="I81" s="48"/>
      <c r="J81" s="48"/>
      <c r="K81" s="73"/>
      <c r="L81" s="72"/>
      <c r="M81" s="249"/>
      <c r="N81" s="153" t="str">
        <f t="shared" si="14"/>
        <v/>
      </c>
      <c r="O81" s="154" t="str">
        <f t="shared" si="15"/>
        <v/>
      </c>
      <c r="P81" s="155">
        <f>IFERROR(ROUND(VLOOKUP(G81,'Reference worksheet Do NOT edit'!$M$4:$O$5,3,FALSE)*H81+R81,4),0)</f>
        <v>0</v>
      </c>
      <c r="Q81" s="154">
        <f>IFERROR(ROUND(SUMIF('Reference worksheet Do NOT edit'!$M$4:$M$5,G81,'Reference worksheet Do NOT edit'!$N$4:$N$5)*H81,2),0)+IF(I81="Industry Co-Funded",(4000*H81),0)</f>
        <v>0</v>
      </c>
      <c r="R81" s="51"/>
      <c r="S81" s="157">
        <f t="shared" si="13"/>
        <v>0</v>
      </c>
      <c r="T81" s="53"/>
      <c r="U81" s="63"/>
    </row>
    <row r="82" spans="1:21" ht="24" customHeight="1" x14ac:dyDescent="0.25">
      <c r="A82" s="8"/>
      <c r="B82" s="163" t="str">
        <f t="array" ref="B82">IFERROR(INDEX('Summary '!$B$16:$B$35,SMALL(IF('Summary '!$I$16:$I$35&gt;0,ROW('Summary '!$B$16:$B$35)-ROW('Summary '!B$16)+1),ROWS('Summary '!B$2:'Summary '!B15))),"")</f>
        <v/>
      </c>
      <c r="C82" s="163" t="str">
        <f t="array" ref="C82">IFERROR(INDEX('Summary '!$C$16:$C$35,SMALL(IF('Summary '!$I$16:$I$35&gt;0,ROW('Summary '!$C$16:$C$35)-ROW('Summary '!C$16)+1),ROWS('Summary '!C$2:'Summary '!C15))),"")</f>
        <v/>
      </c>
      <c r="D82" s="163" t="str">
        <f t="array" ref="D82">IFERROR(INDEX('Summary '!$D$16:$D$35,SMALL(IF('Summary '!$I$16:$I$35&gt;0,ROW('Summary '!$D$16:$D$35)-ROW('Summary '!D$16)+1),ROWS('Summary '!D$2:'Summary '!D15))),"")</f>
        <v/>
      </c>
      <c r="E82" s="150" t="str">
        <f t="array" ref="E82">IFERROR(INDEX('Summary '!$E$16:$E$35,SMALL(IF('Summary '!$I$16:$I$35&gt;0,ROW('Summary '!$E$16:$E$35)-ROW('Summary '!E$16)+1),ROWS('Summary '!D$2:'Summary '!D15))),"")</f>
        <v/>
      </c>
      <c r="F82" s="151" t="str">
        <f t="array" ref="F82">IFERROR(INDEX('Summary '!$F$16:$F$35,SMALL(IF('Summary '!$I$16:$I$35&gt;0,ROW('Summary '!$F$16:$F$35)-ROW('Summary '!F$16)+1),ROWS('Summary '!F$2:'Summary '!F15))),"")</f>
        <v/>
      </c>
      <c r="G82" s="151" t="str">
        <f>IF(LEN(H82)&gt;0,'Summary '!$I$3,"")</f>
        <v/>
      </c>
      <c r="H82" s="152" t="str">
        <f t="array" ref="H82">IFERROR(INDEX('Summary '!$I$16:$I$35,SMALL(IF('Summary '!$I$16:$I$35&gt;0,ROW('Summary '!$I$16:$I$35)-ROW('Summary '!I$16)+1),ROWS('Summary '!H$2:'Summary '!H15))),"")</f>
        <v/>
      </c>
      <c r="I82" s="48"/>
      <c r="J82" s="48"/>
      <c r="K82" s="73"/>
      <c r="L82" s="72"/>
      <c r="M82" s="249"/>
      <c r="N82" s="153" t="str">
        <f t="shared" si="14"/>
        <v/>
      </c>
      <c r="O82" s="154" t="str">
        <f t="shared" si="15"/>
        <v/>
      </c>
      <c r="P82" s="155">
        <f>IFERROR(ROUND(VLOOKUP(G82,'Reference worksheet Do NOT edit'!$M$4:$O$5,3,FALSE)*H82+R82,4),0)</f>
        <v>0</v>
      </c>
      <c r="Q82" s="154">
        <f>IFERROR(ROUND(SUMIF('Reference worksheet Do NOT edit'!$M$4:$M$5,G82,'Reference worksheet Do NOT edit'!$N$4:$N$5)*H82,2),0)+IF(I82="Industry Co-Funded",(4000*H82),0)</f>
        <v>0</v>
      </c>
      <c r="R82" s="51"/>
      <c r="S82" s="157">
        <f t="shared" si="13"/>
        <v>0</v>
      </c>
      <c r="T82" s="53"/>
      <c r="U82" s="63"/>
    </row>
    <row r="83" spans="1:21" ht="24" customHeight="1" x14ac:dyDescent="0.25">
      <c r="A83" s="8"/>
      <c r="B83" s="163" t="str">
        <f t="array" ref="B83">IFERROR(INDEX('Summary '!$B$16:$B$35,SMALL(IF('Summary '!$I$16:$I$35&gt;0,ROW('Summary '!$B$16:$B$35)-ROW('Summary '!B$16)+1),ROWS('Summary '!B$2:'Summary '!B16))),"")</f>
        <v/>
      </c>
      <c r="C83" s="163" t="str">
        <f t="array" ref="C83">IFERROR(INDEX('Summary '!$C$16:$C$35,SMALL(IF('Summary '!$I$16:$I$35&gt;0,ROW('Summary '!$C$16:$C$35)-ROW('Summary '!C$16)+1),ROWS('Summary '!C$2:'Summary '!C16))),"")</f>
        <v/>
      </c>
      <c r="D83" s="163" t="str">
        <f t="array" ref="D83">IFERROR(INDEX('Summary '!$D$16:$D$35,SMALL(IF('Summary '!$I$16:$I$35&gt;0,ROW('Summary '!$D$16:$D$35)-ROW('Summary '!D$16)+1),ROWS('Summary '!D$2:'Summary '!D16))),"")</f>
        <v/>
      </c>
      <c r="E83" s="150" t="str">
        <f t="array" ref="E83">IFERROR(INDEX('Summary '!$E$16:$E$35,SMALL(IF('Summary '!$I$16:$I$35&gt;0,ROW('Summary '!$E$16:$E$35)-ROW('Summary '!E$16)+1),ROWS('Summary '!D$2:'Summary '!D16))),"")</f>
        <v/>
      </c>
      <c r="F83" s="151" t="str">
        <f t="array" ref="F83">IFERROR(INDEX('Summary '!$F$16:$F$35,SMALL(IF('Summary '!$I$16:$I$35&gt;0,ROW('Summary '!$F$16:$F$35)-ROW('Summary '!F$16)+1),ROWS('Summary '!F$2:'Summary '!F16))),"")</f>
        <v/>
      </c>
      <c r="G83" s="151" t="str">
        <f>IF(LEN(H83)&gt;0,'Summary '!$I$3,"")</f>
        <v/>
      </c>
      <c r="H83" s="152" t="str">
        <f t="array" ref="H83">IFERROR(INDEX('Summary '!$I$16:$I$35,SMALL(IF('Summary '!$I$16:$I$35&gt;0,ROW('Summary '!$I$16:$I$35)-ROW('Summary '!I$16)+1),ROWS('Summary '!H$2:'Summary '!H16))),"")</f>
        <v/>
      </c>
      <c r="I83" s="48"/>
      <c r="J83" s="48"/>
      <c r="K83" s="73"/>
      <c r="L83" s="72"/>
      <c r="M83" s="249"/>
      <c r="N83" s="153" t="str">
        <f t="shared" si="14"/>
        <v/>
      </c>
      <c r="O83" s="154" t="str">
        <f t="shared" si="15"/>
        <v/>
      </c>
      <c r="P83" s="155">
        <f>IFERROR(ROUND(VLOOKUP(G83,'Reference worksheet Do NOT edit'!$M$4:$O$5,3,FALSE)*H83+R83,4),0)</f>
        <v>0</v>
      </c>
      <c r="Q83" s="154">
        <f>IFERROR(ROUND(SUMIF('Reference worksheet Do NOT edit'!$M$4:$M$5,G83,'Reference worksheet Do NOT edit'!$N$4:$N$5)*H83,2),0)+IF(I83="Industry Co-Funded",(4000*H83),0)</f>
        <v>0</v>
      </c>
      <c r="R83" s="51"/>
      <c r="S83" s="157">
        <f t="shared" si="13"/>
        <v>0</v>
      </c>
      <c r="T83" s="53"/>
      <c r="U83" s="63"/>
    </row>
    <row r="84" spans="1:21" ht="24" customHeight="1" x14ac:dyDescent="0.25">
      <c r="A84" s="8"/>
      <c r="B84" s="163" t="str">
        <f t="array" ref="B84">IFERROR(INDEX('Summary '!$B$16:$B$35,SMALL(IF('Summary '!$I$16:$I$35&gt;0,ROW('Summary '!$B$16:$B$35)-ROW('Summary '!B$16)+1),ROWS('Summary '!B$2:'Summary '!B17))),"")</f>
        <v/>
      </c>
      <c r="C84" s="163" t="str">
        <f t="array" ref="C84">IFERROR(INDEX('Summary '!$C$16:$C$35,SMALL(IF('Summary '!$I$16:$I$35&gt;0,ROW('Summary '!$C$16:$C$35)-ROW('Summary '!C$16)+1),ROWS('Summary '!C$2:'Summary '!C17))),"")</f>
        <v/>
      </c>
      <c r="D84" s="163" t="str">
        <f t="array" ref="D84">IFERROR(INDEX('Summary '!$D$16:$D$35,SMALL(IF('Summary '!$I$16:$I$35&gt;0,ROW('Summary '!$D$16:$D$35)-ROW('Summary '!D$16)+1),ROWS('Summary '!D$2:'Summary '!D17))),"")</f>
        <v/>
      </c>
      <c r="E84" s="150" t="str">
        <f t="array" ref="E84">IFERROR(INDEX('Summary '!$E$16:$E$35,SMALL(IF('Summary '!$I$16:$I$35&gt;0,ROW('Summary '!$E$16:$E$35)-ROW('Summary '!E$16)+1),ROWS('Summary '!D$2:'Summary '!D17))),"")</f>
        <v/>
      </c>
      <c r="F84" s="151" t="str">
        <f t="array" ref="F84">IFERROR(INDEX('Summary '!$F$16:$F$35,SMALL(IF('Summary '!$I$16:$I$35&gt;0,ROW('Summary '!$F$16:$F$35)-ROW('Summary '!F$16)+1),ROWS('Summary '!F$2:'Summary '!F17))),"")</f>
        <v/>
      </c>
      <c r="G84" s="151" t="str">
        <f>IF(LEN(H84)&gt;0,'Summary '!$I$3,"")</f>
        <v/>
      </c>
      <c r="H84" s="152" t="str">
        <f t="array" ref="H84">IFERROR(INDEX('Summary '!$I$16:$I$35,SMALL(IF('Summary '!$I$16:$I$35&gt;0,ROW('Summary '!$I$16:$I$35)-ROW('Summary '!I$16)+1),ROWS('Summary '!H$2:'Summary '!H17))),"")</f>
        <v/>
      </c>
      <c r="I84" s="48"/>
      <c r="J84" s="48"/>
      <c r="K84" s="73"/>
      <c r="L84" s="72"/>
      <c r="M84" s="249"/>
      <c r="N84" s="153" t="str">
        <f t="shared" si="14"/>
        <v/>
      </c>
      <c r="O84" s="154" t="str">
        <f t="shared" si="15"/>
        <v/>
      </c>
      <c r="P84" s="155">
        <f>IFERROR(ROUND(VLOOKUP(G84,'Reference worksheet Do NOT edit'!$M$4:$O$5,3,FALSE)*H84+R84,4),0)</f>
        <v>0</v>
      </c>
      <c r="Q84" s="154">
        <f>IFERROR(ROUND(SUMIF('Reference worksheet Do NOT edit'!$M$4:$M$5,G84,'Reference worksheet Do NOT edit'!$N$4:$N$5)*H84,2),0)+IF(I84="Industry Co-Funded",(4000*H84),0)</f>
        <v>0</v>
      </c>
      <c r="R84" s="51"/>
      <c r="S84" s="157">
        <f t="shared" si="13"/>
        <v>0</v>
      </c>
      <c r="T84" s="53"/>
      <c r="U84" s="63"/>
    </row>
    <row r="85" spans="1:21" ht="24" customHeight="1" x14ac:dyDescent="0.25">
      <c r="A85" s="8"/>
      <c r="B85" s="163" t="str">
        <f t="array" ref="B85">IFERROR(INDEX('Summary '!$B$16:$B$35,SMALL(IF('Summary '!$I$16:$I$35&gt;0,ROW('Summary '!$B$16:$B$35)-ROW('Summary '!B$16)+1),ROWS('Summary '!B$2:'Summary '!B18))),"")</f>
        <v/>
      </c>
      <c r="C85" s="163" t="str">
        <f t="array" ref="C85">IFERROR(INDEX('Summary '!$C$16:$C$35,SMALL(IF('Summary '!$I$16:$I$35&gt;0,ROW('Summary '!$C$16:$C$35)-ROW('Summary '!C$16)+1),ROWS('Summary '!C$2:'Summary '!C18))),"")</f>
        <v/>
      </c>
      <c r="D85" s="163" t="str">
        <f t="array" ref="D85">IFERROR(INDEX('Summary '!$D$16:$D$35,SMALL(IF('Summary '!$I$16:$I$35&gt;0,ROW('Summary '!$D$16:$D$35)-ROW('Summary '!D$16)+1),ROWS('Summary '!D$2:'Summary '!D18))),"")</f>
        <v/>
      </c>
      <c r="E85" s="150" t="str">
        <f t="array" ref="E85">IFERROR(INDEX('Summary '!$E$16:$E$35,SMALL(IF('Summary '!$I$16:$I$35&gt;0,ROW('Summary '!$E$16:$E$35)-ROW('Summary '!E$16)+1),ROWS('Summary '!D$2:'Summary '!D18))),"")</f>
        <v/>
      </c>
      <c r="F85" s="151" t="str">
        <f t="array" ref="F85">IFERROR(INDEX('Summary '!$F$16:$F$35,SMALL(IF('Summary '!$I$16:$I$35&gt;0,ROW('Summary '!$F$16:$F$35)-ROW('Summary '!F$16)+1),ROWS('Summary '!F$2:'Summary '!F18))),"")</f>
        <v/>
      </c>
      <c r="G85" s="151" t="str">
        <f>IF(LEN(H85)&gt;0,'Summary '!$I$3,"")</f>
        <v/>
      </c>
      <c r="H85" s="152" t="str">
        <f t="array" ref="H85">IFERROR(INDEX('Summary '!$I$16:$I$35,SMALL(IF('Summary '!$I$16:$I$35&gt;0,ROW('Summary '!$I$16:$I$35)-ROW('Summary '!I$16)+1),ROWS('Summary '!H$2:'Summary '!H18))),"")</f>
        <v/>
      </c>
      <c r="I85" s="48"/>
      <c r="J85" s="48"/>
      <c r="K85" s="73"/>
      <c r="L85" s="72"/>
      <c r="M85" s="249"/>
      <c r="N85" s="153" t="str">
        <f t="shared" si="14"/>
        <v/>
      </c>
      <c r="O85" s="154" t="str">
        <f t="shared" si="15"/>
        <v/>
      </c>
      <c r="P85" s="155">
        <f>IFERROR(ROUND(VLOOKUP(G85,'Reference worksheet Do NOT edit'!$M$4:$O$5,3,FALSE)*H85+R85,4),0)</f>
        <v>0</v>
      </c>
      <c r="Q85" s="154">
        <f>IFERROR(ROUND(SUMIF('Reference worksheet Do NOT edit'!$M$4:$M$5,G85,'Reference worksheet Do NOT edit'!$N$4:$N$5)*H85,2),0)+IF(I85="Industry Co-Funded",(4000*H85),0)</f>
        <v>0</v>
      </c>
      <c r="R85" s="51"/>
      <c r="S85" s="157">
        <f t="shared" si="13"/>
        <v>0</v>
      </c>
      <c r="T85" s="53"/>
      <c r="U85" s="63"/>
    </row>
    <row r="86" spans="1:21" ht="24" customHeight="1" x14ac:dyDescent="0.25">
      <c r="A86" s="8"/>
      <c r="B86" s="163" t="str">
        <f t="array" ref="B86">IFERROR(INDEX('Summary '!$B$16:$B$35,SMALL(IF('Summary '!$I$16:$I$35&gt;0,ROW('Summary '!$B$16:$B$35)-ROW('Summary '!B$16)+1),ROWS('Summary '!B$2:'Summary '!B19))),"")</f>
        <v/>
      </c>
      <c r="C86" s="163" t="str">
        <f t="array" ref="C86">IFERROR(INDEX('Summary '!$C$16:$C$35,SMALL(IF('Summary '!$I$16:$I$35&gt;0,ROW('Summary '!$C$16:$C$35)-ROW('Summary '!C$16)+1),ROWS('Summary '!C$2:'Summary '!C19))),"")</f>
        <v/>
      </c>
      <c r="D86" s="163" t="str">
        <f t="array" ref="D86">IFERROR(INDEX('Summary '!$D$16:$D$35,SMALL(IF('Summary '!$I$16:$I$35&gt;0,ROW('Summary '!$D$16:$D$35)-ROW('Summary '!D$16)+1),ROWS('Summary '!D$2:'Summary '!D19))),"")</f>
        <v/>
      </c>
      <c r="E86" s="150" t="str">
        <f t="array" ref="E86">IFERROR(INDEX('Summary '!$E$16:$E$35,SMALL(IF('Summary '!$I$16:$I$35&gt;0,ROW('Summary '!$E$16:$E$35)-ROW('Summary '!E$16)+1),ROWS('Summary '!D$2:'Summary '!D19))),"")</f>
        <v/>
      </c>
      <c r="F86" s="151" t="str">
        <f t="array" ref="F86">IFERROR(INDEX('Summary '!$F$16:$F$35,SMALL(IF('Summary '!$I$16:$I$35&gt;0,ROW('Summary '!$F$16:$F$35)-ROW('Summary '!F$16)+1),ROWS('Summary '!F$2:'Summary '!F19))),"")</f>
        <v/>
      </c>
      <c r="G86" s="151" t="str">
        <f>IF(LEN(H86)&gt;0,'Summary '!$I$3,"")</f>
        <v/>
      </c>
      <c r="H86" s="152" t="str">
        <f t="array" ref="H86">IFERROR(INDEX('Summary '!$I$16:$I$35,SMALL(IF('Summary '!$I$16:$I$35&gt;0,ROW('Summary '!$I$16:$I$35)-ROW('Summary '!I$16)+1),ROWS('Summary '!H$2:'Summary '!H19))),"")</f>
        <v/>
      </c>
      <c r="I86" s="48"/>
      <c r="J86" s="48"/>
      <c r="K86" s="73"/>
      <c r="L86" s="72"/>
      <c r="M86" s="249"/>
      <c r="N86" s="153" t="str">
        <f t="shared" si="14"/>
        <v/>
      </c>
      <c r="O86" s="154" t="str">
        <f t="shared" si="15"/>
        <v/>
      </c>
      <c r="P86" s="155">
        <f>IFERROR(ROUND(VLOOKUP(G86,'Reference worksheet Do NOT edit'!$M$4:$O$5,3,FALSE)*H86+R86,4),0)</f>
        <v>0</v>
      </c>
      <c r="Q86" s="154">
        <f>IFERROR(ROUND(SUMIF('Reference worksheet Do NOT edit'!$M$4:$M$5,G86,'Reference worksheet Do NOT edit'!$N$4:$N$5)*H86,2),0)+IF(I86="Industry Co-Funded",(4000*H86),0)</f>
        <v>0</v>
      </c>
      <c r="R86" s="51"/>
      <c r="S86" s="157">
        <f t="shared" si="13"/>
        <v>0</v>
      </c>
      <c r="T86" s="53"/>
      <c r="U86" s="63"/>
    </row>
    <row r="87" spans="1:21" ht="24" customHeight="1" x14ac:dyDescent="0.25">
      <c r="A87" s="8"/>
      <c r="B87" s="163" t="str">
        <f t="array" ref="B87">IFERROR(INDEX('Summary '!$B$16:$B$35,SMALL(IF('Summary '!$I$16:$I$35&gt;0,ROW('Summary '!$B$16:$B$35)-ROW('Summary '!B$16)+1),ROWS('Summary '!B$2:'Summary '!B20))),"")</f>
        <v/>
      </c>
      <c r="C87" s="163" t="str">
        <f t="array" ref="C87">IFERROR(INDEX('Summary '!$C$16:$C$35,SMALL(IF('Summary '!$I$16:$I$35&gt;0,ROW('Summary '!$C$16:$C$35)-ROW('Summary '!C$16)+1),ROWS('Summary '!C$2:'Summary '!C20))),"")</f>
        <v/>
      </c>
      <c r="D87" s="163" t="str">
        <f t="array" ref="D87">IFERROR(INDEX('Summary '!$D$16:$D$35,SMALL(IF('Summary '!$I$16:$I$35&gt;0,ROW('Summary '!$D$16:$D$35)-ROW('Summary '!D$16)+1),ROWS('Summary '!D$2:'Summary '!D20))),"")</f>
        <v/>
      </c>
      <c r="E87" s="150" t="str">
        <f t="array" ref="E87">IFERROR(INDEX('Summary '!$E$16:$E$35,SMALL(IF('Summary '!$I$16:$I$35&gt;0,ROW('Summary '!$E$16:$E$35)-ROW('Summary '!E$16)+1),ROWS('Summary '!D$2:'Summary '!D20))),"")</f>
        <v/>
      </c>
      <c r="F87" s="151" t="str">
        <f t="array" ref="F87">IFERROR(INDEX('Summary '!$F$16:$F$35,SMALL(IF('Summary '!$I$16:$I$35&gt;0,ROW('Summary '!$F$16:$F$35)-ROW('Summary '!F$16)+1),ROWS('Summary '!F$2:'Summary '!F20))),"")</f>
        <v/>
      </c>
      <c r="G87" s="151" t="str">
        <f>IF(LEN(H87)&gt;0,'Summary '!$I$3,"")</f>
        <v/>
      </c>
      <c r="H87" s="152" t="str">
        <f t="array" ref="H87">IFERROR(INDEX('Summary '!$I$16:$I$35,SMALL(IF('Summary '!$I$16:$I$35&gt;0,ROW('Summary '!$I$16:$I$35)-ROW('Summary '!I$16)+1),ROWS('Summary '!H$2:'Summary '!H20))),"")</f>
        <v/>
      </c>
      <c r="I87" s="48"/>
      <c r="J87" s="48"/>
      <c r="K87" s="73"/>
      <c r="L87" s="72"/>
      <c r="M87" s="249"/>
      <c r="N87" s="153" t="str">
        <f t="shared" si="14"/>
        <v/>
      </c>
      <c r="O87" s="154" t="str">
        <f t="shared" si="15"/>
        <v/>
      </c>
      <c r="P87" s="155">
        <f>IFERROR(ROUND(VLOOKUP(G87,'Reference worksheet Do NOT edit'!$M$4:$O$5,3,FALSE)*H87+R87,4),0)</f>
        <v>0</v>
      </c>
      <c r="Q87" s="154">
        <f>IFERROR(ROUND(SUMIF('Reference worksheet Do NOT edit'!$M$4:$M$5,G87,'Reference worksheet Do NOT edit'!$N$4:$N$5)*H87,2),0)+IF(I87="Industry Co-Funded",(4000*H87),0)</f>
        <v>0</v>
      </c>
      <c r="R87" s="51"/>
      <c r="S87" s="157">
        <f t="shared" si="13"/>
        <v>0</v>
      </c>
      <c r="T87" s="53"/>
      <c r="U87" s="63"/>
    </row>
    <row r="88" spans="1:21" ht="24" customHeight="1" x14ac:dyDescent="0.25">
      <c r="A88" s="8"/>
      <c r="B88" s="163" t="str">
        <f t="array" ref="B88">IFERROR(INDEX('Summary '!$B$16:$B$35,SMALL(IF('Summary '!$I$16:$I$35&gt;0,ROW('Summary '!$B$16:$B$35)-ROW('Summary '!B$16)+1),ROWS('Summary '!B$2:'Summary '!B21))),"")</f>
        <v/>
      </c>
      <c r="C88" s="163" t="str">
        <f t="array" ref="C88">IFERROR(INDEX('Summary '!$C$16:$C$35,SMALL(IF('Summary '!$I$16:$I$35&gt;0,ROW('Summary '!$C$16:$C$35)-ROW('Summary '!C$16)+1),ROWS('Summary '!C$2:'Summary '!C21))),"")</f>
        <v/>
      </c>
      <c r="D88" s="163" t="str">
        <f t="array" ref="D88">IFERROR(INDEX('Summary '!$D$16:$D$35,SMALL(IF('Summary '!$I$16:$I$35&gt;0,ROW('Summary '!$D$16:$D$35)-ROW('Summary '!D$16)+1),ROWS('Summary '!D$2:'Summary '!D21))),"")</f>
        <v/>
      </c>
      <c r="E88" s="150" t="str">
        <f t="array" ref="E88">IFERROR(INDEX('Summary '!$E$16:$E$35,SMALL(IF('Summary '!$I$16:$I$35&gt;0,ROW('Summary '!$E$16:$E$35)-ROW('Summary '!E$16)+1),ROWS('Summary '!D$2:'Summary '!D21))),"")</f>
        <v/>
      </c>
      <c r="F88" s="151" t="str">
        <f t="array" ref="F88">IFERROR(INDEX('Summary '!$F$16:$F$35,SMALL(IF('Summary '!$I$16:$I$35&gt;0,ROW('Summary '!$F$16:$F$35)-ROW('Summary '!F$16)+1),ROWS('Summary '!F$2:'Summary '!F21))),"")</f>
        <v/>
      </c>
      <c r="G88" s="151" t="str">
        <f>IF(LEN(H88)&gt;0,'Summary '!$I$3,"")</f>
        <v/>
      </c>
      <c r="H88" s="152" t="str">
        <f t="array" ref="H88">IFERROR(INDEX('Summary '!$I$16:$I$35,SMALL(IF('Summary '!$I$16:$I$35&gt;0,ROW('Summary '!$I$16:$I$35)-ROW('Summary '!I$16)+1),ROWS('Summary '!H$2:'Summary '!H21))),"")</f>
        <v/>
      </c>
      <c r="I88" s="48"/>
      <c r="J88" s="48"/>
      <c r="K88" s="73"/>
      <c r="L88" s="72"/>
      <c r="M88" s="249"/>
      <c r="N88" s="153" t="str">
        <f t="shared" si="14"/>
        <v/>
      </c>
      <c r="O88" s="154" t="str">
        <f t="shared" si="15"/>
        <v/>
      </c>
      <c r="P88" s="155">
        <f>IFERROR(ROUND(VLOOKUP(G88,'Reference worksheet Do NOT edit'!$M$4:$O$5,3,FALSE)*H88+R88,4),0)</f>
        <v>0</v>
      </c>
      <c r="Q88" s="154">
        <f>IFERROR(ROUND(SUMIF('Reference worksheet Do NOT edit'!$M$4:$M$5,G88,'Reference worksheet Do NOT edit'!$N$4:$N$5)*H88,2),0)+IF(I88="Industry Co-Funded",(4000*H88),0)</f>
        <v>0</v>
      </c>
      <c r="R88" s="51"/>
      <c r="S88" s="157">
        <f t="shared" si="13"/>
        <v>0</v>
      </c>
      <c r="T88" s="53"/>
      <c r="U88" s="63"/>
    </row>
    <row r="89" spans="1:21" ht="24" customHeight="1" x14ac:dyDescent="0.25">
      <c r="A89" s="8"/>
      <c r="B89" s="158" t="s">
        <v>6</v>
      </c>
      <c r="C89" s="159"/>
      <c r="D89" s="159"/>
      <c r="E89" s="159"/>
      <c r="F89" s="159"/>
      <c r="G89" s="159"/>
      <c r="H89" s="160"/>
      <c r="I89" s="159"/>
      <c r="J89" s="159"/>
      <c r="K89" s="159"/>
      <c r="L89" s="161"/>
      <c r="M89" s="162"/>
      <c r="N89" s="156">
        <f t="shared" ref="N89:P89" si="16">SUM(N69:N88)</f>
        <v>0</v>
      </c>
      <c r="O89" s="156">
        <f t="shared" si="16"/>
        <v>0</v>
      </c>
      <c r="P89" s="156">
        <f t="shared" si="16"/>
        <v>0</v>
      </c>
      <c r="Q89" s="156">
        <f t="shared" ref="Q89:R89" si="17">SUM(Q69:Q88)</f>
        <v>0</v>
      </c>
      <c r="R89" s="156">
        <f t="shared" si="17"/>
        <v>0</v>
      </c>
      <c r="S89" s="156">
        <f>SUM(S69:S88)</f>
        <v>0</v>
      </c>
      <c r="T89" s="53"/>
      <c r="U89" s="63"/>
    </row>
    <row r="90" spans="1:21" ht="23.25" customHeight="1" x14ac:dyDescent="0.25">
      <c r="A90" s="8"/>
      <c r="B90" s="112"/>
      <c r="C90" s="112"/>
      <c r="D90" s="112"/>
      <c r="E90" s="112"/>
      <c r="F90" s="112"/>
      <c r="G90" s="112"/>
      <c r="H90" s="113"/>
      <c r="I90" s="8"/>
      <c r="J90" s="8"/>
      <c r="K90" s="8"/>
      <c r="L90" s="8"/>
      <c r="M90" s="8"/>
      <c r="N90" s="118"/>
      <c r="O90" s="118"/>
      <c r="P90" s="118"/>
      <c r="Q90" s="119"/>
      <c r="R90" s="54"/>
      <c r="S90" s="118"/>
      <c r="T90" s="56"/>
      <c r="U90" s="56"/>
    </row>
    <row r="91" spans="1:21" ht="23.25" customHeight="1" thickBot="1" x14ac:dyDescent="0.3">
      <c r="A91" s="8"/>
      <c r="B91" s="112"/>
      <c r="C91" s="112"/>
      <c r="D91" s="112"/>
      <c r="E91" s="112"/>
      <c r="F91" s="112"/>
      <c r="G91" s="112"/>
      <c r="H91" s="113"/>
      <c r="I91" s="8"/>
      <c r="J91" s="8"/>
      <c r="K91" s="8"/>
      <c r="L91" s="8"/>
      <c r="M91" s="8"/>
      <c r="N91" s="118"/>
      <c r="O91" s="118"/>
      <c r="P91" s="118"/>
      <c r="Q91" s="118"/>
      <c r="R91" s="54"/>
      <c r="S91" s="118"/>
      <c r="T91" s="56"/>
      <c r="U91" s="56"/>
    </row>
    <row r="92" spans="1:21" ht="23.25" customHeight="1" thickBot="1" x14ac:dyDescent="0.3">
      <c r="A92" s="8"/>
      <c r="B92" s="108" t="str">
        <f>"Term 4: "&amp;'Summary '!J15</f>
        <v>Term 4: Jan - Apr 2018</v>
      </c>
      <c r="C92" s="109"/>
      <c r="D92" s="109"/>
      <c r="E92" s="110"/>
      <c r="F92" s="110"/>
      <c r="G92" s="110"/>
      <c r="H92" s="111"/>
      <c r="I92" s="30"/>
      <c r="J92" s="30"/>
      <c r="K92" s="30"/>
      <c r="L92" s="30"/>
      <c r="M92" s="30"/>
      <c r="N92" s="123"/>
      <c r="O92" s="123"/>
      <c r="P92" s="124"/>
      <c r="Q92" s="125"/>
      <c r="R92" s="61"/>
      <c r="S92" s="118"/>
      <c r="T92" s="56"/>
      <c r="U92" s="56"/>
    </row>
    <row r="93" spans="1:21" ht="30" customHeight="1" x14ac:dyDescent="0.25">
      <c r="A93" s="8"/>
      <c r="B93" s="428" t="str">
        <f>B$15</f>
        <v>Intern name</v>
      </c>
      <c r="C93" s="428" t="str">
        <f t="shared" ref="C93:J93" si="18">C$15</f>
        <v>Academic Supervisor / Account Holder</v>
      </c>
      <c r="D93" s="426" t="str">
        <f t="shared" si="18"/>
        <v>Co-Supervisor</v>
      </c>
      <c r="E93" s="428" t="str">
        <f t="shared" si="18"/>
        <v>University</v>
      </c>
      <c r="F93" s="426" t="str">
        <f t="shared" si="18"/>
        <v>Partner</v>
      </c>
      <c r="G93" s="426" t="str">
        <f t="shared" si="18"/>
        <v>Funding type</v>
      </c>
      <c r="H93" s="426" t="str">
        <f t="shared" si="18"/>
        <v>Internship Units</v>
      </c>
      <c r="I93" s="426" t="str">
        <f t="shared" si="18"/>
        <v xml:space="preserve">Co Funding Option (no selection required unless advised) </v>
      </c>
      <c r="J93" s="434" t="str">
        <f t="shared" si="18"/>
        <v>Intern degree
(Masters / PhD / PDF)</v>
      </c>
      <c r="K93" s="420" t="str">
        <f>K$15</f>
        <v>Internship Period (4 to 6 months per unit)</v>
      </c>
      <c r="L93" s="421"/>
      <c r="M93" s="422" t="str">
        <f t="shared" ref="M93:S93" si="19">M$15</f>
        <v>Stipend Overwrite (if more than $10,000 auto)</v>
      </c>
      <c r="N93" s="424" t="str">
        <f t="shared" si="19"/>
        <v>Stipend  
(Auto - min. $10,000 per internship unit)</v>
      </c>
      <c r="O93" s="430" t="str">
        <f t="shared" si="19"/>
        <v>Research Expenses</v>
      </c>
      <c r="P93" s="430" t="str">
        <f t="shared" si="19"/>
        <v xml:space="preserve">Total Award </v>
      </c>
      <c r="Q93" s="430" t="str">
        <f t="shared" si="19"/>
        <v>Partner Contribution</v>
      </c>
      <c r="R93" s="426" t="str">
        <f t="shared" si="19"/>
        <v xml:space="preserve">Additional Partner contribution </v>
      </c>
      <c r="S93" s="430" t="str">
        <f t="shared" si="19"/>
        <v>University Co-Funding Amount</v>
      </c>
      <c r="T93" s="432" t="str">
        <f>T$15</f>
        <v>Mitacs Grant Specialist Use Only</v>
      </c>
      <c r="U93" s="433"/>
    </row>
    <row r="94" spans="1:21" ht="49.5" customHeight="1" thickBot="1" x14ac:dyDescent="0.3">
      <c r="A94" s="8"/>
      <c r="B94" s="429"/>
      <c r="C94" s="429"/>
      <c r="D94" s="427"/>
      <c r="E94" s="429"/>
      <c r="F94" s="427"/>
      <c r="G94" s="427"/>
      <c r="H94" s="427"/>
      <c r="I94" s="427"/>
      <c r="J94" s="435"/>
      <c r="K94" s="213" t="str">
        <f>K$16</f>
        <v>Start Date</v>
      </c>
      <c r="L94" s="213" t="str">
        <f>L$16</f>
        <v>End Date</v>
      </c>
      <c r="M94" s="423"/>
      <c r="N94" s="425"/>
      <c r="O94" s="431"/>
      <c r="P94" s="431"/>
      <c r="Q94" s="431"/>
      <c r="R94" s="427"/>
      <c r="S94" s="431"/>
      <c r="T94" s="42" t="str">
        <f>T$16</f>
        <v>Funding Request Ref.</v>
      </c>
      <c r="U94" s="42" t="str">
        <f>U$16</f>
        <v>Award Letter Release Date</v>
      </c>
    </row>
    <row r="95" spans="1:21" ht="24" customHeight="1" x14ac:dyDescent="0.25">
      <c r="A95" s="8"/>
      <c r="B95" s="163" t="str">
        <f t="array" ref="B95">IFERROR(INDEX('Summary '!$B$16:$B$35,SMALL(IF('Summary '!$J$16:$J$35&gt;0,ROW('Summary '!$B$16:$B$35)-ROW('Summary '!B$16)+1),ROWS('Summary '!B$2:'Summary '!B2))),"")</f>
        <v/>
      </c>
      <c r="C95" s="163" t="str">
        <f t="array" ref="C95">IFERROR(INDEX('Summary '!$C$16:$C$35,SMALL(IF('Summary '!$J$16:$J$35&gt;0,ROW('Summary '!$C$16:$C$35)-ROW('Summary '!C$16)+1),ROWS('Summary '!C$2:'Summary '!C2))),"")</f>
        <v/>
      </c>
      <c r="D95" s="163" t="str">
        <f t="array" ref="D95">IFERROR(INDEX('Summary '!$D$16:$D$35,SMALL(IF('Summary '!$J$16:$J$35&gt;0,ROW('Summary '!$D$16:$D$35)-ROW('Summary '!D$16)+1),ROWS('Summary '!D$2:'Summary '!D2))),"")</f>
        <v/>
      </c>
      <c r="E95" s="150" t="str">
        <f t="array" ref="E95">IFERROR(INDEX('Summary '!$E$16:$E$35,SMALL(IF('Summary '!$J$16:$J$35&gt;0,ROW('Summary '!$E$16:$E$35)-ROW('Summary '!E$16)+1),ROWS('Summary '!D$2:'Summary '!D2))),"")</f>
        <v/>
      </c>
      <c r="F95" s="151" t="str">
        <f t="array" ref="F95">IFERROR(INDEX('Summary '!$F$16:$F$35,SMALL(IF('Summary '!$J$16:$J$35&gt;0,ROW('Summary '!$F$16:$F$35)-ROW('Summary '!F$16)+1),ROWS('Summary '!F$2:'Summary '!F2))),"")</f>
        <v/>
      </c>
      <c r="G95" s="151" t="str">
        <f>IF(LEN(H95)&gt;0,'Summary '!$I$3,"")</f>
        <v/>
      </c>
      <c r="H95" s="152" t="str">
        <f t="array" ref="H95">IFERROR(INDEX('Summary '!$J$16:$J$35,SMALL(IF('Summary '!$J$16:$J$35&gt;0,ROW('Summary '!$J$16:$J$35)-ROW('Summary '!J$16)+1),ROWS('Summary '!I$2:'Summary '!I2))),"")</f>
        <v/>
      </c>
      <c r="I95" s="48"/>
      <c r="J95" s="48"/>
      <c r="K95" s="72"/>
      <c r="L95" s="72"/>
      <c r="M95" s="248"/>
      <c r="N95" s="153" t="str">
        <f>IF(LEN(H95)&gt;0,IF(ISBLANK(M95),ROUND(H95*10000,2),ROUND(M95,2)),"")</f>
        <v/>
      </c>
      <c r="O95" s="154" t="str">
        <f>IFERROR(ROUND(P95-N95,4),"")</f>
        <v/>
      </c>
      <c r="P95" s="155">
        <f>IFERROR(ROUND(VLOOKUP(G95,'Reference worksheet Do NOT edit'!$M$4:$O$5,3,FALSE)*H95+R95,4),0)</f>
        <v>0</v>
      </c>
      <c r="Q95" s="154">
        <f>IFERROR(ROUND(SUMIF('Reference worksheet Do NOT edit'!$M$4:$M$5,G95,'Reference worksheet Do NOT edit'!$N$4:$N$5)*H95,2),0)+IF(I95="Industry Co-Funded",(4000*H95),0)</f>
        <v>0</v>
      </c>
      <c r="R95" s="51"/>
      <c r="S95" s="157">
        <f t="shared" ref="S95:S114" si="20">IF(LEN(H95)&lt;1,0,IF(I95="University Co-Funded",(4000*H95),0))</f>
        <v>0</v>
      </c>
      <c r="T95" s="52"/>
      <c r="U95" s="62"/>
    </row>
    <row r="96" spans="1:21" ht="24" customHeight="1" x14ac:dyDescent="0.25">
      <c r="A96" s="8"/>
      <c r="B96" s="163" t="str">
        <f t="array" ref="B96">IFERROR(INDEX('Summary '!$B$16:$B$35,SMALL(IF('Summary '!$J$16:$J$35&gt;0,ROW('Summary '!$B$16:$B$35)-ROW('Summary '!B$16)+1),ROWS('Summary '!B$2:'Summary '!B3))),"")</f>
        <v/>
      </c>
      <c r="C96" s="163" t="str">
        <f t="array" ref="C96">IFERROR(INDEX('Summary '!$C$16:$C$35,SMALL(IF('Summary '!$J$16:$J$35&gt;0,ROW('Summary '!$C$16:$C$35)-ROW('Summary '!C$16)+1),ROWS('Summary '!C$2:'Summary '!C3))),"")</f>
        <v/>
      </c>
      <c r="D96" s="163" t="str">
        <f t="array" ref="D96">IFERROR(INDEX('Summary '!$D$16:$D$35,SMALL(IF('Summary '!$J$16:$J$35&gt;0,ROW('Summary '!$D$16:$D$35)-ROW('Summary '!D$16)+1),ROWS('Summary '!D$2:'Summary '!D3))),"")</f>
        <v/>
      </c>
      <c r="E96" s="150" t="str">
        <f t="array" ref="E96">IFERROR(INDEX('Summary '!$E$16:$E$35,SMALL(IF('Summary '!$J$16:$J$35&gt;0,ROW('Summary '!$E$16:$E$35)-ROW('Summary '!E$16)+1),ROWS('Summary '!D$2:'Summary '!D3))),"")</f>
        <v/>
      </c>
      <c r="F96" s="151" t="str">
        <f t="array" ref="F96">IFERROR(INDEX('Summary '!$F$16:$F$35,SMALL(IF('Summary '!$J$16:$J$35&gt;0,ROW('Summary '!$F$16:$F$35)-ROW('Summary '!F$16)+1),ROWS('Summary '!F$2:'Summary '!F3))),"")</f>
        <v/>
      </c>
      <c r="G96" s="151" t="str">
        <f>IF(LEN(H96)&gt;0,'Summary '!$I$3,"")</f>
        <v/>
      </c>
      <c r="H96" s="152" t="str">
        <f t="array" ref="H96">IFERROR(INDEX('Summary '!$J$16:$J$35,SMALL(IF('Summary '!$J$16:$J$35&gt;0,ROW('Summary '!$J$16:$J$35)-ROW('Summary '!J$16)+1),ROWS('Summary '!I$2:'Summary '!I3))),"")</f>
        <v/>
      </c>
      <c r="I96" s="48"/>
      <c r="J96" s="48"/>
      <c r="K96" s="73"/>
      <c r="L96" s="72"/>
      <c r="M96" s="249"/>
      <c r="N96" s="153" t="str">
        <f t="shared" ref="N96:N114" si="21">IF(LEN(H96)&gt;0,IF(ISBLANK(M96),ROUND(H96*10000,2),ROUND(M96,2)),"")</f>
        <v/>
      </c>
      <c r="O96" s="154" t="str">
        <f t="shared" ref="O96:O114" si="22">IFERROR(ROUND(P96-N96,4),"")</f>
        <v/>
      </c>
      <c r="P96" s="155">
        <f>IFERROR(ROUND(VLOOKUP(G96,'Reference worksheet Do NOT edit'!$M$4:$O$5,3,FALSE)*H96+R96,4),0)</f>
        <v>0</v>
      </c>
      <c r="Q96" s="154">
        <f>IFERROR(ROUND(SUMIF('Reference worksheet Do NOT edit'!$M$4:$M$5,G96,'Reference worksheet Do NOT edit'!$N$4:$N$5)*H96,2),0)+IF(I96="Industry Co-Funded",(4000*H96),0)</f>
        <v>0</v>
      </c>
      <c r="R96" s="51"/>
      <c r="S96" s="157">
        <f t="shared" si="20"/>
        <v>0</v>
      </c>
      <c r="T96" s="52"/>
      <c r="U96" s="63"/>
    </row>
    <row r="97" spans="1:21" ht="24" customHeight="1" x14ac:dyDescent="0.25">
      <c r="A97" s="8"/>
      <c r="B97" s="163" t="str">
        <f t="array" ref="B97">IFERROR(INDEX('Summary '!$B$16:$B$35,SMALL(IF('Summary '!$J$16:$J$35&gt;0,ROW('Summary '!$B$16:$B$35)-ROW('Summary '!B$16)+1),ROWS('Summary '!B$2:'Summary '!B4))),"")</f>
        <v/>
      </c>
      <c r="C97" s="163" t="str">
        <f t="array" ref="C97">IFERROR(INDEX('Summary '!$C$16:$C$35,SMALL(IF('Summary '!$J$16:$J$35&gt;0,ROW('Summary '!$C$16:$C$35)-ROW('Summary '!C$16)+1),ROWS('Summary '!C$2:'Summary '!C4))),"")</f>
        <v/>
      </c>
      <c r="D97" s="163" t="str">
        <f t="array" ref="D97">IFERROR(INDEX('Summary '!$D$16:$D$35,SMALL(IF('Summary '!$J$16:$J$35&gt;0,ROW('Summary '!$D$16:$D$35)-ROW('Summary '!D$16)+1),ROWS('Summary '!D$2:'Summary '!D4))),"")</f>
        <v/>
      </c>
      <c r="E97" s="150" t="str">
        <f t="array" ref="E97">IFERROR(INDEX('Summary '!$E$16:$E$35,SMALL(IF('Summary '!$J$16:$J$35&gt;0,ROW('Summary '!$E$16:$E$35)-ROW('Summary '!E$16)+1),ROWS('Summary '!D$2:'Summary '!D4))),"")</f>
        <v/>
      </c>
      <c r="F97" s="151" t="str">
        <f t="array" ref="F97">IFERROR(INDEX('Summary '!$F$16:$F$35,SMALL(IF('Summary '!$J$16:$J$35&gt;0,ROW('Summary '!$F$16:$F$35)-ROW('Summary '!F$16)+1),ROWS('Summary '!F$2:'Summary '!F4))),"")</f>
        <v/>
      </c>
      <c r="G97" s="151" t="str">
        <f>IF(LEN(H97)&gt;0,'Summary '!$I$3,"")</f>
        <v/>
      </c>
      <c r="H97" s="152" t="str">
        <f t="array" ref="H97">IFERROR(INDEX('Summary '!$J$16:$J$35,SMALL(IF('Summary '!$J$16:$J$35&gt;0,ROW('Summary '!$J$16:$J$35)-ROW('Summary '!J$16)+1),ROWS('Summary '!I$2:'Summary '!I4))),"")</f>
        <v/>
      </c>
      <c r="I97" s="48"/>
      <c r="J97" s="48"/>
      <c r="K97" s="73"/>
      <c r="L97" s="72"/>
      <c r="M97" s="249"/>
      <c r="N97" s="153" t="str">
        <f t="shared" si="21"/>
        <v/>
      </c>
      <c r="O97" s="154" t="str">
        <f t="shared" si="22"/>
        <v/>
      </c>
      <c r="P97" s="155">
        <f>IFERROR(ROUND(VLOOKUP(G97,'Reference worksheet Do NOT edit'!$M$4:$O$5,3,FALSE)*H97+R97,4),0)</f>
        <v>0</v>
      </c>
      <c r="Q97" s="154">
        <f>IFERROR(ROUND(SUMIF('Reference worksheet Do NOT edit'!$M$4:$M$5,G97,'Reference worksheet Do NOT edit'!$N$4:$N$5)*H97,2),0)+IF(I97="Industry Co-Funded",(4000*H97),0)</f>
        <v>0</v>
      </c>
      <c r="R97" s="51"/>
      <c r="S97" s="157">
        <f t="shared" si="20"/>
        <v>0</v>
      </c>
      <c r="T97" s="53"/>
      <c r="U97" s="63"/>
    </row>
    <row r="98" spans="1:21" ht="24" customHeight="1" x14ac:dyDescent="0.25">
      <c r="A98" s="8"/>
      <c r="B98" s="163" t="str">
        <f t="array" ref="B98">IFERROR(INDEX('Summary '!$B$16:$B$35,SMALL(IF('Summary '!$J$16:$J$35&gt;0,ROW('Summary '!$B$16:$B$35)-ROW('Summary '!B$16)+1),ROWS('Summary '!B$2:'Summary '!B5))),"")</f>
        <v/>
      </c>
      <c r="C98" s="163" t="str">
        <f t="array" ref="C98">IFERROR(INDEX('Summary '!$C$16:$C$35,SMALL(IF('Summary '!$J$16:$J$35&gt;0,ROW('Summary '!$C$16:$C$35)-ROW('Summary '!C$16)+1),ROWS('Summary '!C$2:'Summary '!C5))),"")</f>
        <v/>
      </c>
      <c r="D98" s="163" t="str">
        <f t="array" ref="D98">IFERROR(INDEX('Summary '!$D$16:$D$35,SMALL(IF('Summary '!$J$16:$J$35&gt;0,ROW('Summary '!$D$16:$D$35)-ROW('Summary '!D$16)+1),ROWS('Summary '!D$2:'Summary '!D5))),"")</f>
        <v/>
      </c>
      <c r="E98" s="150" t="str">
        <f t="array" ref="E98">IFERROR(INDEX('Summary '!$E$16:$E$35,SMALL(IF('Summary '!$J$16:$J$35&gt;0,ROW('Summary '!$E$16:$E$35)-ROW('Summary '!E$16)+1),ROWS('Summary '!D$2:'Summary '!D5))),"")</f>
        <v/>
      </c>
      <c r="F98" s="151" t="str">
        <f t="array" ref="F98">IFERROR(INDEX('Summary '!$F$16:$F$35,SMALL(IF('Summary '!$J$16:$J$35&gt;0,ROW('Summary '!$F$16:$F$35)-ROW('Summary '!F$16)+1),ROWS('Summary '!F$2:'Summary '!F5))),"")</f>
        <v/>
      </c>
      <c r="G98" s="151" t="str">
        <f>IF(LEN(H98)&gt;0,'Summary '!$I$3,"")</f>
        <v/>
      </c>
      <c r="H98" s="152" t="str">
        <f t="array" ref="H98">IFERROR(INDEX('Summary '!$J$16:$J$35,SMALL(IF('Summary '!$J$16:$J$35&gt;0,ROW('Summary '!$J$16:$J$35)-ROW('Summary '!J$16)+1),ROWS('Summary '!I$2:'Summary '!I5))),"")</f>
        <v/>
      </c>
      <c r="I98" s="48"/>
      <c r="J98" s="48"/>
      <c r="K98" s="73"/>
      <c r="L98" s="72"/>
      <c r="M98" s="249"/>
      <c r="N98" s="153" t="str">
        <f t="shared" si="21"/>
        <v/>
      </c>
      <c r="O98" s="154" t="str">
        <f t="shared" si="22"/>
        <v/>
      </c>
      <c r="P98" s="155">
        <f>IFERROR(ROUND(VLOOKUP(G98,'Reference worksheet Do NOT edit'!$M$4:$O$5,3,FALSE)*H98+R98,4),0)</f>
        <v>0</v>
      </c>
      <c r="Q98" s="154">
        <f>IFERROR(ROUND(SUMIF('Reference worksheet Do NOT edit'!$M$4:$M$5,G98,'Reference worksheet Do NOT edit'!$N$4:$N$5)*H98,2),0)+IF(I98="Industry Co-Funded",(4000*H98),0)</f>
        <v>0</v>
      </c>
      <c r="R98" s="51"/>
      <c r="S98" s="157">
        <f t="shared" si="20"/>
        <v>0</v>
      </c>
      <c r="T98" s="53"/>
      <c r="U98" s="63"/>
    </row>
    <row r="99" spans="1:21" ht="24" customHeight="1" x14ac:dyDescent="0.25">
      <c r="A99" s="8"/>
      <c r="B99" s="163" t="str">
        <f t="array" ref="B99">IFERROR(INDEX('Summary '!$B$16:$B$35,SMALL(IF('Summary '!$J$16:$J$35&gt;0,ROW('Summary '!$B$16:$B$35)-ROW('Summary '!B$16)+1),ROWS('Summary '!B$2:'Summary '!B6))),"")</f>
        <v/>
      </c>
      <c r="C99" s="163" t="str">
        <f t="array" ref="C99">IFERROR(INDEX('Summary '!$C$16:$C$35,SMALL(IF('Summary '!$J$16:$J$35&gt;0,ROW('Summary '!$C$16:$C$35)-ROW('Summary '!C$16)+1),ROWS('Summary '!C$2:'Summary '!C6))),"")</f>
        <v/>
      </c>
      <c r="D99" s="163" t="str">
        <f t="array" ref="D99">IFERROR(INDEX('Summary '!$D$16:$D$35,SMALL(IF('Summary '!$J$16:$J$35&gt;0,ROW('Summary '!$D$16:$D$35)-ROW('Summary '!D$16)+1),ROWS('Summary '!D$2:'Summary '!D6))),"")</f>
        <v/>
      </c>
      <c r="E99" s="150" t="str">
        <f t="array" ref="E99">IFERROR(INDEX('Summary '!$E$16:$E$35,SMALL(IF('Summary '!$J$16:$J$35&gt;0,ROW('Summary '!$E$16:$E$35)-ROW('Summary '!E$16)+1),ROWS('Summary '!D$2:'Summary '!D6))),"")</f>
        <v/>
      </c>
      <c r="F99" s="151" t="str">
        <f t="array" ref="F99">IFERROR(INDEX('Summary '!$F$16:$F$35,SMALL(IF('Summary '!$J$16:$J$35&gt;0,ROW('Summary '!$F$16:$F$35)-ROW('Summary '!F$16)+1),ROWS('Summary '!F$2:'Summary '!F6))),"")</f>
        <v/>
      </c>
      <c r="G99" s="151" t="str">
        <f>IF(LEN(H99)&gt;0,'Summary '!$I$3,"")</f>
        <v/>
      </c>
      <c r="H99" s="152" t="str">
        <f t="array" ref="H99">IFERROR(INDEX('Summary '!$J$16:$J$35,SMALL(IF('Summary '!$J$16:$J$35&gt;0,ROW('Summary '!$J$16:$J$35)-ROW('Summary '!J$16)+1),ROWS('Summary '!I$2:'Summary '!I6))),"")</f>
        <v/>
      </c>
      <c r="I99" s="48"/>
      <c r="J99" s="48"/>
      <c r="K99" s="73"/>
      <c r="L99" s="72"/>
      <c r="M99" s="249"/>
      <c r="N99" s="153" t="str">
        <f t="shared" si="21"/>
        <v/>
      </c>
      <c r="O99" s="154" t="str">
        <f t="shared" si="22"/>
        <v/>
      </c>
      <c r="P99" s="155">
        <f>IFERROR(ROUND(VLOOKUP(G99,'Reference worksheet Do NOT edit'!$M$4:$O$5,3,FALSE)*H99+R99,4),0)</f>
        <v>0</v>
      </c>
      <c r="Q99" s="154">
        <f>IFERROR(ROUND(SUMIF('Reference worksheet Do NOT edit'!$M$4:$M$5,G99,'Reference worksheet Do NOT edit'!$N$4:$N$5)*H99,2),0)+IF(I99="Industry Co-Funded",(4000*H99),0)</f>
        <v>0</v>
      </c>
      <c r="R99" s="51"/>
      <c r="S99" s="157">
        <f t="shared" si="20"/>
        <v>0</v>
      </c>
      <c r="T99" s="53"/>
      <c r="U99" s="63"/>
    </row>
    <row r="100" spans="1:21" ht="24" customHeight="1" x14ac:dyDescent="0.25">
      <c r="A100" s="8"/>
      <c r="B100" s="163" t="str">
        <f t="array" ref="B100">IFERROR(INDEX('Summary '!$B$16:$B$35,SMALL(IF('Summary '!$J$16:$J$35&gt;0,ROW('Summary '!$B$16:$B$35)-ROW('Summary '!B$16)+1),ROWS('Summary '!B$2:'Summary '!B7))),"")</f>
        <v/>
      </c>
      <c r="C100" s="163" t="str">
        <f t="array" ref="C100">IFERROR(INDEX('Summary '!$C$16:$C$35,SMALL(IF('Summary '!$J$16:$J$35&gt;0,ROW('Summary '!$C$16:$C$35)-ROW('Summary '!C$16)+1),ROWS('Summary '!C$2:'Summary '!C7))),"")</f>
        <v/>
      </c>
      <c r="D100" s="163" t="str">
        <f t="array" ref="D100">IFERROR(INDEX('Summary '!$D$16:$D$35,SMALL(IF('Summary '!$J$16:$J$35&gt;0,ROW('Summary '!$D$16:$D$35)-ROW('Summary '!D$16)+1),ROWS('Summary '!D$2:'Summary '!D7))),"")</f>
        <v/>
      </c>
      <c r="E100" s="150" t="str">
        <f t="array" ref="E100">IFERROR(INDEX('Summary '!$E$16:$E$35,SMALL(IF('Summary '!$J$16:$J$35&gt;0,ROW('Summary '!$E$16:$E$35)-ROW('Summary '!E$16)+1),ROWS('Summary '!D$2:'Summary '!D7))),"")</f>
        <v/>
      </c>
      <c r="F100" s="151" t="str">
        <f t="array" ref="F100">IFERROR(INDEX('Summary '!$F$16:$F$35,SMALL(IF('Summary '!$J$16:$J$35&gt;0,ROW('Summary '!$F$16:$F$35)-ROW('Summary '!F$16)+1),ROWS('Summary '!F$2:'Summary '!F7))),"")</f>
        <v/>
      </c>
      <c r="G100" s="151" t="str">
        <f>IF(LEN(H100)&gt;0,'Summary '!$I$3,"")</f>
        <v/>
      </c>
      <c r="H100" s="152" t="str">
        <f t="array" ref="H100">IFERROR(INDEX('Summary '!$J$16:$J$35,SMALL(IF('Summary '!$J$16:$J$35&gt;0,ROW('Summary '!$J$16:$J$35)-ROW('Summary '!J$16)+1),ROWS('Summary '!I$2:'Summary '!I7))),"")</f>
        <v/>
      </c>
      <c r="I100" s="48"/>
      <c r="J100" s="48"/>
      <c r="K100" s="73"/>
      <c r="L100" s="72"/>
      <c r="M100" s="249"/>
      <c r="N100" s="153" t="str">
        <f t="shared" si="21"/>
        <v/>
      </c>
      <c r="O100" s="154" t="str">
        <f t="shared" si="22"/>
        <v/>
      </c>
      <c r="P100" s="155">
        <f>IFERROR(ROUND(VLOOKUP(G100,'Reference worksheet Do NOT edit'!$M$4:$O$5,3,FALSE)*H100+R100,4),0)</f>
        <v>0</v>
      </c>
      <c r="Q100" s="154">
        <f>IFERROR(ROUND(SUMIF('Reference worksheet Do NOT edit'!$M$4:$M$5,G100,'Reference worksheet Do NOT edit'!$N$4:$N$5)*H100,2),0)+IF(I100="Industry Co-Funded",(4000*H100),0)</f>
        <v>0</v>
      </c>
      <c r="R100" s="51"/>
      <c r="S100" s="157">
        <f t="shared" si="20"/>
        <v>0</v>
      </c>
      <c r="T100" s="53"/>
      <c r="U100" s="63"/>
    </row>
    <row r="101" spans="1:21" ht="24" customHeight="1" x14ac:dyDescent="0.25">
      <c r="A101" s="8"/>
      <c r="B101" s="163" t="str">
        <f t="array" ref="B101">IFERROR(INDEX('Summary '!$B$16:$B$35,SMALL(IF('Summary '!$J$16:$J$35&gt;0,ROW('Summary '!$B$16:$B$35)-ROW('Summary '!B$16)+1),ROWS('Summary '!B$2:'Summary '!B8))),"")</f>
        <v/>
      </c>
      <c r="C101" s="163" t="str">
        <f t="array" ref="C101">IFERROR(INDEX('Summary '!$C$16:$C$35,SMALL(IF('Summary '!$J$16:$J$35&gt;0,ROW('Summary '!$C$16:$C$35)-ROW('Summary '!C$16)+1),ROWS('Summary '!C$2:'Summary '!C8))),"")</f>
        <v/>
      </c>
      <c r="D101" s="163" t="str">
        <f t="array" ref="D101">IFERROR(INDEX('Summary '!$D$16:$D$35,SMALL(IF('Summary '!$J$16:$J$35&gt;0,ROW('Summary '!$D$16:$D$35)-ROW('Summary '!D$16)+1),ROWS('Summary '!D$2:'Summary '!D8))),"")</f>
        <v/>
      </c>
      <c r="E101" s="150" t="str">
        <f t="array" ref="E101">IFERROR(INDEX('Summary '!$E$16:$E$35,SMALL(IF('Summary '!$J$16:$J$35&gt;0,ROW('Summary '!$E$16:$E$35)-ROW('Summary '!E$16)+1),ROWS('Summary '!D$2:'Summary '!D8))),"")</f>
        <v/>
      </c>
      <c r="F101" s="151" t="str">
        <f t="array" ref="F101">IFERROR(INDEX('Summary '!$F$16:$F$35,SMALL(IF('Summary '!$J$16:$J$35&gt;0,ROW('Summary '!$F$16:$F$35)-ROW('Summary '!F$16)+1),ROWS('Summary '!F$2:'Summary '!F8))),"")</f>
        <v/>
      </c>
      <c r="G101" s="151" t="str">
        <f>IF(LEN(H101)&gt;0,'Summary '!$I$3,"")</f>
        <v/>
      </c>
      <c r="H101" s="152" t="str">
        <f t="array" ref="H101">IFERROR(INDEX('Summary '!$J$16:$J$35,SMALL(IF('Summary '!$J$16:$J$35&gt;0,ROW('Summary '!$J$16:$J$35)-ROW('Summary '!J$16)+1),ROWS('Summary '!I$2:'Summary '!I8))),"")</f>
        <v/>
      </c>
      <c r="I101" s="48"/>
      <c r="J101" s="48"/>
      <c r="K101" s="73"/>
      <c r="L101" s="72"/>
      <c r="M101" s="249"/>
      <c r="N101" s="153" t="str">
        <f t="shared" si="21"/>
        <v/>
      </c>
      <c r="O101" s="154" t="str">
        <f t="shared" si="22"/>
        <v/>
      </c>
      <c r="P101" s="155">
        <f>IFERROR(ROUND(VLOOKUP(G101,'Reference worksheet Do NOT edit'!$M$4:$O$5,3,FALSE)*H101+R101,4),0)</f>
        <v>0</v>
      </c>
      <c r="Q101" s="154">
        <f>IFERROR(ROUND(SUMIF('Reference worksheet Do NOT edit'!$M$4:$M$5,G101,'Reference worksheet Do NOT edit'!$N$4:$N$5)*H101,2),0)+IF(I101="Industry Co-Funded",(4000*H101),0)</f>
        <v>0</v>
      </c>
      <c r="R101" s="51"/>
      <c r="S101" s="157">
        <f t="shared" si="20"/>
        <v>0</v>
      </c>
      <c r="T101" s="53"/>
      <c r="U101" s="63"/>
    </row>
    <row r="102" spans="1:21" ht="24" customHeight="1" x14ac:dyDescent="0.25">
      <c r="A102" s="8"/>
      <c r="B102" s="163" t="str">
        <f t="array" ref="B102">IFERROR(INDEX('Summary '!$B$16:$B$35,SMALL(IF('Summary '!$J$16:$J$35&gt;0,ROW('Summary '!$B$16:$B$35)-ROW('Summary '!B$16)+1),ROWS('Summary '!B$2:'Summary '!B9))),"")</f>
        <v/>
      </c>
      <c r="C102" s="163" t="str">
        <f t="array" ref="C102">IFERROR(INDEX('Summary '!$C$16:$C$35,SMALL(IF('Summary '!$J$16:$J$35&gt;0,ROW('Summary '!$C$16:$C$35)-ROW('Summary '!C$16)+1),ROWS('Summary '!C$2:'Summary '!C9))),"")</f>
        <v/>
      </c>
      <c r="D102" s="163" t="str">
        <f t="array" ref="D102">IFERROR(INDEX('Summary '!$D$16:$D$35,SMALL(IF('Summary '!$J$16:$J$35&gt;0,ROW('Summary '!$D$16:$D$35)-ROW('Summary '!D$16)+1),ROWS('Summary '!D$2:'Summary '!D9))),"")</f>
        <v/>
      </c>
      <c r="E102" s="150" t="str">
        <f t="array" ref="E102">IFERROR(INDEX('Summary '!$E$16:$E$35,SMALL(IF('Summary '!$J$16:$J$35&gt;0,ROW('Summary '!$E$16:$E$35)-ROW('Summary '!E$16)+1),ROWS('Summary '!D$2:'Summary '!D9))),"")</f>
        <v/>
      </c>
      <c r="F102" s="151" t="str">
        <f t="array" ref="F102">IFERROR(INDEX('Summary '!$F$16:$F$35,SMALL(IF('Summary '!$J$16:$J$35&gt;0,ROW('Summary '!$F$16:$F$35)-ROW('Summary '!F$16)+1),ROWS('Summary '!F$2:'Summary '!F9))),"")</f>
        <v/>
      </c>
      <c r="G102" s="151" t="str">
        <f>IF(LEN(H102)&gt;0,'Summary '!$I$3,"")</f>
        <v/>
      </c>
      <c r="H102" s="152" t="str">
        <f t="array" ref="H102">IFERROR(INDEX('Summary '!$J$16:$J$35,SMALL(IF('Summary '!$J$16:$J$35&gt;0,ROW('Summary '!$J$16:$J$35)-ROW('Summary '!J$16)+1),ROWS('Summary '!I$2:'Summary '!I9))),"")</f>
        <v/>
      </c>
      <c r="I102" s="48"/>
      <c r="J102" s="48"/>
      <c r="K102" s="73"/>
      <c r="L102" s="72"/>
      <c r="M102" s="249"/>
      <c r="N102" s="153" t="str">
        <f t="shared" si="21"/>
        <v/>
      </c>
      <c r="O102" s="154" t="str">
        <f t="shared" si="22"/>
        <v/>
      </c>
      <c r="P102" s="155">
        <f>IFERROR(ROUND(VLOOKUP(G102,'Reference worksheet Do NOT edit'!$M$4:$O$5,3,FALSE)*H102+R102,4),0)</f>
        <v>0</v>
      </c>
      <c r="Q102" s="154">
        <f>IFERROR(ROUND(SUMIF('Reference worksheet Do NOT edit'!$M$4:$M$5,G102,'Reference worksheet Do NOT edit'!$N$4:$N$5)*H102,2),0)+IF(I102="Industry Co-Funded",(4000*H102),0)</f>
        <v>0</v>
      </c>
      <c r="R102" s="51"/>
      <c r="S102" s="157">
        <f t="shared" si="20"/>
        <v>0</v>
      </c>
      <c r="T102" s="53"/>
      <c r="U102" s="63"/>
    </row>
    <row r="103" spans="1:21" ht="24" customHeight="1" x14ac:dyDescent="0.25">
      <c r="A103" s="8"/>
      <c r="B103" s="163" t="str">
        <f t="array" ref="B103">IFERROR(INDEX('Summary '!$B$16:$B$35,SMALL(IF('Summary '!$J$16:$J$35&gt;0,ROW('Summary '!$B$16:$B$35)-ROW('Summary '!B$16)+1),ROWS('Summary '!B$2:'Summary '!B10))),"")</f>
        <v/>
      </c>
      <c r="C103" s="163" t="str">
        <f t="array" ref="C103">IFERROR(INDEX('Summary '!$C$16:$C$35,SMALL(IF('Summary '!$J$16:$J$35&gt;0,ROW('Summary '!$C$16:$C$35)-ROW('Summary '!C$16)+1),ROWS('Summary '!C$2:'Summary '!C10))),"")</f>
        <v/>
      </c>
      <c r="D103" s="163" t="str">
        <f t="array" ref="D103">IFERROR(INDEX('Summary '!$D$16:$D$35,SMALL(IF('Summary '!$J$16:$J$35&gt;0,ROW('Summary '!$D$16:$D$35)-ROW('Summary '!D$16)+1),ROWS('Summary '!D$2:'Summary '!D10))),"")</f>
        <v/>
      </c>
      <c r="E103" s="150" t="str">
        <f t="array" ref="E103">IFERROR(INDEX('Summary '!$E$16:$E$35,SMALL(IF('Summary '!$J$16:$J$35&gt;0,ROW('Summary '!$E$16:$E$35)-ROW('Summary '!E$16)+1),ROWS('Summary '!D$2:'Summary '!D10))),"")</f>
        <v/>
      </c>
      <c r="F103" s="151" t="str">
        <f t="array" ref="F103">IFERROR(INDEX('Summary '!$F$16:$F$35,SMALL(IF('Summary '!$J$16:$J$35&gt;0,ROW('Summary '!$F$16:$F$35)-ROW('Summary '!F$16)+1),ROWS('Summary '!F$2:'Summary '!F10))),"")</f>
        <v/>
      </c>
      <c r="G103" s="151" t="str">
        <f>IF(LEN(H103)&gt;0,'Summary '!$I$3,"")</f>
        <v/>
      </c>
      <c r="H103" s="152" t="str">
        <f t="array" ref="H103">IFERROR(INDEX('Summary '!$J$16:$J$35,SMALL(IF('Summary '!$J$16:$J$35&gt;0,ROW('Summary '!$J$16:$J$35)-ROW('Summary '!J$16)+1),ROWS('Summary '!I$2:'Summary '!I10))),"")</f>
        <v/>
      </c>
      <c r="I103" s="48"/>
      <c r="J103" s="48"/>
      <c r="K103" s="73"/>
      <c r="L103" s="72"/>
      <c r="M103" s="249"/>
      <c r="N103" s="153" t="str">
        <f t="shared" si="21"/>
        <v/>
      </c>
      <c r="O103" s="154" t="str">
        <f t="shared" si="22"/>
        <v/>
      </c>
      <c r="P103" s="155">
        <f>IFERROR(ROUND(VLOOKUP(G103,'Reference worksheet Do NOT edit'!$M$4:$O$5,3,FALSE)*H103+R103,4),0)</f>
        <v>0</v>
      </c>
      <c r="Q103" s="154">
        <f>IFERROR(ROUND(SUMIF('Reference worksheet Do NOT edit'!$M$4:$M$5,G103,'Reference worksheet Do NOT edit'!$N$4:$N$5)*H103,2),0)+IF(I103="Industry Co-Funded",(4000*H103),0)</f>
        <v>0</v>
      </c>
      <c r="R103" s="51"/>
      <c r="S103" s="157">
        <f t="shared" si="20"/>
        <v>0</v>
      </c>
      <c r="T103" s="53"/>
      <c r="U103" s="63"/>
    </row>
    <row r="104" spans="1:21" ht="24" customHeight="1" x14ac:dyDescent="0.25">
      <c r="A104" s="8"/>
      <c r="B104" s="163" t="str">
        <f t="array" ref="B104">IFERROR(INDEX('Summary '!$B$16:$B$35,SMALL(IF('Summary '!$J$16:$J$35&gt;0,ROW('Summary '!$B$16:$B$35)-ROW('Summary '!B$16)+1),ROWS('Summary '!B$2:'Summary '!B11))),"")</f>
        <v/>
      </c>
      <c r="C104" s="163" t="str">
        <f t="array" ref="C104">IFERROR(INDEX('Summary '!$C$16:$C$35,SMALL(IF('Summary '!$J$16:$J$35&gt;0,ROW('Summary '!$C$16:$C$35)-ROW('Summary '!C$16)+1),ROWS('Summary '!C$2:'Summary '!C11))),"")</f>
        <v/>
      </c>
      <c r="D104" s="163" t="str">
        <f t="array" ref="D104">IFERROR(INDEX('Summary '!$D$16:$D$35,SMALL(IF('Summary '!$J$16:$J$35&gt;0,ROW('Summary '!$D$16:$D$35)-ROW('Summary '!D$16)+1),ROWS('Summary '!D$2:'Summary '!D11))),"")</f>
        <v/>
      </c>
      <c r="E104" s="150" t="str">
        <f t="array" ref="E104">IFERROR(INDEX('Summary '!$E$16:$E$35,SMALL(IF('Summary '!$J$16:$J$35&gt;0,ROW('Summary '!$E$16:$E$35)-ROW('Summary '!E$16)+1),ROWS('Summary '!D$2:'Summary '!D11))),"")</f>
        <v/>
      </c>
      <c r="F104" s="151" t="str">
        <f t="array" ref="F104">IFERROR(INDEX('Summary '!$F$16:$F$35,SMALL(IF('Summary '!$J$16:$J$35&gt;0,ROW('Summary '!$F$16:$F$35)-ROW('Summary '!F$16)+1),ROWS('Summary '!F$2:'Summary '!F11))),"")</f>
        <v/>
      </c>
      <c r="G104" s="151" t="str">
        <f>IF(LEN(H104)&gt;0,'Summary '!$I$3,"")</f>
        <v/>
      </c>
      <c r="H104" s="152" t="str">
        <f t="array" ref="H104">IFERROR(INDEX('Summary '!$J$16:$J$35,SMALL(IF('Summary '!$J$16:$J$35&gt;0,ROW('Summary '!$J$16:$J$35)-ROW('Summary '!J$16)+1),ROWS('Summary '!I$2:'Summary '!I11))),"")</f>
        <v/>
      </c>
      <c r="I104" s="48"/>
      <c r="J104" s="48"/>
      <c r="K104" s="73"/>
      <c r="L104" s="72"/>
      <c r="M104" s="249"/>
      <c r="N104" s="153" t="str">
        <f t="shared" si="21"/>
        <v/>
      </c>
      <c r="O104" s="154" t="str">
        <f t="shared" si="22"/>
        <v/>
      </c>
      <c r="P104" s="155">
        <f>IFERROR(ROUND(VLOOKUP(G104,'Reference worksheet Do NOT edit'!$M$4:$O$5,3,FALSE)*H104+R104,4),0)</f>
        <v>0</v>
      </c>
      <c r="Q104" s="154">
        <f>IFERROR(ROUND(SUMIF('Reference worksheet Do NOT edit'!$M$4:$M$5,G104,'Reference worksheet Do NOT edit'!$N$4:$N$5)*H104,2),0)+IF(I104="Industry Co-Funded",(4000*H104),0)</f>
        <v>0</v>
      </c>
      <c r="R104" s="51"/>
      <c r="S104" s="157">
        <f t="shared" si="20"/>
        <v>0</v>
      </c>
      <c r="T104" s="53"/>
      <c r="U104" s="63"/>
    </row>
    <row r="105" spans="1:21" ht="24" customHeight="1" x14ac:dyDescent="0.25">
      <c r="A105" s="8"/>
      <c r="B105" s="163" t="str">
        <f t="array" ref="B105">IFERROR(INDEX('Summary '!$B$16:$B$35,SMALL(IF('Summary '!$J$16:$J$35&gt;0,ROW('Summary '!$B$16:$B$35)-ROW('Summary '!B$16)+1),ROWS('Summary '!B$2:'Summary '!B12))),"")</f>
        <v/>
      </c>
      <c r="C105" s="163" t="str">
        <f t="array" ref="C105">IFERROR(INDEX('Summary '!$C$16:$C$35,SMALL(IF('Summary '!$J$16:$J$35&gt;0,ROW('Summary '!$C$16:$C$35)-ROW('Summary '!C$16)+1),ROWS('Summary '!C$2:'Summary '!C12))),"")</f>
        <v/>
      </c>
      <c r="D105" s="163" t="str">
        <f t="array" ref="D105">IFERROR(INDEX('Summary '!$D$16:$D$35,SMALL(IF('Summary '!$J$16:$J$35&gt;0,ROW('Summary '!$D$16:$D$35)-ROW('Summary '!D$16)+1),ROWS('Summary '!D$2:'Summary '!D12))),"")</f>
        <v/>
      </c>
      <c r="E105" s="150" t="str">
        <f t="array" ref="E105">IFERROR(INDEX('Summary '!$E$16:$E$35,SMALL(IF('Summary '!$J$16:$J$35&gt;0,ROW('Summary '!$E$16:$E$35)-ROW('Summary '!E$16)+1),ROWS('Summary '!D$2:'Summary '!D12))),"")</f>
        <v/>
      </c>
      <c r="F105" s="151" t="str">
        <f t="array" ref="F105">IFERROR(INDEX('Summary '!$F$16:$F$35,SMALL(IF('Summary '!$J$16:$J$35&gt;0,ROW('Summary '!$F$16:$F$35)-ROW('Summary '!F$16)+1),ROWS('Summary '!F$2:'Summary '!F12))),"")</f>
        <v/>
      </c>
      <c r="G105" s="151" t="str">
        <f>IF(LEN(H105)&gt;0,'Summary '!$I$3,"")</f>
        <v/>
      </c>
      <c r="H105" s="152" t="str">
        <f t="array" ref="H105">IFERROR(INDEX('Summary '!$J$16:$J$35,SMALL(IF('Summary '!$J$16:$J$35&gt;0,ROW('Summary '!$J$16:$J$35)-ROW('Summary '!J$16)+1),ROWS('Summary '!I$2:'Summary '!I12))),"")</f>
        <v/>
      </c>
      <c r="I105" s="48"/>
      <c r="J105" s="48"/>
      <c r="K105" s="73"/>
      <c r="L105" s="72"/>
      <c r="M105" s="249"/>
      <c r="N105" s="153" t="str">
        <f t="shared" si="21"/>
        <v/>
      </c>
      <c r="O105" s="154" t="str">
        <f t="shared" si="22"/>
        <v/>
      </c>
      <c r="P105" s="155">
        <f>IFERROR(ROUND(VLOOKUP(G105,'Reference worksheet Do NOT edit'!$M$4:$O$5,3,FALSE)*H105+R105,4),0)</f>
        <v>0</v>
      </c>
      <c r="Q105" s="154">
        <f>IFERROR(ROUND(SUMIF('Reference worksheet Do NOT edit'!$M$4:$M$5,G105,'Reference worksheet Do NOT edit'!$N$4:$N$5)*H105,2),0)+IF(I105="Industry Co-Funded",(4000*H105),0)</f>
        <v>0</v>
      </c>
      <c r="R105" s="51"/>
      <c r="S105" s="157">
        <f t="shared" si="20"/>
        <v>0</v>
      </c>
      <c r="T105" s="53"/>
      <c r="U105" s="63"/>
    </row>
    <row r="106" spans="1:21" ht="24" customHeight="1" x14ac:dyDescent="0.25">
      <c r="A106" s="8"/>
      <c r="B106" s="163" t="str">
        <f t="array" ref="B106">IFERROR(INDEX('Summary '!$B$16:$B$35,SMALL(IF('Summary '!$J$16:$J$35&gt;0,ROW('Summary '!$B$16:$B$35)-ROW('Summary '!B$16)+1),ROWS('Summary '!B$2:'Summary '!B13))),"")</f>
        <v/>
      </c>
      <c r="C106" s="163" t="str">
        <f t="array" ref="C106">IFERROR(INDEX('Summary '!$C$16:$C$35,SMALL(IF('Summary '!$J$16:$J$35&gt;0,ROW('Summary '!$C$16:$C$35)-ROW('Summary '!C$16)+1),ROWS('Summary '!C$2:'Summary '!C13))),"")</f>
        <v/>
      </c>
      <c r="D106" s="163" t="str">
        <f t="array" ref="D106">IFERROR(INDEX('Summary '!$D$16:$D$35,SMALL(IF('Summary '!$J$16:$J$35&gt;0,ROW('Summary '!$D$16:$D$35)-ROW('Summary '!D$16)+1),ROWS('Summary '!D$2:'Summary '!D13))),"")</f>
        <v/>
      </c>
      <c r="E106" s="150" t="str">
        <f t="array" ref="E106">IFERROR(INDEX('Summary '!$E$16:$E$35,SMALL(IF('Summary '!$J$16:$J$35&gt;0,ROW('Summary '!$E$16:$E$35)-ROW('Summary '!E$16)+1),ROWS('Summary '!D$2:'Summary '!D13))),"")</f>
        <v/>
      </c>
      <c r="F106" s="151" t="str">
        <f t="array" ref="F106">IFERROR(INDEX('Summary '!$F$16:$F$35,SMALL(IF('Summary '!$J$16:$J$35&gt;0,ROW('Summary '!$F$16:$F$35)-ROW('Summary '!F$16)+1),ROWS('Summary '!F$2:'Summary '!F13))),"")</f>
        <v/>
      </c>
      <c r="G106" s="151" t="str">
        <f>IF(LEN(H106)&gt;0,'Summary '!$I$3,"")</f>
        <v/>
      </c>
      <c r="H106" s="152" t="str">
        <f t="array" ref="H106">IFERROR(INDEX('Summary '!$J$16:$J$35,SMALL(IF('Summary '!$J$16:$J$35&gt;0,ROW('Summary '!$J$16:$J$35)-ROW('Summary '!J$16)+1),ROWS('Summary '!I$2:'Summary '!I13))),"")</f>
        <v/>
      </c>
      <c r="I106" s="48"/>
      <c r="J106" s="48"/>
      <c r="K106" s="73"/>
      <c r="L106" s="72"/>
      <c r="M106" s="249"/>
      <c r="N106" s="153" t="str">
        <f t="shared" si="21"/>
        <v/>
      </c>
      <c r="O106" s="154" t="str">
        <f t="shared" si="22"/>
        <v/>
      </c>
      <c r="P106" s="155">
        <f>IFERROR(ROUND(VLOOKUP(G106,'Reference worksheet Do NOT edit'!$M$4:$O$5,3,FALSE)*H106+R106,4),0)</f>
        <v>0</v>
      </c>
      <c r="Q106" s="154">
        <f>IFERROR(ROUND(SUMIF('Reference worksheet Do NOT edit'!$M$4:$M$5,G106,'Reference worksheet Do NOT edit'!$N$4:$N$5)*H106,2),0)+IF(I106="Industry Co-Funded",(4000*H106),0)</f>
        <v>0</v>
      </c>
      <c r="R106" s="51"/>
      <c r="S106" s="157">
        <f t="shared" si="20"/>
        <v>0</v>
      </c>
      <c r="T106" s="53"/>
      <c r="U106" s="63"/>
    </row>
    <row r="107" spans="1:21" ht="24" customHeight="1" x14ac:dyDescent="0.25">
      <c r="A107" s="8"/>
      <c r="B107" s="163" t="str">
        <f t="array" ref="B107">IFERROR(INDEX('Summary '!$B$16:$B$35,SMALL(IF('Summary '!$J$16:$J$35&gt;0,ROW('Summary '!$B$16:$B$35)-ROW('Summary '!B$16)+1),ROWS('Summary '!B$2:'Summary '!B14))),"")</f>
        <v/>
      </c>
      <c r="C107" s="163" t="str">
        <f t="array" ref="C107">IFERROR(INDEX('Summary '!$C$16:$C$35,SMALL(IF('Summary '!$J$16:$J$35&gt;0,ROW('Summary '!$C$16:$C$35)-ROW('Summary '!C$16)+1),ROWS('Summary '!C$2:'Summary '!C14))),"")</f>
        <v/>
      </c>
      <c r="D107" s="163" t="str">
        <f t="array" ref="D107">IFERROR(INDEX('Summary '!$D$16:$D$35,SMALL(IF('Summary '!$J$16:$J$35&gt;0,ROW('Summary '!$D$16:$D$35)-ROW('Summary '!D$16)+1),ROWS('Summary '!D$2:'Summary '!D14))),"")</f>
        <v/>
      </c>
      <c r="E107" s="150" t="str">
        <f t="array" ref="E107">IFERROR(INDEX('Summary '!$E$16:$E$35,SMALL(IF('Summary '!$J$16:$J$35&gt;0,ROW('Summary '!$E$16:$E$35)-ROW('Summary '!E$16)+1),ROWS('Summary '!D$2:'Summary '!D14))),"")</f>
        <v/>
      </c>
      <c r="F107" s="151" t="str">
        <f t="array" ref="F107">IFERROR(INDEX('Summary '!$F$16:$F$35,SMALL(IF('Summary '!$J$16:$J$35&gt;0,ROW('Summary '!$F$16:$F$35)-ROW('Summary '!F$16)+1),ROWS('Summary '!F$2:'Summary '!F14))),"")</f>
        <v/>
      </c>
      <c r="G107" s="151" t="str">
        <f>IF(LEN(H107)&gt;0,'Summary '!$I$3,"")</f>
        <v/>
      </c>
      <c r="H107" s="152" t="str">
        <f t="array" ref="H107">IFERROR(INDEX('Summary '!$J$16:$J$35,SMALL(IF('Summary '!$J$16:$J$35&gt;0,ROW('Summary '!$J$16:$J$35)-ROW('Summary '!J$16)+1),ROWS('Summary '!I$2:'Summary '!I14))),"")</f>
        <v/>
      </c>
      <c r="I107" s="48"/>
      <c r="J107" s="48"/>
      <c r="K107" s="73"/>
      <c r="L107" s="72"/>
      <c r="M107" s="249"/>
      <c r="N107" s="153" t="str">
        <f t="shared" si="21"/>
        <v/>
      </c>
      <c r="O107" s="154" t="str">
        <f t="shared" si="22"/>
        <v/>
      </c>
      <c r="P107" s="155">
        <f>IFERROR(ROUND(VLOOKUP(G107,'Reference worksheet Do NOT edit'!$M$4:$O$5,3,FALSE)*H107+R107,4),0)</f>
        <v>0</v>
      </c>
      <c r="Q107" s="154">
        <f>IFERROR(ROUND(SUMIF('Reference worksheet Do NOT edit'!$M$4:$M$5,G107,'Reference worksheet Do NOT edit'!$N$4:$N$5)*H107,2),0)+IF(I107="Industry Co-Funded",(4000*H107),0)</f>
        <v>0</v>
      </c>
      <c r="R107" s="51"/>
      <c r="S107" s="157">
        <f t="shared" si="20"/>
        <v>0</v>
      </c>
      <c r="T107" s="53"/>
      <c r="U107" s="63"/>
    </row>
    <row r="108" spans="1:21" ht="24" customHeight="1" x14ac:dyDescent="0.25">
      <c r="A108" s="8"/>
      <c r="B108" s="163" t="str">
        <f t="array" ref="B108">IFERROR(INDEX('Summary '!$B$16:$B$35,SMALL(IF('Summary '!$J$16:$J$35&gt;0,ROW('Summary '!$B$16:$B$35)-ROW('Summary '!B$16)+1),ROWS('Summary '!B$2:'Summary '!B15))),"")</f>
        <v/>
      </c>
      <c r="C108" s="163" t="str">
        <f t="array" ref="C108">IFERROR(INDEX('Summary '!$C$16:$C$35,SMALL(IF('Summary '!$J$16:$J$35&gt;0,ROW('Summary '!$C$16:$C$35)-ROW('Summary '!C$16)+1),ROWS('Summary '!C$2:'Summary '!C15))),"")</f>
        <v/>
      </c>
      <c r="D108" s="163" t="str">
        <f t="array" ref="D108">IFERROR(INDEX('Summary '!$D$16:$D$35,SMALL(IF('Summary '!$J$16:$J$35&gt;0,ROW('Summary '!$D$16:$D$35)-ROW('Summary '!D$16)+1),ROWS('Summary '!D$2:'Summary '!D15))),"")</f>
        <v/>
      </c>
      <c r="E108" s="150" t="str">
        <f t="array" ref="E108">IFERROR(INDEX('Summary '!$E$16:$E$35,SMALL(IF('Summary '!$J$16:$J$35&gt;0,ROW('Summary '!$E$16:$E$35)-ROW('Summary '!E$16)+1),ROWS('Summary '!D$2:'Summary '!D15))),"")</f>
        <v/>
      </c>
      <c r="F108" s="151" t="str">
        <f t="array" ref="F108">IFERROR(INDEX('Summary '!$F$16:$F$35,SMALL(IF('Summary '!$J$16:$J$35&gt;0,ROW('Summary '!$F$16:$F$35)-ROW('Summary '!F$16)+1),ROWS('Summary '!F$2:'Summary '!F15))),"")</f>
        <v/>
      </c>
      <c r="G108" s="151" t="str">
        <f>IF(LEN(H108)&gt;0,'Summary '!$I$3,"")</f>
        <v/>
      </c>
      <c r="H108" s="152" t="str">
        <f t="array" ref="H108">IFERROR(INDEX('Summary '!$J$16:$J$35,SMALL(IF('Summary '!$J$16:$J$35&gt;0,ROW('Summary '!$J$16:$J$35)-ROW('Summary '!J$16)+1),ROWS('Summary '!I$2:'Summary '!I15))),"")</f>
        <v/>
      </c>
      <c r="I108" s="48"/>
      <c r="J108" s="48"/>
      <c r="K108" s="73"/>
      <c r="L108" s="72"/>
      <c r="M108" s="249"/>
      <c r="N108" s="153" t="str">
        <f t="shared" si="21"/>
        <v/>
      </c>
      <c r="O108" s="154" t="str">
        <f t="shared" si="22"/>
        <v/>
      </c>
      <c r="P108" s="155">
        <f>IFERROR(ROUND(VLOOKUP(G108,'Reference worksheet Do NOT edit'!$M$4:$O$5,3,FALSE)*H108+R108,4),0)</f>
        <v>0</v>
      </c>
      <c r="Q108" s="154">
        <f>IFERROR(ROUND(SUMIF('Reference worksheet Do NOT edit'!$M$4:$M$5,G108,'Reference worksheet Do NOT edit'!$N$4:$N$5)*H108,2),0)+IF(I108="Industry Co-Funded",(4000*H108),0)</f>
        <v>0</v>
      </c>
      <c r="R108" s="51"/>
      <c r="S108" s="157">
        <f t="shared" si="20"/>
        <v>0</v>
      </c>
      <c r="T108" s="53"/>
      <c r="U108" s="63"/>
    </row>
    <row r="109" spans="1:21" ht="24" customHeight="1" x14ac:dyDescent="0.25">
      <c r="A109" s="8"/>
      <c r="B109" s="163" t="str">
        <f t="array" ref="B109">IFERROR(INDEX('Summary '!$B$16:$B$35,SMALL(IF('Summary '!$J$16:$J$35&gt;0,ROW('Summary '!$B$16:$B$35)-ROW('Summary '!B$16)+1),ROWS('Summary '!B$2:'Summary '!B16))),"")</f>
        <v/>
      </c>
      <c r="C109" s="163" t="str">
        <f t="array" ref="C109">IFERROR(INDEX('Summary '!$C$16:$C$35,SMALL(IF('Summary '!$J$16:$J$35&gt;0,ROW('Summary '!$C$16:$C$35)-ROW('Summary '!C$16)+1),ROWS('Summary '!C$2:'Summary '!C16))),"")</f>
        <v/>
      </c>
      <c r="D109" s="163" t="str">
        <f t="array" ref="D109">IFERROR(INDEX('Summary '!$D$16:$D$35,SMALL(IF('Summary '!$J$16:$J$35&gt;0,ROW('Summary '!$D$16:$D$35)-ROW('Summary '!D$16)+1),ROWS('Summary '!D$2:'Summary '!D16))),"")</f>
        <v/>
      </c>
      <c r="E109" s="150" t="str">
        <f t="array" ref="E109">IFERROR(INDEX('Summary '!$E$16:$E$35,SMALL(IF('Summary '!$J$16:$J$35&gt;0,ROW('Summary '!$E$16:$E$35)-ROW('Summary '!E$16)+1),ROWS('Summary '!D$2:'Summary '!D16))),"")</f>
        <v/>
      </c>
      <c r="F109" s="151" t="str">
        <f t="array" ref="F109">IFERROR(INDEX('Summary '!$F$16:$F$35,SMALL(IF('Summary '!$J$16:$J$35&gt;0,ROW('Summary '!$F$16:$F$35)-ROW('Summary '!F$16)+1),ROWS('Summary '!F$2:'Summary '!F16))),"")</f>
        <v/>
      </c>
      <c r="G109" s="151" t="str">
        <f>IF(LEN(H109)&gt;0,'Summary '!$I$3,"")</f>
        <v/>
      </c>
      <c r="H109" s="152" t="str">
        <f t="array" ref="H109">IFERROR(INDEX('Summary '!$J$16:$J$35,SMALL(IF('Summary '!$J$16:$J$35&gt;0,ROW('Summary '!$J$16:$J$35)-ROW('Summary '!J$16)+1),ROWS('Summary '!I$2:'Summary '!I16))),"")</f>
        <v/>
      </c>
      <c r="I109" s="48"/>
      <c r="J109" s="48"/>
      <c r="K109" s="73"/>
      <c r="L109" s="72"/>
      <c r="M109" s="249"/>
      <c r="N109" s="153" t="str">
        <f t="shared" si="21"/>
        <v/>
      </c>
      <c r="O109" s="154" t="str">
        <f t="shared" si="22"/>
        <v/>
      </c>
      <c r="P109" s="155">
        <f>IFERROR(ROUND(VLOOKUP(G109,'Reference worksheet Do NOT edit'!$M$4:$O$5,3,FALSE)*H109+R109,4),0)</f>
        <v>0</v>
      </c>
      <c r="Q109" s="154">
        <f>IFERROR(ROUND(SUMIF('Reference worksheet Do NOT edit'!$M$4:$M$5,G109,'Reference worksheet Do NOT edit'!$N$4:$N$5)*H109,2),0)+IF(I109="Industry Co-Funded",(4000*H109),0)</f>
        <v>0</v>
      </c>
      <c r="R109" s="51"/>
      <c r="S109" s="157">
        <f t="shared" si="20"/>
        <v>0</v>
      </c>
      <c r="T109" s="53"/>
      <c r="U109" s="63"/>
    </row>
    <row r="110" spans="1:21" ht="24" customHeight="1" x14ac:dyDescent="0.25">
      <c r="A110" s="8"/>
      <c r="B110" s="163" t="str">
        <f t="array" ref="B110">IFERROR(INDEX('Summary '!$B$16:$B$35,SMALL(IF('Summary '!$J$16:$J$35&gt;0,ROW('Summary '!$B$16:$B$35)-ROW('Summary '!B$16)+1),ROWS('Summary '!B$2:'Summary '!B17))),"")</f>
        <v/>
      </c>
      <c r="C110" s="163" t="str">
        <f t="array" ref="C110">IFERROR(INDEX('Summary '!$C$16:$C$35,SMALL(IF('Summary '!$J$16:$J$35&gt;0,ROW('Summary '!$C$16:$C$35)-ROW('Summary '!C$16)+1),ROWS('Summary '!C$2:'Summary '!C17))),"")</f>
        <v/>
      </c>
      <c r="D110" s="163" t="str">
        <f t="array" ref="D110">IFERROR(INDEX('Summary '!$D$16:$D$35,SMALL(IF('Summary '!$J$16:$J$35&gt;0,ROW('Summary '!$D$16:$D$35)-ROW('Summary '!D$16)+1),ROWS('Summary '!D$2:'Summary '!D17))),"")</f>
        <v/>
      </c>
      <c r="E110" s="150" t="str">
        <f t="array" ref="E110">IFERROR(INDEX('Summary '!$E$16:$E$35,SMALL(IF('Summary '!$J$16:$J$35&gt;0,ROW('Summary '!$E$16:$E$35)-ROW('Summary '!E$16)+1),ROWS('Summary '!D$2:'Summary '!D17))),"")</f>
        <v/>
      </c>
      <c r="F110" s="151" t="str">
        <f t="array" ref="F110">IFERROR(INDEX('Summary '!$F$16:$F$35,SMALL(IF('Summary '!$J$16:$J$35&gt;0,ROW('Summary '!$F$16:$F$35)-ROW('Summary '!F$16)+1),ROWS('Summary '!F$2:'Summary '!F17))),"")</f>
        <v/>
      </c>
      <c r="G110" s="151" t="str">
        <f>IF(LEN(H110)&gt;0,'Summary '!$I$3,"")</f>
        <v/>
      </c>
      <c r="H110" s="152" t="str">
        <f t="array" ref="H110">IFERROR(INDEX('Summary '!$J$16:$J$35,SMALL(IF('Summary '!$J$16:$J$35&gt;0,ROW('Summary '!$J$16:$J$35)-ROW('Summary '!J$16)+1),ROWS('Summary '!I$2:'Summary '!I17))),"")</f>
        <v/>
      </c>
      <c r="I110" s="48"/>
      <c r="J110" s="48"/>
      <c r="K110" s="73"/>
      <c r="L110" s="72"/>
      <c r="M110" s="249"/>
      <c r="N110" s="153" t="str">
        <f t="shared" si="21"/>
        <v/>
      </c>
      <c r="O110" s="154" t="str">
        <f t="shared" si="22"/>
        <v/>
      </c>
      <c r="P110" s="155">
        <f>IFERROR(ROUND(VLOOKUP(G110,'Reference worksheet Do NOT edit'!$M$4:$O$5,3,FALSE)*H110+R110,4),0)</f>
        <v>0</v>
      </c>
      <c r="Q110" s="154">
        <f>IFERROR(ROUND(SUMIF('Reference worksheet Do NOT edit'!$M$4:$M$5,G110,'Reference worksheet Do NOT edit'!$N$4:$N$5)*H110,2),0)+IF(I110="Industry Co-Funded",(4000*H110),0)</f>
        <v>0</v>
      </c>
      <c r="R110" s="51"/>
      <c r="S110" s="157">
        <f t="shared" si="20"/>
        <v>0</v>
      </c>
      <c r="T110" s="53"/>
      <c r="U110" s="63"/>
    </row>
    <row r="111" spans="1:21" ht="24" customHeight="1" x14ac:dyDescent="0.25">
      <c r="A111" s="8"/>
      <c r="B111" s="163" t="str">
        <f t="array" ref="B111">IFERROR(INDEX('Summary '!$B$16:$B$35,SMALL(IF('Summary '!$J$16:$J$35&gt;0,ROW('Summary '!$B$16:$B$35)-ROW('Summary '!B$16)+1),ROWS('Summary '!B$2:'Summary '!B18))),"")</f>
        <v/>
      </c>
      <c r="C111" s="163" t="str">
        <f t="array" ref="C111">IFERROR(INDEX('Summary '!$C$16:$C$35,SMALL(IF('Summary '!$J$16:$J$35&gt;0,ROW('Summary '!$C$16:$C$35)-ROW('Summary '!C$16)+1),ROWS('Summary '!C$2:'Summary '!C18))),"")</f>
        <v/>
      </c>
      <c r="D111" s="163" t="str">
        <f t="array" ref="D111">IFERROR(INDEX('Summary '!$D$16:$D$35,SMALL(IF('Summary '!$J$16:$J$35&gt;0,ROW('Summary '!$D$16:$D$35)-ROW('Summary '!D$16)+1),ROWS('Summary '!D$2:'Summary '!D18))),"")</f>
        <v/>
      </c>
      <c r="E111" s="150" t="str">
        <f t="array" ref="E111">IFERROR(INDEX('Summary '!$E$16:$E$35,SMALL(IF('Summary '!$J$16:$J$35&gt;0,ROW('Summary '!$E$16:$E$35)-ROW('Summary '!E$16)+1),ROWS('Summary '!D$2:'Summary '!D18))),"")</f>
        <v/>
      </c>
      <c r="F111" s="151" t="str">
        <f t="array" ref="F111">IFERROR(INDEX('Summary '!$F$16:$F$35,SMALL(IF('Summary '!$J$16:$J$35&gt;0,ROW('Summary '!$F$16:$F$35)-ROW('Summary '!F$16)+1),ROWS('Summary '!F$2:'Summary '!F18))),"")</f>
        <v/>
      </c>
      <c r="G111" s="151" t="str">
        <f>IF(LEN(H111)&gt;0,'Summary '!$I$3,"")</f>
        <v/>
      </c>
      <c r="H111" s="152" t="str">
        <f t="array" ref="H111">IFERROR(INDEX('Summary '!$J$16:$J$35,SMALL(IF('Summary '!$J$16:$J$35&gt;0,ROW('Summary '!$J$16:$J$35)-ROW('Summary '!J$16)+1),ROWS('Summary '!I$2:'Summary '!I18))),"")</f>
        <v/>
      </c>
      <c r="I111" s="48"/>
      <c r="J111" s="48"/>
      <c r="K111" s="73"/>
      <c r="L111" s="72"/>
      <c r="M111" s="249"/>
      <c r="N111" s="153" t="str">
        <f t="shared" si="21"/>
        <v/>
      </c>
      <c r="O111" s="154" t="str">
        <f t="shared" si="22"/>
        <v/>
      </c>
      <c r="P111" s="155">
        <f>IFERROR(ROUND(VLOOKUP(G111,'Reference worksheet Do NOT edit'!$M$4:$O$5,3,FALSE)*H111+R111,4),0)</f>
        <v>0</v>
      </c>
      <c r="Q111" s="154">
        <f>IFERROR(ROUND(SUMIF('Reference worksheet Do NOT edit'!$M$4:$M$5,G111,'Reference worksheet Do NOT edit'!$N$4:$N$5)*H111,2),0)+IF(I111="Industry Co-Funded",(4000*H111),0)</f>
        <v>0</v>
      </c>
      <c r="R111" s="51"/>
      <c r="S111" s="157">
        <f t="shared" si="20"/>
        <v>0</v>
      </c>
      <c r="T111" s="53"/>
      <c r="U111" s="63"/>
    </row>
    <row r="112" spans="1:21" ht="24" customHeight="1" x14ac:dyDescent="0.25">
      <c r="A112" s="8"/>
      <c r="B112" s="163" t="str">
        <f t="array" ref="B112">IFERROR(INDEX('Summary '!$B$16:$B$35,SMALL(IF('Summary '!$J$16:$J$35&gt;0,ROW('Summary '!$B$16:$B$35)-ROW('Summary '!B$16)+1),ROWS('Summary '!B$2:'Summary '!B19))),"")</f>
        <v/>
      </c>
      <c r="C112" s="163" t="str">
        <f t="array" ref="C112">IFERROR(INDEX('Summary '!$C$16:$C$35,SMALL(IF('Summary '!$J$16:$J$35&gt;0,ROW('Summary '!$C$16:$C$35)-ROW('Summary '!C$16)+1),ROWS('Summary '!C$2:'Summary '!C19))),"")</f>
        <v/>
      </c>
      <c r="D112" s="163" t="str">
        <f t="array" ref="D112">IFERROR(INDEX('Summary '!$D$16:$D$35,SMALL(IF('Summary '!$J$16:$J$35&gt;0,ROW('Summary '!$D$16:$D$35)-ROW('Summary '!D$16)+1),ROWS('Summary '!D$2:'Summary '!D19))),"")</f>
        <v/>
      </c>
      <c r="E112" s="150" t="str">
        <f t="array" ref="E112">IFERROR(INDEX('Summary '!$E$16:$E$35,SMALL(IF('Summary '!$J$16:$J$35&gt;0,ROW('Summary '!$E$16:$E$35)-ROW('Summary '!E$16)+1),ROWS('Summary '!D$2:'Summary '!D19))),"")</f>
        <v/>
      </c>
      <c r="F112" s="151" t="str">
        <f t="array" ref="F112">IFERROR(INDEX('Summary '!$F$16:$F$35,SMALL(IF('Summary '!$J$16:$J$35&gt;0,ROW('Summary '!$F$16:$F$35)-ROW('Summary '!F$16)+1),ROWS('Summary '!F$2:'Summary '!F19))),"")</f>
        <v/>
      </c>
      <c r="G112" s="151" t="str">
        <f>IF(LEN(H112)&gt;0,'Summary '!$I$3,"")</f>
        <v/>
      </c>
      <c r="H112" s="152" t="str">
        <f t="array" ref="H112">IFERROR(INDEX('Summary '!$J$16:$J$35,SMALL(IF('Summary '!$J$16:$J$35&gt;0,ROW('Summary '!$J$16:$J$35)-ROW('Summary '!J$16)+1),ROWS('Summary '!I$2:'Summary '!I19))),"")</f>
        <v/>
      </c>
      <c r="I112" s="48"/>
      <c r="J112" s="48"/>
      <c r="K112" s="73"/>
      <c r="L112" s="72"/>
      <c r="M112" s="249"/>
      <c r="N112" s="153" t="str">
        <f t="shared" si="21"/>
        <v/>
      </c>
      <c r="O112" s="154" t="str">
        <f t="shared" si="22"/>
        <v/>
      </c>
      <c r="P112" s="155">
        <f>IFERROR(ROUND(VLOOKUP(G112,'Reference worksheet Do NOT edit'!$M$4:$O$5,3,FALSE)*H112+R112,4),0)</f>
        <v>0</v>
      </c>
      <c r="Q112" s="154">
        <f>IFERROR(ROUND(SUMIF('Reference worksheet Do NOT edit'!$M$4:$M$5,G112,'Reference worksheet Do NOT edit'!$N$4:$N$5)*H112,2),0)+IF(I112="Industry Co-Funded",(4000*H112),0)</f>
        <v>0</v>
      </c>
      <c r="R112" s="51"/>
      <c r="S112" s="157">
        <f t="shared" si="20"/>
        <v>0</v>
      </c>
      <c r="T112" s="53"/>
      <c r="U112" s="63"/>
    </row>
    <row r="113" spans="1:21" ht="24" customHeight="1" x14ac:dyDescent="0.25">
      <c r="A113" s="8"/>
      <c r="B113" s="163" t="str">
        <f t="array" ref="B113">IFERROR(INDEX('Summary '!$B$16:$B$35,SMALL(IF('Summary '!$J$16:$J$35&gt;0,ROW('Summary '!$B$16:$B$35)-ROW('Summary '!B$16)+1),ROWS('Summary '!B$2:'Summary '!B20))),"")</f>
        <v/>
      </c>
      <c r="C113" s="163" t="str">
        <f t="array" ref="C113">IFERROR(INDEX('Summary '!$C$16:$C$35,SMALL(IF('Summary '!$J$16:$J$35&gt;0,ROW('Summary '!$C$16:$C$35)-ROW('Summary '!C$16)+1),ROWS('Summary '!C$2:'Summary '!C20))),"")</f>
        <v/>
      </c>
      <c r="D113" s="163" t="str">
        <f t="array" ref="D113">IFERROR(INDEX('Summary '!$D$16:$D$35,SMALL(IF('Summary '!$J$16:$J$35&gt;0,ROW('Summary '!$D$16:$D$35)-ROW('Summary '!D$16)+1),ROWS('Summary '!D$2:'Summary '!D20))),"")</f>
        <v/>
      </c>
      <c r="E113" s="150" t="str">
        <f t="array" ref="E113">IFERROR(INDEX('Summary '!$E$16:$E$35,SMALL(IF('Summary '!$J$16:$J$35&gt;0,ROW('Summary '!$E$16:$E$35)-ROW('Summary '!E$16)+1),ROWS('Summary '!D$2:'Summary '!D20))),"")</f>
        <v/>
      </c>
      <c r="F113" s="151" t="str">
        <f t="array" ref="F113">IFERROR(INDEX('Summary '!$F$16:$F$35,SMALL(IF('Summary '!$J$16:$J$35&gt;0,ROW('Summary '!$F$16:$F$35)-ROW('Summary '!F$16)+1),ROWS('Summary '!F$2:'Summary '!F20))),"")</f>
        <v/>
      </c>
      <c r="G113" s="151" t="str">
        <f>IF(LEN(H113)&gt;0,'Summary '!$I$3,"")</f>
        <v/>
      </c>
      <c r="H113" s="152" t="str">
        <f t="array" ref="H113">IFERROR(INDEX('Summary '!$J$16:$J$35,SMALL(IF('Summary '!$J$16:$J$35&gt;0,ROW('Summary '!$J$16:$J$35)-ROW('Summary '!J$16)+1),ROWS('Summary '!I$2:'Summary '!I20))),"")</f>
        <v/>
      </c>
      <c r="I113" s="48"/>
      <c r="J113" s="48"/>
      <c r="K113" s="73"/>
      <c r="L113" s="72"/>
      <c r="M113" s="249"/>
      <c r="N113" s="153" t="str">
        <f t="shared" si="21"/>
        <v/>
      </c>
      <c r="O113" s="154" t="str">
        <f t="shared" si="22"/>
        <v/>
      </c>
      <c r="P113" s="155">
        <f>IFERROR(ROUND(VLOOKUP(G113,'Reference worksheet Do NOT edit'!$M$4:$O$5,3,FALSE)*H113+R113,4),0)</f>
        <v>0</v>
      </c>
      <c r="Q113" s="154">
        <f>IFERROR(ROUND(SUMIF('Reference worksheet Do NOT edit'!$M$4:$M$5,G113,'Reference worksheet Do NOT edit'!$N$4:$N$5)*H113,2),0)+IF(I113="Industry Co-Funded",(4000*H113),0)</f>
        <v>0</v>
      </c>
      <c r="R113" s="51"/>
      <c r="S113" s="157">
        <f t="shared" si="20"/>
        <v>0</v>
      </c>
      <c r="T113" s="53"/>
      <c r="U113" s="63"/>
    </row>
    <row r="114" spans="1:21" ht="24" customHeight="1" x14ac:dyDescent="0.25">
      <c r="A114" s="8"/>
      <c r="B114" s="163" t="str">
        <f t="array" ref="B114">IFERROR(INDEX('Summary '!$B$16:$B$35,SMALL(IF('Summary '!$J$16:$J$35&gt;0,ROW('Summary '!$B$16:$B$35)-ROW('Summary '!B$16)+1),ROWS('Summary '!B$2:'Summary '!B21))),"")</f>
        <v/>
      </c>
      <c r="C114" s="163" t="str">
        <f t="array" ref="C114">IFERROR(INDEX('Summary '!$C$16:$C$35,SMALL(IF('Summary '!$J$16:$J$35&gt;0,ROW('Summary '!$C$16:$C$35)-ROW('Summary '!C$16)+1),ROWS('Summary '!C$2:'Summary '!C21))),"")</f>
        <v/>
      </c>
      <c r="D114" s="163" t="str">
        <f t="array" ref="D114">IFERROR(INDEX('Summary '!$D$16:$D$35,SMALL(IF('Summary '!$J$16:$J$35&gt;0,ROW('Summary '!$D$16:$D$35)-ROW('Summary '!D$16)+1),ROWS('Summary '!D$2:'Summary '!D21))),"")</f>
        <v/>
      </c>
      <c r="E114" s="150" t="str">
        <f t="array" ref="E114">IFERROR(INDEX('Summary '!$E$16:$E$35,SMALL(IF('Summary '!$J$16:$J$35&gt;0,ROW('Summary '!$E$16:$E$35)-ROW('Summary '!E$16)+1),ROWS('Summary '!D$2:'Summary '!D21))),"")</f>
        <v/>
      </c>
      <c r="F114" s="151" t="str">
        <f t="array" ref="F114">IFERROR(INDEX('Summary '!$F$16:$F$35,SMALL(IF('Summary '!$J$16:$J$35&gt;0,ROW('Summary '!$F$16:$F$35)-ROW('Summary '!F$16)+1),ROWS('Summary '!F$2:'Summary '!F21))),"")</f>
        <v/>
      </c>
      <c r="G114" s="151" t="str">
        <f>IF(LEN(H114)&gt;0,'Summary '!$I$3,"")</f>
        <v/>
      </c>
      <c r="H114" s="152" t="str">
        <f t="array" ref="H114">IFERROR(INDEX('Summary '!$J$16:$J$35,SMALL(IF('Summary '!$J$16:$J$35&gt;0,ROW('Summary '!$J$16:$J$35)-ROW('Summary '!J$16)+1),ROWS('Summary '!I$2:'Summary '!I21))),"")</f>
        <v/>
      </c>
      <c r="I114" s="48"/>
      <c r="J114" s="48"/>
      <c r="K114" s="73"/>
      <c r="L114" s="72"/>
      <c r="M114" s="249"/>
      <c r="N114" s="153" t="str">
        <f t="shared" si="21"/>
        <v/>
      </c>
      <c r="O114" s="154" t="str">
        <f t="shared" si="22"/>
        <v/>
      </c>
      <c r="P114" s="155">
        <f>IFERROR(ROUND(VLOOKUP(G114,'Reference worksheet Do NOT edit'!$M$4:$O$5,3,FALSE)*H114+R114,4),0)</f>
        <v>0</v>
      </c>
      <c r="Q114" s="154">
        <f>IFERROR(ROUND(SUMIF('Reference worksheet Do NOT edit'!$M$4:$M$5,G114,'Reference worksheet Do NOT edit'!$N$4:$N$5)*H114,2),0)+IF(I114="Industry Co-Funded",(4000*H114),0)</f>
        <v>0</v>
      </c>
      <c r="R114" s="51"/>
      <c r="S114" s="157">
        <f t="shared" si="20"/>
        <v>0</v>
      </c>
      <c r="T114" s="53"/>
      <c r="U114" s="63"/>
    </row>
    <row r="115" spans="1:21" ht="24" customHeight="1" x14ac:dyDescent="0.25">
      <c r="A115" s="8"/>
      <c r="B115" s="169" t="s">
        <v>6</v>
      </c>
      <c r="C115" s="170"/>
      <c r="D115" s="170"/>
      <c r="E115" s="170"/>
      <c r="F115" s="170"/>
      <c r="G115" s="170"/>
      <c r="H115" s="160"/>
      <c r="I115" s="170"/>
      <c r="J115" s="170"/>
      <c r="K115" s="170"/>
      <c r="L115" s="171"/>
      <c r="M115" s="172"/>
      <c r="N115" s="156">
        <f t="shared" ref="N115:P115" si="23">SUM(N95:N114)</f>
        <v>0</v>
      </c>
      <c r="O115" s="156">
        <f t="shared" si="23"/>
        <v>0</v>
      </c>
      <c r="P115" s="156">
        <f t="shared" si="23"/>
        <v>0</v>
      </c>
      <c r="Q115" s="156">
        <f t="shared" ref="Q115:R115" si="24">SUM(Q95:Q114)</f>
        <v>0</v>
      </c>
      <c r="R115" s="156">
        <f t="shared" si="24"/>
        <v>0</v>
      </c>
      <c r="S115" s="156">
        <f>SUM(S95:S114)</f>
        <v>0</v>
      </c>
      <c r="T115" s="53"/>
      <c r="U115" s="63"/>
    </row>
    <row r="116" spans="1:21" ht="23.25" customHeight="1" x14ac:dyDescent="0.25">
      <c r="A116" s="8"/>
      <c r="B116" s="112"/>
      <c r="C116" s="112"/>
      <c r="D116" s="112"/>
      <c r="E116" s="112"/>
      <c r="F116" s="112"/>
      <c r="G116" s="112"/>
      <c r="H116" s="113"/>
      <c r="I116" s="8"/>
      <c r="J116" s="8"/>
      <c r="K116" s="8"/>
      <c r="L116" s="8"/>
      <c r="M116" s="8"/>
      <c r="N116" s="118"/>
      <c r="O116" s="118"/>
      <c r="P116" s="118"/>
      <c r="Q116" s="119"/>
      <c r="R116" s="54"/>
      <c r="S116" s="118"/>
      <c r="T116" s="56"/>
      <c r="U116" s="56"/>
    </row>
    <row r="117" spans="1:21" ht="23.25" customHeight="1" thickBot="1" x14ac:dyDescent="0.3">
      <c r="A117" s="8"/>
      <c r="B117" s="112"/>
      <c r="C117" s="112"/>
      <c r="D117" s="112"/>
      <c r="E117" s="112"/>
      <c r="F117" s="112"/>
      <c r="G117" s="112"/>
      <c r="H117" s="113"/>
      <c r="I117" s="8"/>
      <c r="J117" s="8"/>
      <c r="K117" s="8"/>
      <c r="L117" s="8"/>
      <c r="M117" s="8"/>
      <c r="N117" s="118"/>
      <c r="O117" s="118"/>
      <c r="P117" s="118"/>
      <c r="Q117" s="118"/>
      <c r="R117" s="54"/>
      <c r="S117" s="118"/>
      <c r="T117" s="56"/>
      <c r="U117" s="56"/>
    </row>
    <row r="118" spans="1:21" ht="23.25" customHeight="1" thickBot="1" x14ac:dyDescent="0.3">
      <c r="A118" s="8"/>
      <c r="B118" s="108" t="str">
        <f>"Term 5: "&amp;'Summary '!K15</f>
        <v>Term 5: May - Aug 2018</v>
      </c>
      <c r="C118" s="109"/>
      <c r="D118" s="109"/>
      <c r="E118" s="110"/>
      <c r="F118" s="110"/>
      <c r="G118" s="110"/>
      <c r="H118" s="111"/>
      <c r="I118" s="30"/>
      <c r="J118" s="30"/>
      <c r="K118" s="30"/>
      <c r="L118" s="30"/>
      <c r="M118" s="30"/>
      <c r="N118" s="123"/>
      <c r="O118" s="123"/>
      <c r="P118" s="124"/>
      <c r="Q118" s="125"/>
      <c r="R118" s="61"/>
      <c r="S118" s="118"/>
      <c r="T118" s="56"/>
      <c r="U118" s="56"/>
    </row>
    <row r="119" spans="1:21" ht="30" customHeight="1" x14ac:dyDescent="0.25">
      <c r="A119" s="8"/>
      <c r="B119" s="428" t="str">
        <f>B$15</f>
        <v>Intern name</v>
      </c>
      <c r="C119" s="428" t="str">
        <f t="shared" ref="C119:J119" si="25">C$15</f>
        <v>Academic Supervisor / Account Holder</v>
      </c>
      <c r="D119" s="426" t="str">
        <f t="shared" si="25"/>
        <v>Co-Supervisor</v>
      </c>
      <c r="E119" s="428" t="str">
        <f t="shared" si="25"/>
        <v>University</v>
      </c>
      <c r="F119" s="426" t="str">
        <f t="shared" si="25"/>
        <v>Partner</v>
      </c>
      <c r="G119" s="426" t="str">
        <f t="shared" si="25"/>
        <v>Funding type</v>
      </c>
      <c r="H119" s="426" t="str">
        <f t="shared" si="25"/>
        <v>Internship Units</v>
      </c>
      <c r="I119" s="426" t="str">
        <f t="shared" si="25"/>
        <v xml:space="preserve">Co Funding Option (no selection required unless advised) </v>
      </c>
      <c r="J119" s="434" t="str">
        <f t="shared" si="25"/>
        <v>Intern degree
(Masters / PhD / PDF)</v>
      </c>
      <c r="K119" s="420" t="str">
        <f>K$15</f>
        <v>Internship Period (4 to 6 months per unit)</v>
      </c>
      <c r="L119" s="421"/>
      <c r="M119" s="422" t="str">
        <f t="shared" ref="M119:S119" si="26">M$15</f>
        <v>Stipend Overwrite (if more than $10,000 auto)</v>
      </c>
      <c r="N119" s="424" t="str">
        <f t="shared" si="26"/>
        <v>Stipend  
(Auto - min. $10,000 per internship unit)</v>
      </c>
      <c r="O119" s="430" t="str">
        <f t="shared" si="26"/>
        <v>Research Expenses</v>
      </c>
      <c r="P119" s="430" t="str">
        <f t="shared" si="26"/>
        <v xml:space="preserve">Total Award </v>
      </c>
      <c r="Q119" s="430" t="str">
        <f t="shared" si="26"/>
        <v>Partner Contribution</v>
      </c>
      <c r="R119" s="426" t="str">
        <f t="shared" si="26"/>
        <v xml:space="preserve">Additional Partner contribution </v>
      </c>
      <c r="S119" s="430" t="str">
        <f t="shared" si="26"/>
        <v>University Co-Funding Amount</v>
      </c>
      <c r="T119" s="432" t="str">
        <f>T$15</f>
        <v>Mitacs Grant Specialist Use Only</v>
      </c>
      <c r="U119" s="433"/>
    </row>
    <row r="120" spans="1:21" ht="46.5" customHeight="1" thickBot="1" x14ac:dyDescent="0.3">
      <c r="A120" s="8"/>
      <c r="B120" s="429"/>
      <c r="C120" s="429"/>
      <c r="D120" s="427"/>
      <c r="E120" s="429"/>
      <c r="F120" s="427"/>
      <c r="G120" s="427"/>
      <c r="H120" s="427"/>
      <c r="I120" s="427"/>
      <c r="J120" s="435"/>
      <c r="K120" s="213" t="str">
        <f>K$16</f>
        <v>Start Date</v>
      </c>
      <c r="L120" s="213" t="str">
        <f>L$16</f>
        <v>End Date</v>
      </c>
      <c r="M120" s="423"/>
      <c r="N120" s="425"/>
      <c r="O120" s="431"/>
      <c r="P120" s="431"/>
      <c r="Q120" s="431"/>
      <c r="R120" s="427"/>
      <c r="S120" s="431"/>
      <c r="T120" s="42" t="str">
        <f>T$16</f>
        <v>Funding Request Ref.</v>
      </c>
      <c r="U120" s="42" t="str">
        <f>U$16</f>
        <v>Award Letter Release Date</v>
      </c>
    </row>
    <row r="121" spans="1:21" ht="24" customHeight="1" x14ac:dyDescent="0.25">
      <c r="A121" s="8"/>
      <c r="B121" s="163" t="str">
        <f t="array" ref="B121">IFERROR(INDEX('Summary '!$B$16:$B$35,SMALL(IF('Summary '!$K$16:$K$35&gt;0,ROW('Summary '!$B$16:$B$35)-ROW('Summary '!B$16)+1),ROWS('Summary '!B$2:'Summary '!B2))),"")</f>
        <v/>
      </c>
      <c r="C121" s="163" t="str">
        <f t="array" ref="C121">IFERROR(INDEX('Summary '!$C$16:$C$35,SMALL(IF('Summary '!$K$16:$K$35&gt;0,ROW('Summary '!$C$16:$C$35)-ROW('Summary '!C$16)+1),ROWS('Summary '!C$2:'Summary '!C2))),"")</f>
        <v/>
      </c>
      <c r="D121" s="163" t="str">
        <f t="array" ref="D121">IFERROR(INDEX('Summary '!$D$16:$D$35,SMALL(IF('Summary '!$K$16:$K$35&gt;0,ROW('Summary '!$D$16:$D$35)-ROW('Summary '!D$16)+1),ROWS('Summary '!D$2:'Summary '!D2))),"")</f>
        <v/>
      </c>
      <c r="E121" s="150" t="str">
        <f t="array" ref="E121">IFERROR(INDEX('Summary '!$E$16:$E$35,SMALL(IF('Summary '!$K$16:$K$35&gt;0,ROW('Summary '!$E$16:$E$35)-ROW('Summary '!E$16)+1),ROWS('Summary '!D$2:'Summary '!D2))),"")</f>
        <v/>
      </c>
      <c r="F121" s="151" t="str">
        <f t="array" ref="F121">IFERROR(INDEX('Summary '!$F$16:$F$35,SMALL(IF('Summary '!$K$16:$K$35&gt;0,ROW('Summary '!$F$16:$F$35)-ROW('Summary '!F$16)+1),ROWS('Summary '!F$2:'Summary '!F2))),"")</f>
        <v/>
      </c>
      <c r="G121" s="151" t="str">
        <f>IF(LEN(H121)&gt;0,'Summary '!$I$3,"")</f>
        <v/>
      </c>
      <c r="H121" s="152" t="str">
        <f t="array" ref="H121">IFERROR(INDEX('Summary '!$K$16:$K$35,SMALL(IF('Summary '!$K$16:$K$35&gt;0,ROW('Summary '!$K$16:$K$35)-ROW('Summary '!K$16)+1),ROWS('Summary '!J$2:'Summary '!J2))),"")</f>
        <v/>
      </c>
      <c r="I121" s="48"/>
      <c r="J121" s="48"/>
      <c r="K121" s="72"/>
      <c r="L121" s="72"/>
      <c r="M121" s="248"/>
      <c r="N121" s="153" t="str">
        <f>IF(LEN(H121)&gt;0,IF(ISBLANK(M121),ROUND(H121*10000,2),ROUND(M121,2)),"")</f>
        <v/>
      </c>
      <c r="O121" s="154" t="str">
        <f>IFERROR(ROUND(P121-N121,4),"")</f>
        <v/>
      </c>
      <c r="P121" s="155">
        <f>IFERROR(ROUND(VLOOKUP(G121,'Reference worksheet Do NOT edit'!$M$4:$O$5,3,FALSE)*H121+R121,4),0)</f>
        <v>0</v>
      </c>
      <c r="Q121" s="154">
        <f>IFERROR(ROUND(SUMIF('Reference worksheet Do NOT edit'!$M$4:$M$5,G121,'Reference worksheet Do NOT edit'!$N$4:$N$5)*H121,2),0)+IF(I121="Industry Co-Funded",(4000*H121),0)</f>
        <v>0</v>
      </c>
      <c r="R121" s="51"/>
      <c r="S121" s="157">
        <f t="shared" ref="S121:S140" si="27">IF(LEN(H121)&lt;1,0,IF(I121="University Co-Funded",(4000*H121),0))</f>
        <v>0</v>
      </c>
      <c r="T121" s="52"/>
      <c r="U121" s="62"/>
    </row>
    <row r="122" spans="1:21" ht="24" customHeight="1" x14ac:dyDescent="0.25">
      <c r="A122" s="8"/>
      <c r="B122" s="163" t="str">
        <f t="array" ref="B122">IFERROR(INDEX('Summary '!$B$16:$B$35,SMALL(IF('Summary '!$K$16:$K$35&gt;0,ROW('Summary '!$B$16:$B$35)-ROW('Summary '!B$16)+1),ROWS('Summary '!B$2:'Summary '!B3))),"")</f>
        <v/>
      </c>
      <c r="C122" s="163" t="str">
        <f t="array" ref="C122">IFERROR(INDEX('Summary '!$C$16:$C$35,SMALL(IF('Summary '!$K$16:$K$35&gt;0,ROW('Summary '!$C$16:$C$35)-ROW('Summary '!C$16)+1),ROWS('Summary '!C$2:'Summary '!C3))),"")</f>
        <v/>
      </c>
      <c r="D122" s="163" t="str">
        <f t="array" ref="D122">IFERROR(INDEX('Summary '!$D$16:$D$35,SMALL(IF('Summary '!$K$16:$K$35&gt;0,ROW('Summary '!$D$16:$D$35)-ROW('Summary '!D$16)+1),ROWS('Summary '!D$2:'Summary '!D3))),"")</f>
        <v/>
      </c>
      <c r="E122" s="150" t="str">
        <f t="array" ref="E122">IFERROR(INDEX('Summary '!$E$16:$E$35,SMALL(IF('Summary '!$K$16:$K$35&gt;0,ROW('Summary '!$E$16:$E$35)-ROW('Summary '!E$16)+1),ROWS('Summary '!D$2:'Summary '!D3))),"")</f>
        <v/>
      </c>
      <c r="F122" s="151" t="str">
        <f t="array" ref="F122">IFERROR(INDEX('Summary '!$F$16:$F$35,SMALL(IF('Summary '!$K$16:$K$35&gt;0,ROW('Summary '!$F$16:$F$35)-ROW('Summary '!F$16)+1),ROWS('Summary '!F$2:'Summary '!F3))),"")</f>
        <v/>
      </c>
      <c r="G122" s="151" t="str">
        <f>IF(LEN(H122)&gt;0,'Summary '!$I$3,"")</f>
        <v/>
      </c>
      <c r="H122" s="152" t="str">
        <f t="array" ref="H122">IFERROR(INDEX('Summary '!$K$16:$K$35,SMALL(IF('Summary '!$K$16:$K$35&gt;0,ROW('Summary '!$K$16:$K$35)-ROW('Summary '!K$16)+1),ROWS('Summary '!J$2:'Summary '!J3))),"")</f>
        <v/>
      </c>
      <c r="I122" s="48"/>
      <c r="J122" s="48"/>
      <c r="K122" s="73"/>
      <c r="L122" s="72"/>
      <c r="M122" s="249"/>
      <c r="N122" s="153" t="str">
        <f t="shared" ref="N122:N140" si="28">IF(LEN(H122)&gt;0,IF(ISBLANK(M122),ROUND(H122*10000,2),ROUND(M122,2)),"")</f>
        <v/>
      </c>
      <c r="O122" s="154" t="str">
        <f t="shared" ref="O122:O140" si="29">IFERROR(ROUND(P122-N122,4),"")</f>
        <v/>
      </c>
      <c r="P122" s="155">
        <f>IFERROR(ROUND(VLOOKUP(G122,'Reference worksheet Do NOT edit'!$M$4:$O$5,3,FALSE)*H122+R122,4),0)</f>
        <v>0</v>
      </c>
      <c r="Q122" s="154">
        <f>IFERROR(ROUND(SUMIF('Reference worksheet Do NOT edit'!$M$4:$M$5,G122,'Reference worksheet Do NOT edit'!$N$4:$N$5)*H122,2),0)+IF(I122="Industry Co-Funded",(4000*H122),0)</f>
        <v>0</v>
      </c>
      <c r="R122" s="51"/>
      <c r="S122" s="157">
        <f t="shared" si="27"/>
        <v>0</v>
      </c>
      <c r="T122" s="52"/>
      <c r="U122" s="63"/>
    </row>
    <row r="123" spans="1:21" ht="24" customHeight="1" x14ac:dyDescent="0.25">
      <c r="A123" s="8"/>
      <c r="B123" s="163" t="str">
        <f t="array" ref="B123">IFERROR(INDEX('Summary '!$B$16:$B$35,SMALL(IF('Summary '!$K$16:$K$35&gt;0,ROW('Summary '!$B$16:$B$35)-ROW('Summary '!B$16)+1),ROWS('Summary '!B$2:'Summary '!B4))),"")</f>
        <v/>
      </c>
      <c r="C123" s="163" t="str">
        <f t="array" ref="C123">IFERROR(INDEX('Summary '!$C$16:$C$35,SMALL(IF('Summary '!$K$16:$K$35&gt;0,ROW('Summary '!$C$16:$C$35)-ROW('Summary '!C$16)+1),ROWS('Summary '!C$2:'Summary '!C4))),"")</f>
        <v/>
      </c>
      <c r="D123" s="163" t="str">
        <f t="array" ref="D123">IFERROR(INDEX('Summary '!$D$16:$D$35,SMALL(IF('Summary '!$K$16:$K$35&gt;0,ROW('Summary '!$D$16:$D$35)-ROW('Summary '!D$16)+1),ROWS('Summary '!D$2:'Summary '!D4))),"")</f>
        <v/>
      </c>
      <c r="E123" s="150" t="str">
        <f t="array" ref="E123">IFERROR(INDEX('Summary '!$E$16:$E$35,SMALL(IF('Summary '!$K$16:$K$35&gt;0,ROW('Summary '!$E$16:$E$35)-ROW('Summary '!E$16)+1),ROWS('Summary '!D$2:'Summary '!D4))),"")</f>
        <v/>
      </c>
      <c r="F123" s="151" t="str">
        <f t="array" ref="F123">IFERROR(INDEX('Summary '!$F$16:$F$35,SMALL(IF('Summary '!$K$16:$K$35&gt;0,ROW('Summary '!$F$16:$F$35)-ROW('Summary '!F$16)+1),ROWS('Summary '!F$2:'Summary '!F4))),"")</f>
        <v/>
      </c>
      <c r="G123" s="151" t="str">
        <f>IF(LEN(H123)&gt;0,'Summary '!$I$3,"")</f>
        <v/>
      </c>
      <c r="H123" s="152" t="str">
        <f t="array" ref="H123">IFERROR(INDEX('Summary '!$K$16:$K$35,SMALL(IF('Summary '!$K$16:$K$35&gt;0,ROW('Summary '!$K$16:$K$35)-ROW('Summary '!K$16)+1),ROWS('Summary '!J$2:'Summary '!J4))),"")</f>
        <v/>
      </c>
      <c r="I123" s="48"/>
      <c r="J123" s="48"/>
      <c r="K123" s="73"/>
      <c r="L123" s="72"/>
      <c r="M123" s="249"/>
      <c r="N123" s="153" t="str">
        <f t="shared" si="28"/>
        <v/>
      </c>
      <c r="O123" s="154" t="str">
        <f t="shared" si="29"/>
        <v/>
      </c>
      <c r="P123" s="155">
        <f>IFERROR(ROUND(VLOOKUP(G123,'Reference worksheet Do NOT edit'!$M$4:$O$5,3,FALSE)*H123+R123,4),0)</f>
        <v>0</v>
      </c>
      <c r="Q123" s="154">
        <f>IFERROR(ROUND(SUMIF('Reference worksheet Do NOT edit'!$M$4:$M$5,G123,'Reference worksheet Do NOT edit'!$N$4:$N$5)*H123,2),0)+IF(I123="Industry Co-Funded",(4000*H123),0)</f>
        <v>0</v>
      </c>
      <c r="R123" s="51"/>
      <c r="S123" s="157">
        <f t="shared" si="27"/>
        <v>0</v>
      </c>
      <c r="T123" s="53"/>
      <c r="U123" s="63"/>
    </row>
    <row r="124" spans="1:21" ht="24" customHeight="1" x14ac:dyDescent="0.25">
      <c r="A124" s="8"/>
      <c r="B124" s="163" t="str">
        <f t="array" ref="B124">IFERROR(INDEX('Summary '!$B$16:$B$35,SMALL(IF('Summary '!$K$16:$K$35&gt;0,ROW('Summary '!$B$16:$B$35)-ROW('Summary '!B$16)+1),ROWS('Summary '!B$2:'Summary '!B5))),"")</f>
        <v/>
      </c>
      <c r="C124" s="163" t="str">
        <f t="array" ref="C124">IFERROR(INDEX('Summary '!$C$16:$C$35,SMALL(IF('Summary '!$K$16:$K$35&gt;0,ROW('Summary '!$C$16:$C$35)-ROW('Summary '!C$16)+1),ROWS('Summary '!C$2:'Summary '!C5))),"")</f>
        <v/>
      </c>
      <c r="D124" s="163" t="str">
        <f t="array" ref="D124">IFERROR(INDEX('Summary '!$D$16:$D$35,SMALL(IF('Summary '!$K$16:$K$35&gt;0,ROW('Summary '!$D$16:$D$35)-ROW('Summary '!D$16)+1),ROWS('Summary '!D$2:'Summary '!D5))),"")</f>
        <v/>
      </c>
      <c r="E124" s="150" t="str">
        <f t="array" ref="E124">IFERROR(INDEX('Summary '!$E$16:$E$35,SMALL(IF('Summary '!$K$16:$K$35&gt;0,ROW('Summary '!$E$16:$E$35)-ROW('Summary '!E$16)+1),ROWS('Summary '!D$2:'Summary '!D5))),"")</f>
        <v/>
      </c>
      <c r="F124" s="151" t="str">
        <f t="array" ref="F124">IFERROR(INDEX('Summary '!$F$16:$F$35,SMALL(IF('Summary '!$K$16:$K$35&gt;0,ROW('Summary '!$F$16:$F$35)-ROW('Summary '!F$16)+1),ROWS('Summary '!F$2:'Summary '!F5))),"")</f>
        <v/>
      </c>
      <c r="G124" s="151" t="str">
        <f>IF(LEN(H124)&gt;0,'Summary '!$I$3,"")</f>
        <v/>
      </c>
      <c r="H124" s="152" t="str">
        <f t="array" ref="H124">IFERROR(INDEX('Summary '!$K$16:$K$35,SMALL(IF('Summary '!$K$16:$K$35&gt;0,ROW('Summary '!$K$16:$K$35)-ROW('Summary '!K$16)+1),ROWS('Summary '!J$2:'Summary '!J5))),"")</f>
        <v/>
      </c>
      <c r="I124" s="48"/>
      <c r="J124" s="48"/>
      <c r="K124" s="73"/>
      <c r="L124" s="72"/>
      <c r="M124" s="249"/>
      <c r="N124" s="153" t="str">
        <f t="shared" si="28"/>
        <v/>
      </c>
      <c r="O124" s="154" t="str">
        <f t="shared" si="29"/>
        <v/>
      </c>
      <c r="P124" s="155">
        <f>IFERROR(ROUND(VLOOKUP(G124,'Reference worksheet Do NOT edit'!$M$4:$O$5,3,FALSE)*H124+R124,4),0)</f>
        <v>0</v>
      </c>
      <c r="Q124" s="154">
        <f>IFERROR(ROUND(SUMIF('Reference worksheet Do NOT edit'!$M$4:$M$5,G124,'Reference worksheet Do NOT edit'!$N$4:$N$5)*H124,2),0)+IF(I124="Industry Co-Funded",(4000*H124),0)</f>
        <v>0</v>
      </c>
      <c r="R124" s="51"/>
      <c r="S124" s="157">
        <f t="shared" si="27"/>
        <v>0</v>
      </c>
      <c r="T124" s="53"/>
      <c r="U124" s="63"/>
    </row>
    <row r="125" spans="1:21" ht="24" customHeight="1" x14ac:dyDescent="0.25">
      <c r="A125" s="8"/>
      <c r="B125" s="163" t="str">
        <f t="array" ref="B125">IFERROR(INDEX('Summary '!$B$16:$B$35,SMALL(IF('Summary '!$K$16:$K$35&gt;0,ROW('Summary '!$B$16:$B$35)-ROW('Summary '!B$16)+1),ROWS('Summary '!B$2:'Summary '!B6))),"")</f>
        <v/>
      </c>
      <c r="C125" s="163" t="str">
        <f t="array" ref="C125">IFERROR(INDEX('Summary '!$C$16:$C$35,SMALL(IF('Summary '!$K$16:$K$35&gt;0,ROW('Summary '!$C$16:$C$35)-ROW('Summary '!C$16)+1),ROWS('Summary '!C$2:'Summary '!C6))),"")</f>
        <v/>
      </c>
      <c r="D125" s="163" t="str">
        <f t="array" ref="D125">IFERROR(INDEX('Summary '!$D$16:$D$35,SMALL(IF('Summary '!$K$16:$K$35&gt;0,ROW('Summary '!$D$16:$D$35)-ROW('Summary '!D$16)+1),ROWS('Summary '!D$2:'Summary '!D6))),"")</f>
        <v/>
      </c>
      <c r="E125" s="150" t="str">
        <f t="array" ref="E125">IFERROR(INDEX('Summary '!$E$16:$E$35,SMALL(IF('Summary '!$K$16:$K$35&gt;0,ROW('Summary '!$E$16:$E$35)-ROW('Summary '!E$16)+1),ROWS('Summary '!D$2:'Summary '!D6))),"")</f>
        <v/>
      </c>
      <c r="F125" s="151" t="str">
        <f t="array" ref="F125">IFERROR(INDEX('Summary '!$F$16:$F$35,SMALL(IF('Summary '!$K$16:$K$35&gt;0,ROW('Summary '!$F$16:$F$35)-ROW('Summary '!F$16)+1),ROWS('Summary '!F$2:'Summary '!F6))),"")</f>
        <v/>
      </c>
      <c r="G125" s="151" t="str">
        <f>IF(LEN(H125)&gt;0,'Summary '!$I$3,"")</f>
        <v/>
      </c>
      <c r="H125" s="152" t="str">
        <f t="array" ref="H125">IFERROR(INDEX('Summary '!$K$16:$K$35,SMALL(IF('Summary '!$K$16:$K$35&gt;0,ROW('Summary '!$K$16:$K$35)-ROW('Summary '!K$16)+1),ROWS('Summary '!J$2:'Summary '!J6))),"")</f>
        <v/>
      </c>
      <c r="I125" s="48"/>
      <c r="J125" s="48"/>
      <c r="K125" s="73"/>
      <c r="L125" s="72"/>
      <c r="M125" s="249"/>
      <c r="N125" s="153" t="str">
        <f t="shared" si="28"/>
        <v/>
      </c>
      <c r="O125" s="154" t="str">
        <f t="shared" si="29"/>
        <v/>
      </c>
      <c r="P125" s="155">
        <f>IFERROR(ROUND(VLOOKUP(G125,'Reference worksheet Do NOT edit'!$M$4:$O$5,3,FALSE)*H125+R125,4),0)</f>
        <v>0</v>
      </c>
      <c r="Q125" s="154">
        <f>IFERROR(ROUND(SUMIF('Reference worksheet Do NOT edit'!$M$4:$M$5,G125,'Reference worksheet Do NOT edit'!$N$4:$N$5)*H125,2),0)+IF(I125="Industry Co-Funded",(4000*H125),0)</f>
        <v>0</v>
      </c>
      <c r="R125" s="51"/>
      <c r="S125" s="157">
        <f t="shared" si="27"/>
        <v>0</v>
      </c>
      <c r="T125" s="53"/>
      <c r="U125" s="63"/>
    </row>
    <row r="126" spans="1:21" ht="24" customHeight="1" x14ac:dyDescent="0.25">
      <c r="A126" s="8"/>
      <c r="B126" s="163" t="str">
        <f t="array" ref="B126">IFERROR(INDEX('Summary '!$B$16:$B$35,SMALL(IF('Summary '!$K$16:$K$35&gt;0,ROW('Summary '!$B$16:$B$35)-ROW('Summary '!B$16)+1),ROWS('Summary '!B$2:'Summary '!B7))),"")</f>
        <v/>
      </c>
      <c r="C126" s="163" t="str">
        <f t="array" ref="C126">IFERROR(INDEX('Summary '!$C$16:$C$35,SMALL(IF('Summary '!$K$16:$K$35&gt;0,ROW('Summary '!$C$16:$C$35)-ROW('Summary '!C$16)+1),ROWS('Summary '!C$2:'Summary '!C7))),"")</f>
        <v/>
      </c>
      <c r="D126" s="163" t="str">
        <f t="array" ref="D126">IFERROR(INDEX('Summary '!$D$16:$D$35,SMALL(IF('Summary '!$K$16:$K$35&gt;0,ROW('Summary '!$D$16:$D$35)-ROW('Summary '!D$16)+1),ROWS('Summary '!D$2:'Summary '!D7))),"")</f>
        <v/>
      </c>
      <c r="E126" s="150" t="str">
        <f t="array" ref="E126">IFERROR(INDEX('Summary '!$E$16:$E$35,SMALL(IF('Summary '!$K$16:$K$35&gt;0,ROW('Summary '!$E$16:$E$35)-ROW('Summary '!E$16)+1),ROWS('Summary '!D$2:'Summary '!D7))),"")</f>
        <v/>
      </c>
      <c r="F126" s="151" t="str">
        <f t="array" ref="F126">IFERROR(INDEX('Summary '!$F$16:$F$35,SMALL(IF('Summary '!$K$16:$K$35&gt;0,ROW('Summary '!$F$16:$F$35)-ROW('Summary '!F$16)+1),ROWS('Summary '!F$2:'Summary '!F7))),"")</f>
        <v/>
      </c>
      <c r="G126" s="151" t="str">
        <f>IF(LEN(H126)&gt;0,'Summary '!$I$3,"")</f>
        <v/>
      </c>
      <c r="H126" s="152" t="str">
        <f t="array" ref="H126">IFERROR(INDEX('Summary '!$K$16:$K$35,SMALL(IF('Summary '!$K$16:$K$35&gt;0,ROW('Summary '!$K$16:$K$35)-ROW('Summary '!K$16)+1),ROWS('Summary '!J$2:'Summary '!J7))),"")</f>
        <v/>
      </c>
      <c r="I126" s="48"/>
      <c r="J126" s="48"/>
      <c r="K126" s="73"/>
      <c r="L126" s="72"/>
      <c r="M126" s="249"/>
      <c r="N126" s="153" t="str">
        <f t="shared" si="28"/>
        <v/>
      </c>
      <c r="O126" s="154" t="str">
        <f t="shared" si="29"/>
        <v/>
      </c>
      <c r="P126" s="155">
        <f>IFERROR(ROUND(VLOOKUP(G126,'Reference worksheet Do NOT edit'!$M$4:$O$5,3,FALSE)*H126+R126,4),0)</f>
        <v>0</v>
      </c>
      <c r="Q126" s="154">
        <f>IFERROR(ROUND(SUMIF('Reference worksheet Do NOT edit'!$M$4:$M$5,G126,'Reference worksheet Do NOT edit'!$N$4:$N$5)*H126,2),0)+IF(I126="Industry Co-Funded",(4000*H126),0)</f>
        <v>0</v>
      </c>
      <c r="R126" s="51"/>
      <c r="S126" s="157">
        <f t="shared" si="27"/>
        <v>0</v>
      </c>
      <c r="T126" s="53"/>
      <c r="U126" s="63"/>
    </row>
    <row r="127" spans="1:21" ht="24" customHeight="1" x14ac:dyDescent="0.25">
      <c r="A127" s="8"/>
      <c r="B127" s="163" t="str">
        <f t="array" ref="B127">IFERROR(INDEX('Summary '!$B$16:$B$35,SMALL(IF('Summary '!$K$16:$K$35&gt;0,ROW('Summary '!$B$16:$B$35)-ROW('Summary '!B$16)+1),ROWS('Summary '!B$2:'Summary '!B8))),"")</f>
        <v/>
      </c>
      <c r="C127" s="163" t="str">
        <f t="array" ref="C127">IFERROR(INDEX('Summary '!$C$16:$C$35,SMALL(IF('Summary '!$K$16:$K$35&gt;0,ROW('Summary '!$C$16:$C$35)-ROW('Summary '!C$16)+1),ROWS('Summary '!C$2:'Summary '!C8))),"")</f>
        <v/>
      </c>
      <c r="D127" s="163" t="str">
        <f t="array" ref="D127">IFERROR(INDEX('Summary '!$D$16:$D$35,SMALL(IF('Summary '!$K$16:$K$35&gt;0,ROW('Summary '!$D$16:$D$35)-ROW('Summary '!D$16)+1),ROWS('Summary '!D$2:'Summary '!D8))),"")</f>
        <v/>
      </c>
      <c r="E127" s="150" t="str">
        <f t="array" ref="E127">IFERROR(INDEX('Summary '!$E$16:$E$35,SMALL(IF('Summary '!$K$16:$K$35&gt;0,ROW('Summary '!$E$16:$E$35)-ROW('Summary '!E$16)+1),ROWS('Summary '!D$2:'Summary '!D8))),"")</f>
        <v/>
      </c>
      <c r="F127" s="151" t="str">
        <f t="array" ref="F127">IFERROR(INDEX('Summary '!$F$16:$F$35,SMALL(IF('Summary '!$K$16:$K$35&gt;0,ROW('Summary '!$F$16:$F$35)-ROW('Summary '!F$16)+1),ROWS('Summary '!F$2:'Summary '!F8))),"")</f>
        <v/>
      </c>
      <c r="G127" s="151" t="str">
        <f>IF(LEN(H127)&gt;0,'Summary '!$I$3,"")</f>
        <v/>
      </c>
      <c r="H127" s="152" t="str">
        <f t="array" ref="H127">IFERROR(INDEX('Summary '!$K$16:$K$35,SMALL(IF('Summary '!$K$16:$K$35&gt;0,ROW('Summary '!$K$16:$K$35)-ROW('Summary '!K$16)+1),ROWS('Summary '!J$2:'Summary '!J8))),"")</f>
        <v/>
      </c>
      <c r="I127" s="48"/>
      <c r="J127" s="48"/>
      <c r="K127" s="73"/>
      <c r="L127" s="72"/>
      <c r="M127" s="249"/>
      <c r="N127" s="153" t="str">
        <f t="shared" si="28"/>
        <v/>
      </c>
      <c r="O127" s="154" t="str">
        <f t="shared" si="29"/>
        <v/>
      </c>
      <c r="P127" s="155">
        <f>IFERROR(ROUND(VLOOKUP(G127,'Reference worksheet Do NOT edit'!$M$4:$O$5,3,FALSE)*H127+R127,4),0)</f>
        <v>0</v>
      </c>
      <c r="Q127" s="154">
        <f>IFERROR(ROUND(SUMIF('Reference worksheet Do NOT edit'!$M$4:$M$5,G127,'Reference worksheet Do NOT edit'!$N$4:$N$5)*H127,2),0)+IF(I127="Industry Co-Funded",(4000*H127),0)</f>
        <v>0</v>
      </c>
      <c r="R127" s="51"/>
      <c r="S127" s="157">
        <f t="shared" si="27"/>
        <v>0</v>
      </c>
      <c r="T127" s="53"/>
      <c r="U127" s="63"/>
    </row>
    <row r="128" spans="1:21" ht="24" customHeight="1" x14ac:dyDescent="0.25">
      <c r="A128" s="8"/>
      <c r="B128" s="163" t="str">
        <f t="array" ref="B128">IFERROR(INDEX('Summary '!$B$16:$B$35,SMALL(IF('Summary '!$K$16:$K$35&gt;0,ROW('Summary '!$B$16:$B$35)-ROW('Summary '!B$16)+1),ROWS('Summary '!B$2:'Summary '!B9))),"")</f>
        <v/>
      </c>
      <c r="C128" s="163" t="str">
        <f t="array" ref="C128">IFERROR(INDEX('Summary '!$C$16:$C$35,SMALL(IF('Summary '!$K$16:$K$35&gt;0,ROW('Summary '!$C$16:$C$35)-ROW('Summary '!C$16)+1),ROWS('Summary '!C$2:'Summary '!C9))),"")</f>
        <v/>
      </c>
      <c r="D128" s="163" t="str">
        <f t="array" ref="D128">IFERROR(INDEX('Summary '!$D$16:$D$35,SMALL(IF('Summary '!$K$16:$K$35&gt;0,ROW('Summary '!$D$16:$D$35)-ROW('Summary '!D$16)+1),ROWS('Summary '!D$2:'Summary '!D9))),"")</f>
        <v/>
      </c>
      <c r="E128" s="150" t="str">
        <f t="array" ref="E128">IFERROR(INDEX('Summary '!$E$16:$E$35,SMALL(IF('Summary '!$K$16:$K$35&gt;0,ROW('Summary '!$E$16:$E$35)-ROW('Summary '!E$16)+1),ROWS('Summary '!D$2:'Summary '!D9))),"")</f>
        <v/>
      </c>
      <c r="F128" s="151" t="str">
        <f t="array" ref="F128">IFERROR(INDEX('Summary '!$F$16:$F$35,SMALL(IF('Summary '!$K$16:$K$35&gt;0,ROW('Summary '!$F$16:$F$35)-ROW('Summary '!F$16)+1),ROWS('Summary '!F$2:'Summary '!F9))),"")</f>
        <v/>
      </c>
      <c r="G128" s="151" t="str">
        <f>IF(LEN(H128)&gt;0,'Summary '!$I$3,"")</f>
        <v/>
      </c>
      <c r="H128" s="152" t="str">
        <f t="array" ref="H128">IFERROR(INDEX('Summary '!$K$16:$K$35,SMALL(IF('Summary '!$K$16:$K$35&gt;0,ROW('Summary '!$K$16:$K$35)-ROW('Summary '!K$16)+1),ROWS('Summary '!J$2:'Summary '!J9))),"")</f>
        <v/>
      </c>
      <c r="I128" s="48"/>
      <c r="J128" s="48"/>
      <c r="K128" s="73"/>
      <c r="L128" s="72"/>
      <c r="M128" s="249"/>
      <c r="N128" s="153" t="str">
        <f t="shared" si="28"/>
        <v/>
      </c>
      <c r="O128" s="154" t="str">
        <f t="shared" si="29"/>
        <v/>
      </c>
      <c r="P128" s="155">
        <f>IFERROR(ROUND(VLOOKUP(G128,'Reference worksheet Do NOT edit'!$M$4:$O$5,3,FALSE)*H128+R128,4),0)</f>
        <v>0</v>
      </c>
      <c r="Q128" s="154">
        <f>IFERROR(ROUND(SUMIF('Reference worksheet Do NOT edit'!$M$4:$M$5,G128,'Reference worksheet Do NOT edit'!$N$4:$N$5)*H128,2),0)+IF(I128="Industry Co-Funded",(4000*H128),0)</f>
        <v>0</v>
      </c>
      <c r="R128" s="51"/>
      <c r="S128" s="157">
        <f t="shared" si="27"/>
        <v>0</v>
      </c>
      <c r="T128" s="53"/>
      <c r="U128" s="63"/>
    </row>
    <row r="129" spans="1:21" ht="24" customHeight="1" x14ac:dyDescent="0.25">
      <c r="A129" s="8"/>
      <c r="B129" s="163" t="str">
        <f t="array" ref="B129">IFERROR(INDEX('Summary '!$B$16:$B$35,SMALL(IF('Summary '!$K$16:$K$35&gt;0,ROW('Summary '!$B$16:$B$35)-ROW('Summary '!B$16)+1),ROWS('Summary '!B$2:'Summary '!B10))),"")</f>
        <v/>
      </c>
      <c r="C129" s="163" t="str">
        <f t="array" ref="C129">IFERROR(INDEX('Summary '!$C$16:$C$35,SMALL(IF('Summary '!$K$16:$K$35&gt;0,ROW('Summary '!$C$16:$C$35)-ROW('Summary '!C$16)+1),ROWS('Summary '!C$2:'Summary '!C10))),"")</f>
        <v/>
      </c>
      <c r="D129" s="163" t="str">
        <f t="array" ref="D129">IFERROR(INDEX('Summary '!$D$16:$D$35,SMALL(IF('Summary '!$K$16:$K$35&gt;0,ROW('Summary '!$D$16:$D$35)-ROW('Summary '!D$16)+1),ROWS('Summary '!D$2:'Summary '!D10))),"")</f>
        <v/>
      </c>
      <c r="E129" s="150" t="str">
        <f t="array" ref="E129">IFERROR(INDEX('Summary '!$E$16:$E$35,SMALL(IF('Summary '!$K$16:$K$35&gt;0,ROW('Summary '!$E$16:$E$35)-ROW('Summary '!E$16)+1),ROWS('Summary '!D$2:'Summary '!D10))),"")</f>
        <v/>
      </c>
      <c r="F129" s="151" t="str">
        <f t="array" ref="F129">IFERROR(INDEX('Summary '!$F$16:$F$35,SMALL(IF('Summary '!$K$16:$K$35&gt;0,ROW('Summary '!$F$16:$F$35)-ROW('Summary '!F$16)+1),ROWS('Summary '!F$2:'Summary '!F10))),"")</f>
        <v/>
      </c>
      <c r="G129" s="151" t="str">
        <f>IF(LEN(H129)&gt;0,'Summary '!$I$3,"")</f>
        <v/>
      </c>
      <c r="H129" s="152" t="str">
        <f t="array" ref="H129">IFERROR(INDEX('Summary '!$K$16:$K$35,SMALL(IF('Summary '!$K$16:$K$35&gt;0,ROW('Summary '!$K$16:$K$35)-ROW('Summary '!K$16)+1),ROWS('Summary '!J$2:'Summary '!J10))),"")</f>
        <v/>
      </c>
      <c r="I129" s="48"/>
      <c r="J129" s="48"/>
      <c r="K129" s="73"/>
      <c r="L129" s="72"/>
      <c r="M129" s="249"/>
      <c r="N129" s="153" t="str">
        <f t="shared" si="28"/>
        <v/>
      </c>
      <c r="O129" s="154" t="str">
        <f t="shared" si="29"/>
        <v/>
      </c>
      <c r="P129" s="155">
        <f>IFERROR(ROUND(VLOOKUP(G129,'Reference worksheet Do NOT edit'!$M$4:$O$5,3,FALSE)*H129+R129,4),0)</f>
        <v>0</v>
      </c>
      <c r="Q129" s="154">
        <f>IFERROR(ROUND(SUMIF('Reference worksheet Do NOT edit'!$M$4:$M$5,G129,'Reference worksheet Do NOT edit'!$N$4:$N$5)*H129,2),0)+IF(I129="Industry Co-Funded",(4000*H129),0)</f>
        <v>0</v>
      </c>
      <c r="R129" s="51"/>
      <c r="S129" s="157">
        <f t="shared" si="27"/>
        <v>0</v>
      </c>
      <c r="T129" s="53"/>
      <c r="U129" s="63"/>
    </row>
    <row r="130" spans="1:21" ht="24" customHeight="1" x14ac:dyDescent="0.25">
      <c r="A130" s="8"/>
      <c r="B130" s="163" t="str">
        <f t="array" ref="B130">IFERROR(INDEX('Summary '!$B$16:$B$35,SMALL(IF('Summary '!$K$16:$K$35&gt;0,ROW('Summary '!$B$16:$B$35)-ROW('Summary '!B$16)+1),ROWS('Summary '!B$2:'Summary '!B11))),"")</f>
        <v/>
      </c>
      <c r="C130" s="163" t="str">
        <f t="array" ref="C130">IFERROR(INDEX('Summary '!$C$16:$C$35,SMALL(IF('Summary '!$K$16:$K$35&gt;0,ROW('Summary '!$C$16:$C$35)-ROW('Summary '!C$16)+1),ROWS('Summary '!C$2:'Summary '!C11))),"")</f>
        <v/>
      </c>
      <c r="D130" s="163" t="str">
        <f t="array" ref="D130">IFERROR(INDEX('Summary '!$D$16:$D$35,SMALL(IF('Summary '!$K$16:$K$35&gt;0,ROW('Summary '!$D$16:$D$35)-ROW('Summary '!D$16)+1),ROWS('Summary '!D$2:'Summary '!D11))),"")</f>
        <v/>
      </c>
      <c r="E130" s="150" t="str">
        <f t="array" ref="E130">IFERROR(INDEX('Summary '!$E$16:$E$35,SMALL(IF('Summary '!$K$16:$K$35&gt;0,ROW('Summary '!$E$16:$E$35)-ROW('Summary '!E$16)+1),ROWS('Summary '!D$2:'Summary '!D11))),"")</f>
        <v/>
      </c>
      <c r="F130" s="151" t="str">
        <f t="array" ref="F130">IFERROR(INDEX('Summary '!$F$16:$F$35,SMALL(IF('Summary '!$K$16:$K$35&gt;0,ROW('Summary '!$F$16:$F$35)-ROW('Summary '!F$16)+1),ROWS('Summary '!F$2:'Summary '!F11))),"")</f>
        <v/>
      </c>
      <c r="G130" s="151" t="str">
        <f>IF(LEN(H130)&gt;0,'Summary '!$I$3,"")</f>
        <v/>
      </c>
      <c r="H130" s="152" t="str">
        <f t="array" ref="H130">IFERROR(INDEX('Summary '!$K$16:$K$35,SMALL(IF('Summary '!$K$16:$K$35&gt;0,ROW('Summary '!$K$16:$K$35)-ROW('Summary '!K$16)+1),ROWS('Summary '!J$2:'Summary '!J11))),"")</f>
        <v/>
      </c>
      <c r="I130" s="48"/>
      <c r="J130" s="48"/>
      <c r="K130" s="73"/>
      <c r="L130" s="72"/>
      <c r="M130" s="249"/>
      <c r="N130" s="153" t="str">
        <f t="shared" si="28"/>
        <v/>
      </c>
      <c r="O130" s="154" t="str">
        <f t="shared" si="29"/>
        <v/>
      </c>
      <c r="P130" s="155">
        <f>IFERROR(ROUND(VLOOKUP(G130,'Reference worksheet Do NOT edit'!$M$4:$O$5,3,FALSE)*H130+R130,4),0)</f>
        <v>0</v>
      </c>
      <c r="Q130" s="154">
        <f>IFERROR(ROUND(SUMIF('Reference worksheet Do NOT edit'!$M$4:$M$5,G130,'Reference worksheet Do NOT edit'!$N$4:$N$5)*H130,2),0)+IF(I130="Industry Co-Funded",(4000*H130),0)</f>
        <v>0</v>
      </c>
      <c r="R130" s="51"/>
      <c r="S130" s="157">
        <f t="shared" si="27"/>
        <v>0</v>
      </c>
      <c r="T130" s="53"/>
      <c r="U130" s="63"/>
    </row>
    <row r="131" spans="1:21" ht="24" customHeight="1" x14ac:dyDescent="0.25">
      <c r="A131" s="8"/>
      <c r="B131" s="163" t="str">
        <f t="array" ref="B131">IFERROR(INDEX('Summary '!$B$16:$B$35,SMALL(IF('Summary '!$K$16:$K$35&gt;0,ROW('Summary '!$B$16:$B$35)-ROW('Summary '!B$16)+1),ROWS('Summary '!B$2:'Summary '!B12))),"")</f>
        <v/>
      </c>
      <c r="C131" s="163" t="str">
        <f t="array" ref="C131">IFERROR(INDEX('Summary '!$C$16:$C$35,SMALL(IF('Summary '!$K$16:$K$35&gt;0,ROW('Summary '!$C$16:$C$35)-ROW('Summary '!C$16)+1),ROWS('Summary '!C$2:'Summary '!C12))),"")</f>
        <v/>
      </c>
      <c r="D131" s="163" t="str">
        <f t="array" ref="D131">IFERROR(INDEX('Summary '!$D$16:$D$35,SMALL(IF('Summary '!$K$16:$K$35&gt;0,ROW('Summary '!$D$16:$D$35)-ROW('Summary '!D$16)+1),ROWS('Summary '!D$2:'Summary '!D12))),"")</f>
        <v/>
      </c>
      <c r="E131" s="150" t="str">
        <f t="array" ref="E131">IFERROR(INDEX('Summary '!$E$16:$E$35,SMALL(IF('Summary '!$K$16:$K$35&gt;0,ROW('Summary '!$E$16:$E$35)-ROW('Summary '!E$16)+1),ROWS('Summary '!D$2:'Summary '!D12))),"")</f>
        <v/>
      </c>
      <c r="F131" s="151" t="str">
        <f t="array" ref="F131">IFERROR(INDEX('Summary '!$F$16:$F$35,SMALL(IF('Summary '!$K$16:$K$35&gt;0,ROW('Summary '!$F$16:$F$35)-ROW('Summary '!F$16)+1),ROWS('Summary '!F$2:'Summary '!F12))),"")</f>
        <v/>
      </c>
      <c r="G131" s="151" t="str">
        <f>IF(LEN(H131)&gt;0,'Summary '!$I$3,"")</f>
        <v/>
      </c>
      <c r="H131" s="152" t="str">
        <f t="array" ref="H131">IFERROR(INDEX('Summary '!$K$16:$K$35,SMALL(IF('Summary '!$K$16:$K$35&gt;0,ROW('Summary '!$K$16:$K$35)-ROW('Summary '!K$16)+1),ROWS('Summary '!J$2:'Summary '!J12))),"")</f>
        <v/>
      </c>
      <c r="I131" s="48"/>
      <c r="J131" s="48"/>
      <c r="K131" s="73"/>
      <c r="L131" s="72"/>
      <c r="M131" s="249"/>
      <c r="N131" s="153" t="str">
        <f t="shared" si="28"/>
        <v/>
      </c>
      <c r="O131" s="154" t="str">
        <f t="shared" si="29"/>
        <v/>
      </c>
      <c r="P131" s="155">
        <f>IFERROR(ROUND(VLOOKUP(G131,'Reference worksheet Do NOT edit'!$M$4:$O$5,3,FALSE)*H131+R131,4),0)</f>
        <v>0</v>
      </c>
      <c r="Q131" s="154">
        <f>IFERROR(ROUND(SUMIF('Reference worksheet Do NOT edit'!$M$4:$M$5,G131,'Reference worksheet Do NOT edit'!$N$4:$N$5)*H131,2),0)+IF(I131="Industry Co-Funded",(4000*H131),0)</f>
        <v>0</v>
      </c>
      <c r="R131" s="51"/>
      <c r="S131" s="157">
        <f t="shared" si="27"/>
        <v>0</v>
      </c>
      <c r="T131" s="53"/>
      <c r="U131" s="63"/>
    </row>
    <row r="132" spans="1:21" ht="24" customHeight="1" x14ac:dyDescent="0.25">
      <c r="A132" s="8"/>
      <c r="B132" s="163" t="str">
        <f t="array" ref="B132">IFERROR(INDEX('Summary '!$B$16:$B$35,SMALL(IF('Summary '!$K$16:$K$35&gt;0,ROW('Summary '!$B$16:$B$35)-ROW('Summary '!B$16)+1),ROWS('Summary '!B$2:'Summary '!B13))),"")</f>
        <v/>
      </c>
      <c r="C132" s="163" t="str">
        <f t="array" ref="C132">IFERROR(INDEX('Summary '!$C$16:$C$35,SMALL(IF('Summary '!$K$16:$K$35&gt;0,ROW('Summary '!$C$16:$C$35)-ROW('Summary '!C$16)+1),ROWS('Summary '!C$2:'Summary '!C13))),"")</f>
        <v/>
      </c>
      <c r="D132" s="163" t="str">
        <f t="array" ref="D132">IFERROR(INDEX('Summary '!$D$16:$D$35,SMALL(IF('Summary '!$K$16:$K$35&gt;0,ROW('Summary '!$D$16:$D$35)-ROW('Summary '!D$16)+1),ROWS('Summary '!D$2:'Summary '!D13))),"")</f>
        <v/>
      </c>
      <c r="E132" s="150" t="str">
        <f t="array" ref="E132">IFERROR(INDEX('Summary '!$E$16:$E$35,SMALL(IF('Summary '!$K$16:$K$35&gt;0,ROW('Summary '!$E$16:$E$35)-ROW('Summary '!E$16)+1),ROWS('Summary '!D$2:'Summary '!D13))),"")</f>
        <v/>
      </c>
      <c r="F132" s="151" t="str">
        <f t="array" ref="F132">IFERROR(INDEX('Summary '!$F$16:$F$35,SMALL(IF('Summary '!$K$16:$K$35&gt;0,ROW('Summary '!$F$16:$F$35)-ROW('Summary '!F$16)+1),ROWS('Summary '!F$2:'Summary '!F13))),"")</f>
        <v/>
      </c>
      <c r="G132" s="151" t="str">
        <f>IF(LEN(H132)&gt;0,'Summary '!$I$3,"")</f>
        <v/>
      </c>
      <c r="H132" s="152" t="str">
        <f t="array" ref="H132">IFERROR(INDEX('Summary '!$K$16:$K$35,SMALL(IF('Summary '!$K$16:$K$35&gt;0,ROW('Summary '!$K$16:$K$35)-ROW('Summary '!K$16)+1),ROWS('Summary '!J$2:'Summary '!J13))),"")</f>
        <v/>
      </c>
      <c r="I132" s="48"/>
      <c r="J132" s="48"/>
      <c r="K132" s="73"/>
      <c r="L132" s="72"/>
      <c r="M132" s="249"/>
      <c r="N132" s="153" t="str">
        <f t="shared" si="28"/>
        <v/>
      </c>
      <c r="O132" s="154" t="str">
        <f t="shared" si="29"/>
        <v/>
      </c>
      <c r="P132" s="155">
        <f>IFERROR(ROUND(VLOOKUP(G132,'Reference worksheet Do NOT edit'!$M$4:$O$5,3,FALSE)*H132+R132,4),0)</f>
        <v>0</v>
      </c>
      <c r="Q132" s="154">
        <f>IFERROR(ROUND(SUMIF('Reference worksheet Do NOT edit'!$M$4:$M$5,G132,'Reference worksheet Do NOT edit'!$N$4:$N$5)*H132,2),0)+IF(I132="Industry Co-Funded",(4000*H132),0)</f>
        <v>0</v>
      </c>
      <c r="R132" s="51"/>
      <c r="S132" s="157">
        <f t="shared" si="27"/>
        <v>0</v>
      </c>
      <c r="T132" s="53"/>
      <c r="U132" s="63"/>
    </row>
    <row r="133" spans="1:21" ht="24" customHeight="1" x14ac:dyDescent="0.25">
      <c r="A133" s="8"/>
      <c r="B133" s="163" t="str">
        <f t="array" ref="B133">IFERROR(INDEX('Summary '!$B$16:$B$35,SMALL(IF('Summary '!$K$16:$K$35&gt;0,ROW('Summary '!$B$16:$B$35)-ROW('Summary '!B$16)+1),ROWS('Summary '!B$2:'Summary '!B14))),"")</f>
        <v/>
      </c>
      <c r="C133" s="163" t="str">
        <f t="array" ref="C133">IFERROR(INDEX('Summary '!$C$16:$C$35,SMALL(IF('Summary '!$K$16:$K$35&gt;0,ROW('Summary '!$C$16:$C$35)-ROW('Summary '!C$16)+1),ROWS('Summary '!C$2:'Summary '!C14))),"")</f>
        <v/>
      </c>
      <c r="D133" s="163" t="str">
        <f t="array" ref="D133">IFERROR(INDEX('Summary '!$D$16:$D$35,SMALL(IF('Summary '!$K$16:$K$35&gt;0,ROW('Summary '!$D$16:$D$35)-ROW('Summary '!D$16)+1),ROWS('Summary '!D$2:'Summary '!D14))),"")</f>
        <v/>
      </c>
      <c r="E133" s="150" t="str">
        <f t="array" ref="E133">IFERROR(INDEX('Summary '!$E$16:$E$35,SMALL(IF('Summary '!$K$16:$K$35&gt;0,ROW('Summary '!$E$16:$E$35)-ROW('Summary '!E$16)+1),ROWS('Summary '!D$2:'Summary '!D14))),"")</f>
        <v/>
      </c>
      <c r="F133" s="151" t="str">
        <f t="array" ref="F133">IFERROR(INDEX('Summary '!$F$16:$F$35,SMALL(IF('Summary '!$K$16:$K$35&gt;0,ROW('Summary '!$F$16:$F$35)-ROW('Summary '!F$16)+1),ROWS('Summary '!F$2:'Summary '!F14))),"")</f>
        <v/>
      </c>
      <c r="G133" s="151" t="str">
        <f>IF(LEN(H133)&gt;0,'Summary '!$I$3,"")</f>
        <v/>
      </c>
      <c r="H133" s="152" t="str">
        <f t="array" ref="H133">IFERROR(INDEX('Summary '!$K$16:$K$35,SMALL(IF('Summary '!$K$16:$K$35&gt;0,ROW('Summary '!$K$16:$K$35)-ROW('Summary '!K$16)+1),ROWS('Summary '!J$2:'Summary '!J14))),"")</f>
        <v/>
      </c>
      <c r="I133" s="48"/>
      <c r="J133" s="48"/>
      <c r="K133" s="73"/>
      <c r="L133" s="72"/>
      <c r="M133" s="249"/>
      <c r="N133" s="153" t="str">
        <f t="shared" si="28"/>
        <v/>
      </c>
      <c r="O133" s="154" t="str">
        <f t="shared" si="29"/>
        <v/>
      </c>
      <c r="P133" s="155">
        <f>IFERROR(ROUND(VLOOKUP(G133,'Reference worksheet Do NOT edit'!$M$4:$O$5,3,FALSE)*H133+R133,4),0)</f>
        <v>0</v>
      </c>
      <c r="Q133" s="154">
        <f>IFERROR(ROUND(SUMIF('Reference worksheet Do NOT edit'!$M$4:$M$5,G133,'Reference worksheet Do NOT edit'!$N$4:$N$5)*H133,2),0)+IF(I133="Industry Co-Funded",(4000*H133),0)</f>
        <v>0</v>
      </c>
      <c r="R133" s="51"/>
      <c r="S133" s="157">
        <f t="shared" si="27"/>
        <v>0</v>
      </c>
      <c r="T133" s="53"/>
      <c r="U133" s="63"/>
    </row>
    <row r="134" spans="1:21" ht="24" customHeight="1" x14ac:dyDescent="0.25">
      <c r="A134" s="8"/>
      <c r="B134" s="163" t="str">
        <f t="array" ref="B134">IFERROR(INDEX('Summary '!$B$16:$B$35,SMALL(IF('Summary '!$K$16:$K$35&gt;0,ROW('Summary '!$B$16:$B$35)-ROW('Summary '!B$16)+1),ROWS('Summary '!B$2:'Summary '!B15))),"")</f>
        <v/>
      </c>
      <c r="C134" s="163" t="str">
        <f t="array" ref="C134">IFERROR(INDEX('Summary '!$C$16:$C$35,SMALL(IF('Summary '!$K$16:$K$35&gt;0,ROW('Summary '!$C$16:$C$35)-ROW('Summary '!C$16)+1),ROWS('Summary '!C$2:'Summary '!C15))),"")</f>
        <v/>
      </c>
      <c r="D134" s="163" t="str">
        <f t="array" ref="D134">IFERROR(INDEX('Summary '!$D$16:$D$35,SMALL(IF('Summary '!$K$16:$K$35&gt;0,ROW('Summary '!$D$16:$D$35)-ROW('Summary '!D$16)+1),ROWS('Summary '!D$2:'Summary '!D15))),"")</f>
        <v/>
      </c>
      <c r="E134" s="150" t="str">
        <f t="array" ref="E134">IFERROR(INDEX('Summary '!$E$16:$E$35,SMALL(IF('Summary '!$K$16:$K$35&gt;0,ROW('Summary '!$E$16:$E$35)-ROW('Summary '!E$16)+1),ROWS('Summary '!D$2:'Summary '!D15))),"")</f>
        <v/>
      </c>
      <c r="F134" s="151" t="str">
        <f t="array" ref="F134">IFERROR(INDEX('Summary '!$F$16:$F$35,SMALL(IF('Summary '!$K$16:$K$35&gt;0,ROW('Summary '!$F$16:$F$35)-ROW('Summary '!F$16)+1),ROWS('Summary '!F$2:'Summary '!F15))),"")</f>
        <v/>
      </c>
      <c r="G134" s="151" t="str">
        <f>IF(LEN(H134)&gt;0,'Summary '!$I$3,"")</f>
        <v/>
      </c>
      <c r="H134" s="152" t="str">
        <f t="array" ref="H134">IFERROR(INDEX('Summary '!$K$16:$K$35,SMALL(IF('Summary '!$K$16:$K$35&gt;0,ROW('Summary '!$K$16:$K$35)-ROW('Summary '!K$16)+1),ROWS('Summary '!J$2:'Summary '!J15))),"")</f>
        <v/>
      </c>
      <c r="I134" s="48"/>
      <c r="J134" s="48"/>
      <c r="K134" s="73"/>
      <c r="L134" s="72"/>
      <c r="M134" s="249"/>
      <c r="N134" s="153" t="str">
        <f t="shared" si="28"/>
        <v/>
      </c>
      <c r="O134" s="154" t="str">
        <f t="shared" si="29"/>
        <v/>
      </c>
      <c r="P134" s="155">
        <f>IFERROR(ROUND(VLOOKUP(G134,'Reference worksheet Do NOT edit'!$M$4:$O$5,3,FALSE)*H134+R134,4),0)</f>
        <v>0</v>
      </c>
      <c r="Q134" s="154">
        <f>IFERROR(ROUND(SUMIF('Reference worksheet Do NOT edit'!$M$4:$M$5,G134,'Reference worksheet Do NOT edit'!$N$4:$N$5)*H134,2),0)+IF(I134="Industry Co-Funded",(4000*H134),0)</f>
        <v>0</v>
      </c>
      <c r="R134" s="51"/>
      <c r="S134" s="157">
        <f t="shared" si="27"/>
        <v>0</v>
      </c>
      <c r="T134" s="53"/>
      <c r="U134" s="63"/>
    </row>
    <row r="135" spans="1:21" ht="24" customHeight="1" x14ac:dyDescent="0.25">
      <c r="A135" s="8"/>
      <c r="B135" s="163" t="str">
        <f t="array" ref="B135">IFERROR(INDEX('Summary '!$B$16:$B$35,SMALL(IF('Summary '!$K$16:$K$35&gt;0,ROW('Summary '!$B$16:$B$35)-ROW('Summary '!B$16)+1),ROWS('Summary '!B$2:'Summary '!B16))),"")</f>
        <v/>
      </c>
      <c r="C135" s="163" t="str">
        <f t="array" ref="C135">IFERROR(INDEX('Summary '!$C$16:$C$35,SMALL(IF('Summary '!$K$16:$K$35&gt;0,ROW('Summary '!$C$16:$C$35)-ROW('Summary '!C$16)+1),ROWS('Summary '!C$2:'Summary '!C16))),"")</f>
        <v/>
      </c>
      <c r="D135" s="163" t="str">
        <f t="array" ref="D135">IFERROR(INDEX('Summary '!$D$16:$D$35,SMALL(IF('Summary '!$K$16:$K$35&gt;0,ROW('Summary '!$D$16:$D$35)-ROW('Summary '!D$16)+1),ROWS('Summary '!D$2:'Summary '!D16))),"")</f>
        <v/>
      </c>
      <c r="E135" s="150" t="str">
        <f t="array" ref="E135">IFERROR(INDEX('Summary '!$E$16:$E$35,SMALL(IF('Summary '!$K$16:$K$35&gt;0,ROW('Summary '!$E$16:$E$35)-ROW('Summary '!E$16)+1),ROWS('Summary '!D$2:'Summary '!D16))),"")</f>
        <v/>
      </c>
      <c r="F135" s="151" t="str">
        <f t="array" ref="F135">IFERROR(INDEX('Summary '!$F$16:$F$35,SMALL(IF('Summary '!$K$16:$K$35&gt;0,ROW('Summary '!$F$16:$F$35)-ROW('Summary '!F$16)+1),ROWS('Summary '!F$2:'Summary '!F16))),"")</f>
        <v/>
      </c>
      <c r="G135" s="151" t="str">
        <f>IF(LEN(H135)&gt;0,'Summary '!$I$3,"")</f>
        <v/>
      </c>
      <c r="H135" s="152" t="str">
        <f t="array" ref="H135">IFERROR(INDEX('Summary '!$K$16:$K$35,SMALL(IF('Summary '!$K$16:$K$35&gt;0,ROW('Summary '!$K$16:$K$35)-ROW('Summary '!K$16)+1),ROWS('Summary '!J$2:'Summary '!J16))),"")</f>
        <v/>
      </c>
      <c r="I135" s="48"/>
      <c r="J135" s="48"/>
      <c r="K135" s="73"/>
      <c r="L135" s="72"/>
      <c r="M135" s="249"/>
      <c r="N135" s="153" t="str">
        <f t="shared" si="28"/>
        <v/>
      </c>
      <c r="O135" s="154" t="str">
        <f t="shared" si="29"/>
        <v/>
      </c>
      <c r="P135" s="155">
        <f>IFERROR(ROUND(VLOOKUP(G135,'Reference worksheet Do NOT edit'!$M$4:$O$5,3,FALSE)*H135+R135,4),0)</f>
        <v>0</v>
      </c>
      <c r="Q135" s="154">
        <f>IFERROR(ROUND(SUMIF('Reference worksheet Do NOT edit'!$M$4:$M$5,G135,'Reference worksheet Do NOT edit'!$N$4:$N$5)*H135,2),0)+IF(I135="Industry Co-Funded",(4000*H135),0)</f>
        <v>0</v>
      </c>
      <c r="R135" s="51"/>
      <c r="S135" s="157">
        <f t="shared" si="27"/>
        <v>0</v>
      </c>
      <c r="T135" s="53"/>
      <c r="U135" s="63"/>
    </row>
    <row r="136" spans="1:21" ht="24" customHeight="1" x14ac:dyDescent="0.25">
      <c r="A136" s="8"/>
      <c r="B136" s="163" t="str">
        <f t="array" ref="B136">IFERROR(INDEX('Summary '!$B$16:$B$35,SMALL(IF('Summary '!$K$16:$K$35&gt;0,ROW('Summary '!$B$16:$B$35)-ROW('Summary '!B$16)+1),ROWS('Summary '!B$2:'Summary '!B17))),"")</f>
        <v/>
      </c>
      <c r="C136" s="163" t="str">
        <f t="array" ref="C136">IFERROR(INDEX('Summary '!$C$16:$C$35,SMALL(IF('Summary '!$K$16:$K$35&gt;0,ROW('Summary '!$C$16:$C$35)-ROW('Summary '!C$16)+1),ROWS('Summary '!C$2:'Summary '!C17))),"")</f>
        <v/>
      </c>
      <c r="D136" s="163" t="str">
        <f t="array" ref="D136">IFERROR(INDEX('Summary '!$D$16:$D$35,SMALL(IF('Summary '!$K$16:$K$35&gt;0,ROW('Summary '!$D$16:$D$35)-ROW('Summary '!D$16)+1),ROWS('Summary '!D$2:'Summary '!D17))),"")</f>
        <v/>
      </c>
      <c r="E136" s="150" t="str">
        <f t="array" ref="E136">IFERROR(INDEX('Summary '!$E$16:$E$35,SMALL(IF('Summary '!$K$16:$K$35&gt;0,ROW('Summary '!$E$16:$E$35)-ROW('Summary '!E$16)+1),ROWS('Summary '!D$2:'Summary '!D17))),"")</f>
        <v/>
      </c>
      <c r="F136" s="151" t="str">
        <f t="array" ref="F136">IFERROR(INDEX('Summary '!$F$16:$F$35,SMALL(IF('Summary '!$K$16:$K$35&gt;0,ROW('Summary '!$F$16:$F$35)-ROW('Summary '!F$16)+1),ROWS('Summary '!F$2:'Summary '!F17))),"")</f>
        <v/>
      </c>
      <c r="G136" s="151" t="str">
        <f>IF(LEN(H136)&gt;0,'Summary '!$I$3,"")</f>
        <v/>
      </c>
      <c r="H136" s="152" t="str">
        <f t="array" ref="H136">IFERROR(INDEX('Summary '!$K$16:$K$35,SMALL(IF('Summary '!$K$16:$K$35&gt;0,ROW('Summary '!$K$16:$K$35)-ROW('Summary '!K$16)+1),ROWS('Summary '!J$2:'Summary '!J17))),"")</f>
        <v/>
      </c>
      <c r="I136" s="48"/>
      <c r="J136" s="48"/>
      <c r="K136" s="73"/>
      <c r="L136" s="72"/>
      <c r="M136" s="249"/>
      <c r="N136" s="153" t="str">
        <f t="shared" si="28"/>
        <v/>
      </c>
      <c r="O136" s="154" t="str">
        <f t="shared" si="29"/>
        <v/>
      </c>
      <c r="P136" s="155">
        <f>IFERROR(ROUND(VLOOKUP(G136,'Reference worksheet Do NOT edit'!$M$4:$O$5,3,FALSE)*H136+R136,4),0)</f>
        <v>0</v>
      </c>
      <c r="Q136" s="154">
        <f>IFERROR(ROUND(SUMIF('Reference worksheet Do NOT edit'!$M$4:$M$5,G136,'Reference worksheet Do NOT edit'!$N$4:$N$5)*H136,2),0)+IF(I136="Industry Co-Funded",(4000*H136),0)</f>
        <v>0</v>
      </c>
      <c r="R136" s="51"/>
      <c r="S136" s="157">
        <f t="shared" si="27"/>
        <v>0</v>
      </c>
      <c r="T136" s="53"/>
      <c r="U136" s="63"/>
    </row>
    <row r="137" spans="1:21" ht="24" customHeight="1" x14ac:dyDescent="0.25">
      <c r="A137" s="8"/>
      <c r="B137" s="163" t="str">
        <f t="array" ref="B137">IFERROR(INDEX('Summary '!$B$16:$B$35,SMALL(IF('Summary '!$K$16:$K$35&gt;0,ROW('Summary '!$B$16:$B$35)-ROW('Summary '!B$16)+1),ROWS('Summary '!B$2:'Summary '!B18))),"")</f>
        <v/>
      </c>
      <c r="C137" s="163" t="str">
        <f t="array" ref="C137">IFERROR(INDEX('Summary '!$C$16:$C$35,SMALL(IF('Summary '!$K$16:$K$35&gt;0,ROW('Summary '!$C$16:$C$35)-ROW('Summary '!C$16)+1),ROWS('Summary '!C$2:'Summary '!C18))),"")</f>
        <v/>
      </c>
      <c r="D137" s="163" t="str">
        <f t="array" ref="D137">IFERROR(INDEX('Summary '!$D$16:$D$35,SMALL(IF('Summary '!$K$16:$K$35&gt;0,ROW('Summary '!$D$16:$D$35)-ROW('Summary '!D$16)+1),ROWS('Summary '!D$2:'Summary '!D18))),"")</f>
        <v/>
      </c>
      <c r="E137" s="150" t="str">
        <f t="array" ref="E137">IFERROR(INDEX('Summary '!$E$16:$E$35,SMALL(IF('Summary '!$K$16:$K$35&gt;0,ROW('Summary '!$E$16:$E$35)-ROW('Summary '!E$16)+1),ROWS('Summary '!D$2:'Summary '!D18))),"")</f>
        <v/>
      </c>
      <c r="F137" s="151" t="str">
        <f t="array" ref="F137">IFERROR(INDEX('Summary '!$F$16:$F$35,SMALL(IF('Summary '!$K$16:$K$35&gt;0,ROW('Summary '!$F$16:$F$35)-ROW('Summary '!F$16)+1),ROWS('Summary '!F$2:'Summary '!F18))),"")</f>
        <v/>
      </c>
      <c r="G137" s="151" t="str">
        <f>IF(LEN(H137)&gt;0,'Summary '!$I$3,"")</f>
        <v/>
      </c>
      <c r="H137" s="152" t="str">
        <f t="array" ref="H137">IFERROR(INDEX('Summary '!$K$16:$K$35,SMALL(IF('Summary '!$K$16:$K$35&gt;0,ROW('Summary '!$K$16:$K$35)-ROW('Summary '!K$16)+1),ROWS('Summary '!J$2:'Summary '!J18))),"")</f>
        <v/>
      </c>
      <c r="I137" s="48"/>
      <c r="J137" s="48"/>
      <c r="K137" s="73"/>
      <c r="L137" s="72"/>
      <c r="M137" s="249"/>
      <c r="N137" s="153" t="str">
        <f t="shared" si="28"/>
        <v/>
      </c>
      <c r="O137" s="154" t="str">
        <f t="shared" si="29"/>
        <v/>
      </c>
      <c r="P137" s="155">
        <f>IFERROR(ROUND(VLOOKUP(G137,'Reference worksheet Do NOT edit'!$M$4:$O$5,3,FALSE)*H137+R137,4),0)</f>
        <v>0</v>
      </c>
      <c r="Q137" s="154">
        <f>IFERROR(ROUND(SUMIF('Reference worksheet Do NOT edit'!$M$4:$M$5,G137,'Reference worksheet Do NOT edit'!$N$4:$N$5)*H137,2),0)+IF(I137="Industry Co-Funded",(4000*H137),0)</f>
        <v>0</v>
      </c>
      <c r="R137" s="51"/>
      <c r="S137" s="157">
        <f t="shared" si="27"/>
        <v>0</v>
      </c>
      <c r="T137" s="53"/>
      <c r="U137" s="63"/>
    </row>
    <row r="138" spans="1:21" ht="24" customHeight="1" x14ac:dyDescent="0.25">
      <c r="A138" s="8"/>
      <c r="B138" s="163" t="str">
        <f t="array" ref="B138">IFERROR(INDEX('Summary '!$B$16:$B$35,SMALL(IF('Summary '!$K$16:$K$35&gt;0,ROW('Summary '!$B$16:$B$35)-ROW('Summary '!B$16)+1),ROWS('Summary '!B$2:'Summary '!B19))),"")</f>
        <v/>
      </c>
      <c r="C138" s="163" t="str">
        <f t="array" ref="C138">IFERROR(INDEX('Summary '!$C$16:$C$35,SMALL(IF('Summary '!$K$16:$K$35&gt;0,ROW('Summary '!$C$16:$C$35)-ROW('Summary '!C$16)+1),ROWS('Summary '!C$2:'Summary '!C19))),"")</f>
        <v/>
      </c>
      <c r="D138" s="163" t="str">
        <f t="array" ref="D138">IFERROR(INDEX('Summary '!$D$16:$D$35,SMALL(IF('Summary '!$K$16:$K$35&gt;0,ROW('Summary '!$D$16:$D$35)-ROW('Summary '!D$16)+1),ROWS('Summary '!D$2:'Summary '!D19))),"")</f>
        <v/>
      </c>
      <c r="E138" s="150" t="str">
        <f t="array" ref="E138">IFERROR(INDEX('Summary '!$E$16:$E$35,SMALL(IF('Summary '!$K$16:$K$35&gt;0,ROW('Summary '!$E$16:$E$35)-ROW('Summary '!E$16)+1),ROWS('Summary '!D$2:'Summary '!D19))),"")</f>
        <v/>
      </c>
      <c r="F138" s="151" t="str">
        <f t="array" ref="F138">IFERROR(INDEX('Summary '!$F$16:$F$35,SMALL(IF('Summary '!$K$16:$K$35&gt;0,ROW('Summary '!$F$16:$F$35)-ROW('Summary '!F$16)+1),ROWS('Summary '!F$2:'Summary '!F19))),"")</f>
        <v/>
      </c>
      <c r="G138" s="151" t="str">
        <f>IF(LEN(H138)&gt;0,'Summary '!$I$3,"")</f>
        <v/>
      </c>
      <c r="H138" s="152" t="str">
        <f t="array" ref="H138">IFERROR(INDEX('Summary '!$K$16:$K$35,SMALL(IF('Summary '!$K$16:$K$35&gt;0,ROW('Summary '!$K$16:$K$35)-ROW('Summary '!K$16)+1),ROWS('Summary '!J$2:'Summary '!J19))),"")</f>
        <v/>
      </c>
      <c r="I138" s="48"/>
      <c r="J138" s="48"/>
      <c r="K138" s="73"/>
      <c r="L138" s="72"/>
      <c r="M138" s="249"/>
      <c r="N138" s="153" t="str">
        <f t="shared" si="28"/>
        <v/>
      </c>
      <c r="O138" s="154" t="str">
        <f t="shared" si="29"/>
        <v/>
      </c>
      <c r="P138" s="155">
        <f>IFERROR(ROUND(VLOOKUP(G138,'Reference worksheet Do NOT edit'!$M$4:$O$5,3,FALSE)*H138+R138,4),0)</f>
        <v>0</v>
      </c>
      <c r="Q138" s="154">
        <f>IFERROR(ROUND(SUMIF('Reference worksheet Do NOT edit'!$M$4:$M$5,G138,'Reference worksheet Do NOT edit'!$N$4:$N$5)*H138,2),0)+IF(I138="Industry Co-Funded",(4000*H138),0)</f>
        <v>0</v>
      </c>
      <c r="R138" s="51"/>
      <c r="S138" s="157">
        <f t="shared" si="27"/>
        <v>0</v>
      </c>
      <c r="T138" s="53"/>
      <c r="U138" s="63"/>
    </row>
    <row r="139" spans="1:21" ht="24" customHeight="1" x14ac:dyDescent="0.25">
      <c r="A139" s="8"/>
      <c r="B139" s="163" t="str">
        <f t="array" ref="B139">IFERROR(INDEX('Summary '!$B$16:$B$35,SMALL(IF('Summary '!$K$16:$K$35&gt;0,ROW('Summary '!$B$16:$B$35)-ROW('Summary '!B$16)+1),ROWS('Summary '!B$2:'Summary '!B20))),"")</f>
        <v/>
      </c>
      <c r="C139" s="163" t="str">
        <f t="array" ref="C139">IFERROR(INDEX('Summary '!$C$16:$C$35,SMALL(IF('Summary '!$K$16:$K$35&gt;0,ROW('Summary '!$C$16:$C$35)-ROW('Summary '!C$16)+1),ROWS('Summary '!C$2:'Summary '!C20))),"")</f>
        <v/>
      </c>
      <c r="D139" s="163" t="str">
        <f t="array" ref="D139">IFERROR(INDEX('Summary '!$D$16:$D$35,SMALL(IF('Summary '!$K$16:$K$35&gt;0,ROW('Summary '!$D$16:$D$35)-ROW('Summary '!D$16)+1),ROWS('Summary '!D$2:'Summary '!D20))),"")</f>
        <v/>
      </c>
      <c r="E139" s="150" t="str">
        <f t="array" ref="E139">IFERROR(INDEX('Summary '!$E$16:$E$35,SMALL(IF('Summary '!$K$16:$K$35&gt;0,ROW('Summary '!$E$16:$E$35)-ROW('Summary '!E$16)+1),ROWS('Summary '!D$2:'Summary '!D20))),"")</f>
        <v/>
      </c>
      <c r="F139" s="151" t="str">
        <f t="array" ref="F139">IFERROR(INDEX('Summary '!$F$16:$F$35,SMALL(IF('Summary '!$K$16:$K$35&gt;0,ROW('Summary '!$F$16:$F$35)-ROW('Summary '!F$16)+1),ROWS('Summary '!F$2:'Summary '!F20))),"")</f>
        <v/>
      </c>
      <c r="G139" s="151" t="str">
        <f>IF(LEN(H139)&gt;0,'Summary '!$I$3,"")</f>
        <v/>
      </c>
      <c r="H139" s="152" t="str">
        <f t="array" ref="H139">IFERROR(INDEX('Summary '!$K$16:$K$35,SMALL(IF('Summary '!$K$16:$K$35&gt;0,ROW('Summary '!$K$16:$K$35)-ROW('Summary '!K$16)+1),ROWS('Summary '!J$2:'Summary '!J20))),"")</f>
        <v/>
      </c>
      <c r="I139" s="48"/>
      <c r="J139" s="48"/>
      <c r="K139" s="73"/>
      <c r="L139" s="72"/>
      <c r="M139" s="249"/>
      <c r="N139" s="153" t="str">
        <f t="shared" si="28"/>
        <v/>
      </c>
      <c r="O139" s="154" t="str">
        <f t="shared" si="29"/>
        <v/>
      </c>
      <c r="P139" s="155">
        <f>IFERROR(ROUND(VLOOKUP(G139,'Reference worksheet Do NOT edit'!$M$4:$O$5,3,FALSE)*H139+R139,4),0)</f>
        <v>0</v>
      </c>
      <c r="Q139" s="154">
        <f>IFERROR(ROUND(SUMIF('Reference worksheet Do NOT edit'!$M$4:$M$5,G139,'Reference worksheet Do NOT edit'!$N$4:$N$5)*H139,2),0)+IF(I139="Industry Co-Funded",(4000*H139),0)</f>
        <v>0</v>
      </c>
      <c r="R139" s="51"/>
      <c r="S139" s="157">
        <f t="shared" si="27"/>
        <v>0</v>
      </c>
      <c r="T139" s="53"/>
      <c r="U139" s="63"/>
    </row>
    <row r="140" spans="1:21" ht="24" customHeight="1" x14ac:dyDescent="0.25">
      <c r="A140" s="8"/>
      <c r="B140" s="163" t="str">
        <f t="array" ref="B140">IFERROR(INDEX('Summary '!$B$16:$B$35,SMALL(IF('Summary '!$K$16:$K$35&gt;0,ROW('Summary '!$B$16:$B$35)-ROW('Summary '!B$16)+1),ROWS('Summary '!B$2:'Summary '!B21))),"")</f>
        <v/>
      </c>
      <c r="C140" s="163" t="str">
        <f t="array" ref="C140">IFERROR(INDEX('Summary '!$C$16:$C$35,SMALL(IF('Summary '!$K$16:$K$35&gt;0,ROW('Summary '!$C$16:$C$35)-ROW('Summary '!C$16)+1),ROWS('Summary '!C$2:'Summary '!C21))),"")</f>
        <v/>
      </c>
      <c r="D140" s="163" t="str">
        <f t="array" ref="D140">IFERROR(INDEX('Summary '!$D$16:$D$35,SMALL(IF('Summary '!$K$16:$K$35&gt;0,ROW('Summary '!$D$16:$D$35)-ROW('Summary '!D$16)+1),ROWS('Summary '!D$2:'Summary '!D21))),"")</f>
        <v/>
      </c>
      <c r="E140" s="150" t="str">
        <f t="array" ref="E140">IFERROR(INDEX('Summary '!$E$16:$E$35,SMALL(IF('Summary '!$K$16:$K$35&gt;0,ROW('Summary '!$E$16:$E$35)-ROW('Summary '!E$16)+1),ROWS('Summary '!D$2:'Summary '!D21))),"")</f>
        <v/>
      </c>
      <c r="F140" s="151" t="str">
        <f t="array" ref="F140">IFERROR(INDEX('Summary '!$F$16:$F$35,SMALL(IF('Summary '!$K$16:$K$35&gt;0,ROW('Summary '!$F$16:$F$35)-ROW('Summary '!F$16)+1),ROWS('Summary '!F$2:'Summary '!F21))),"")</f>
        <v/>
      </c>
      <c r="G140" s="151" t="str">
        <f>IF(LEN(H140)&gt;0,'Summary '!$I$3,"")</f>
        <v/>
      </c>
      <c r="H140" s="152" t="str">
        <f t="array" ref="H140">IFERROR(INDEX('Summary '!$K$16:$K$35,SMALL(IF('Summary '!$K$16:$K$35&gt;0,ROW('Summary '!$K$16:$K$35)-ROW('Summary '!K$16)+1),ROWS('Summary '!J$2:'Summary '!J21))),"")</f>
        <v/>
      </c>
      <c r="I140" s="48"/>
      <c r="J140" s="48"/>
      <c r="K140" s="73"/>
      <c r="L140" s="72"/>
      <c r="M140" s="249"/>
      <c r="N140" s="153" t="str">
        <f t="shared" si="28"/>
        <v/>
      </c>
      <c r="O140" s="154" t="str">
        <f t="shared" si="29"/>
        <v/>
      </c>
      <c r="P140" s="155">
        <f>IFERROR(ROUND(VLOOKUP(G140,'Reference worksheet Do NOT edit'!$M$4:$O$5,3,FALSE)*H140+R140,4),0)</f>
        <v>0</v>
      </c>
      <c r="Q140" s="154">
        <f>IFERROR(ROUND(SUMIF('Reference worksheet Do NOT edit'!$M$4:$M$5,G140,'Reference worksheet Do NOT edit'!$N$4:$N$5)*H140,2),0)+IF(I140="Industry Co-Funded",(4000*H140),0)</f>
        <v>0</v>
      </c>
      <c r="R140" s="51"/>
      <c r="S140" s="157">
        <f t="shared" si="27"/>
        <v>0</v>
      </c>
      <c r="T140" s="53"/>
      <c r="U140" s="63"/>
    </row>
    <row r="141" spans="1:21" ht="24" customHeight="1" x14ac:dyDescent="0.25">
      <c r="A141" s="8"/>
      <c r="B141" s="164" t="s">
        <v>6</v>
      </c>
      <c r="C141" s="165"/>
      <c r="D141" s="165"/>
      <c r="E141" s="165"/>
      <c r="F141" s="165"/>
      <c r="G141" s="165"/>
      <c r="H141" s="166"/>
      <c r="I141" s="165"/>
      <c r="J141" s="165"/>
      <c r="K141" s="165"/>
      <c r="L141" s="167"/>
      <c r="M141" s="168"/>
      <c r="N141" s="156">
        <f t="shared" ref="N141:P141" si="30">SUM(N121:N140)</f>
        <v>0</v>
      </c>
      <c r="O141" s="156">
        <f t="shared" si="30"/>
        <v>0</v>
      </c>
      <c r="P141" s="156">
        <f t="shared" si="30"/>
        <v>0</v>
      </c>
      <c r="Q141" s="156">
        <f t="shared" ref="Q141:R141" si="31">SUM(Q121:Q140)</f>
        <v>0</v>
      </c>
      <c r="R141" s="156">
        <f t="shared" si="31"/>
        <v>0</v>
      </c>
      <c r="S141" s="156">
        <f>SUM(S121:S140)</f>
        <v>0</v>
      </c>
      <c r="T141" s="53"/>
      <c r="U141" s="63"/>
    </row>
    <row r="142" spans="1:21" ht="23.25" customHeight="1" x14ac:dyDescent="0.25">
      <c r="A142" s="8"/>
      <c r="B142" s="112"/>
      <c r="C142" s="112"/>
      <c r="D142" s="112"/>
      <c r="E142" s="112"/>
      <c r="F142" s="112"/>
      <c r="G142" s="112"/>
      <c r="H142" s="113"/>
      <c r="I142" s="8"/>
      <c r="J142" s="8"/>
      <c r="K142" s="8"/>
      <c r="L142" s="8"/>
      <c r="M142" s="8"/>
      <c r="N142" s="118"/>
      <c r="O142" s="118"/>
      <c r="P142" s="118"/>
      <c r="Q142" s="119"/>
      <c r="R142" s="54"/>
      <c r="S142" s="118"/>
      <c r="T142" s="56"/>
      <c r="U142" s="56"/>
    </row>
    <row r="143" spans="1:21" ht="23.25" customHeight="1" thickBot="1" x14ac:dyDescent="0.3">
      <c r="A143" s="8"/>
      <c r="B143" s="112"/>
      <c r="C143" s="112"/>
      <c r="D143" s="112"/>
      <c r="E143" s="112"/>
      <c r="F143" s="112"/>
      <c r="G143" s="112"/>
      <c r="H143" s="113"/>
      <c r="I143" s="8"/>
      <c r="J143" s="8"/>
      <c r="K143" s="8"/>
      <c r="L143" s="8"/>
      <c r="M143" s="8"/>
      <c r="N143" s="118"/>
      <c r="O143" s="118"/>
      <c r="P143" s="118"/>
      <c r="Q143" s="118"/>
      <c r="R143" s="54"/>
      <c r="S143" s="118"/>
      <c r="T143" s="56"/>
      <c r="U143" s="56"/>
    </row>
    <row r="144" spans="1:21" ht="23.25" customHeight="1" thickBot="1" x14ac:dyDescent="0.3">
      <c r="A144" s="8"/>
      <c r="B144" s="108" t="str">
        <f>"Term 6: "&amp;'Summary '!L15</f>
        <v>Term 6: Sep - Dec 2018</v>
      </c>
      <c r="C144" s="109"/>
      <c r="D144" s="109"/>
      <c r="E144" s="110"/>
      <c r="F144" s="110"/>
      <c r="G144" s="110"/>
      <c r="H144" s="111"/>
      <c r="I144" s="30"/>
      <c r="J144" s="30"/>
      <c r="K144" s="30"/>
      <c r="L144" s="30"/>
      <c r="M144" s="30"/>
      <c r="N144" s="123"/>
      <c r="O144" s="123"/>
      <c r="P144" s="124"/>
      <c r="Q144" s="125"/>
      <c r="R144" s="61"/>
      <c r="S144" s="118"/>
      <c r="T144" s="56"/>
      <c r="U144" s="56"/>
    </row>
    <row r="145" spans="1:21" ht="30" customHeight="1" x14ac:dyDescent="0.25">
      <c r="A145" s="8"/>
      <c r="B145" s="428" t="str">
        <f>B$15</f>
        <v>Intern name</v>
      </c>
      <c r="C145" s="428" t="str">
        <f t="shared" ref="C145:J145" si="32">C$15</f>
        <v>Academic Supervisor / Account Holder</v>
      </c>
      <c r="D145" s="426" t="str">
        <f t="shared" si="32"/>
        <v>Co-Supervisor</v>
      </c>
      <c r="E145" s="428" t="str">
        <f t="shared" si="32"/>
        <v>University</v>
      </c>
      <c r="F145" s="426" t="str">
        <f t="shared" si="32"/>
        <v>Partner</v>
      </c>
      <c r="G145" s="426" t="str">
        <f t="shared" si="32"/>
        <v>Funding type</v>
      </c>
      <c r="H145" s="426" t="str">
        <f t="shared" si="32"/>
        <v>Internship Units</v>
      </c>
      <c r="I145" s="426" t="str">
        <f t="shared" si="32"/>
        <v xml:space="preserve">Co Funding Option (no selection required unless advised) </v>
      </c>
      <c r="J145" s="434" t="str">
        <f t="shared" si="32"/>
        <v>Intern degree
(Masters / PhD / PDF)</v>
      </c>
      <c r="K145" s="420" t="str">
        <f>K$15</f>
        <v>Internship Period (4 to 6 months per unit)</v>
      </c>
      <c r="L145" s="421"/>
      <c r="M145" s="422" t="str">
        <f t="shared" ref="M145:S145" si="33">M$15</f>
        <v>Stipend Overwrite (if more than $10,000 auto)</v>
      </c>
      <c r="N145" s="424" t="str">
        <f t="shared" si="33"/>
        <v>Stipend  
(Auto - min. $10,000 per internship unit)</v>
      </c>
      <c r="O145" s="430" t="str">
        <f t="shared" si="33"/>
        <v>Research Expenses</v>
      </c>
      <c r="P145" s="430" t="str">
        <f t="shared" si="33"/>
        <v xml:space="preserve">Total Award </v>
      </c>
      <c r="Q145" s="430" t="str">
        <f t="shared" si="33"/>
        <v>Partner Contribution</v>
      </c>
      <c r="R145" s="426" t="str">
        <f t="shared" si="33"/>
        <v xml:space="preserve">Additional Partner contribution </v>
      </c>
      <c r="S145" s="430" t="str">
        <f t="shared" si="33"/>
        <v>University Co-Funding Amount</v>
      </c>
      <c r="T145" s="432" t="str">
        <f>T$15</f>
        <v>Mitacs Grant Specialist Use Only</v>
      </c>
      <c r="U145" s="433"/>
    </row>
    <row r="146" spans="1:21" ht="45" customHeight="1" thickBot="1" x14ac:dyDescent="0.3">
      <c r="A146" s="8"/>
      <c r="B146" s="429"/>
      <c r="C146" s="429"/>
      <c r="D146" s="427"/>
      <c r="E146" s="429"/>
      <c r="F146" s="427"/>
      <c r="G146" s="427"/>
      <c r="H146" s="427"/>
      <c r="I146" s="427"/>
      <c r="J146" s="435"/>
      <c r="K146" s="213" t="str">
        <f>K$16</f>
        <v>Start Date</v>
      </c>
      <c r="L146" s="213" t="str">
        <f>L$16</f>
        <v>End Date</v>
      </c>
      <c r="M146" s="423"/>
      <c r="N146" s="425"/>
      <c r="O146" s="431"/>
      <c r="P146" s="431"/>
      <c r="Q146" s="431"/>
      <c r="R146" s="427"/>
      <c r="S146" s="431"/>
      <c r="T146" s="42" t="str">
        <f>T$16</f>
        <v>Funding Request Ref.</v>
      </c>
      <c r="U146" s="42" t="str">
        <f>U$16</f>
        <v>Award Letter Release Date</v>
      </c>
    </row>
    <row r="147" spans="1:21" ht="24" customHeight="1" x14ac:dyDescent="0.25">
      <c r="A147" s="8"/>
      <c r="B147" s="79" t="str">
        <f t="array" ref="B147">IFERROR(INDEX('Summary '!$B$16:$B$35,SMALL(IF('Summary '!$L$16:$L$35&gt;0,ROW('Summary '!$B$16:$B$35)-ROW('Summary '!B$16)+1),ROWS('Summary '!B$2:'Summary '!B2))),"")</f>
        <v/>
      </c>
      <c r="C147" s="79" t="str">
        <f t="array" ref="C147">IFERROR(INDEX('Summary '!$C$16:$C$35,SMALL(IF('Summary '!$L$16:$L$35&gt;0,ROW('Summary '!$C$16:$C$35)-ROW('Summary '!C$16)+1),ROWS('Summary '!C$2:'Summary '!C2))),"")</f>
        <v/>
      </c>
      <c r="D147" s="79" t="str">
        <f t="array" ref="D147">IFERROR(INDEX('Summary '!$D$16:$D$35,SMALL(IF('Summary '!$L$16:$L$35&gt;0,ROW('Summary '!$D$16:$D$35)-ROW('Summary '!D$16)+1),ROWS('Summary '!D$2:'Summary '!D2))),"")</f>
        <v/>
      </c>
      <c r="E147" s="78" t="str">
        <f t="array" ref="E147">IFERROR(INDEX('Summary '!$E$16:$E$35,SMALL(IF('Summary '!$L$16:$L$35&gt;0,ROW('Summary '!$E$16:$E$35)-ROW('Summary '!E$16)+1),ROWS('Summary '!D$2:'Summary '!D2))),"")</f>
        <v/>
      </c>
      <c r="F147" s="80" t="str">
        <f t="array" ref="F147">IFERROR(INDEX('Summary '!$F$16:$F$35,SMALL(IF('Summary '!$L$16:$L$35&gt;0,ROW('Summary '!$F$16:$F$35)-ROW('Summary '!F$16)+1),ROWS('Summary '!F$2:'Summary '!F2))),"")</f>
        <v/>
      </c>
      <c r="G147" s="80" t="str">
        <f>IF(LEN(H147)&gt;0,'Summary '!$I$3,"")</f>
        <v/>
      </c>
      <c r="H147" s="81" t="str">
        <f t="array" ref="H147">IFERROR(INDEX('Summary '!$L$16:$L$35,SMALL(IF('Summary '!$L$16:$L$35&gt;0,ROW('Summary '!$L$16:$L$35)-ROW('Summary '!L$16)+1),ROWS('Summary '!K$2:'Summary '!K2))),"")</f>
        <v/>
      </c>
      <c r="I147" s="48"/>
      <c r="J147" s="48"/>
      <c r="K147" s="72"/>
      <c r="L147" s="72"/>
      <c r="M147" s="248"/>
      <c r="N147" s="50" t="str">
        <f>IF(LEN(H147)&gt;0,IF(ISBLANK(M147),ROUND(H147*10000,2),ROUND(M147,2)),"")</f>
        <v/>
      </c>
      <c r="O147" s="74" t="str">
        <f>IFERROR(ROUND(P147-N147,4),"")</f>
        <v/>
      </c>
      <c r="P147" s="75">
        <f>IFERROR(ROUND(VLOOKUP(G147,'Reference worksheet Do NOT edit'!$M$4:$O$5,3,FALSE)*H147+R147,4),0)</f>
        <v>0</v>
      </c>
      <c r="Q147" s="74">
        <f>IFERROR(ROUND(SUMIF('Reference worksheet Do NOT edit'!$M$4:$M$5,G147,'Reference worksheet Do NOT edit'!$N$4:$N$5)*H147,2),0)+IF(I147="Industry Co-Funded",(4000*H147),0)</f>
        <v>0</v>
      </c>
      <c r="R147" s="51"/>
      <c r="S147" s="76">
        <f t="shared" ref="S147:S166" si="34">IF(LEN(H147)&lt;1,0,IF(I147="University Co-Funded",(4000*H147),0))</f>
        <v>0</v>
      </c>
      <c r="T147" s="52"/>
      <c r="U147" s="62"/>
    </row>
    <row r="148" spans="1:21" ht="24" customHeight="1" x14ac:dyDescent="0.25">
      <c r="A148" s="8"/>
      <c r="B148" s="79" t="str">
        <f t="array" ref="B148">IFERROR(INDEX('Summary '!$B$16:$B$35,SMALL(IF('Summary '!$L$16:$L$35&gt;0,ROW('Summary '!$B$16:$B$35)-ROW('Summary '!B$16)+1),ROWS('Summary '!B$2:'Summary '!B3))),"")</f>
        <v/>
      </c>
      <c r="C148" s="79" t="str">
        <f t="array" ref="C148">IFERROR(INDEX('Summary '!$C$16:$C$35,SMALL(IF('Summary '!$L$16:$L$35&gt;0,ROW('Summary '!$C$16:$C$35)-ROW('Summary '!C$16)+1),ROWS('Summary '!C$2:'Summary '!C3))),"")</f>
        <v/>
      </c>
      <c r="D148" s="79" t="str">
        <f t="array" ref="D148">IFERROR(INDEX('Summary '!$D$16:$D$35,SMALL(IF('Summary '!$L$16:$L$35&gt;0,ROW('Summary '!$D$16:$D$35)-ROW('Summary '!D$16)+1),ROWS('Summary '!D$2:'Summary '!D3))),"")</f>
        <v/>
      </c>
      <c r="E148" s="78" t="str">
        <f t="array" ref="E148">IFERROR(INDEX('Summary '!$E$16:$E$35,SMALL(IF('Summary '!$L$16:$L$35&gt;0,ROW('Summary '!$E$16:$E$35)-ROW('Summary '!E$16)+1),ROWS('Summary '!D$2:'Summary '!D3))),"")</f>
        <v/>
      </c>
      <c r="F148" s="80" t="str">
        <f t="array" ref="F148">IFERROR(INDEX('Summary '!$F$16:$F$35,SMALL(IF('Summary '!$L$16:$L$35&gt;0,ROW('Summary '!$F$16:$F$35)-ROW('Summary '!F$16)+1),ROWS('Summary '!F$2:'Summary '!F3))),"")</f>
        <v/>
      </c>
      <c r="G148" s="80" t="str">
        <f>IF(LEN(H148)&gt;0,'Summary '!$I$3,"")</f>
        <v/>
      </c>
      <c r="H148" s="81" t="str">
        <f t="array" ref="H148">IFERROR(INDEX('Summary '!$L$16:$L$35,SMALL(IF('Summary '!$L$16:$L$35&gt;0,ROW('Summary '!$L$16:$L$35)-ROW('Summary '!L$16)+1),ROWS('Summary '!K$2:'Summary '!K3))),"")</f>
        <v/>
      </c>
      <c r="I148" s="48"/>
      <c r="J148" s="48"/>
      <c r="K148" s="73"/>
      <c r="L148" s="72"/>
      <c r="M148" s="249"/>
      <c r="N148" s="50" t="str">
        <f t="shared" ref="N148:N166" si="35">IF(LEN(H148)&gt;0,IF(ISBLANK(M148),ROUND(H148*10000,2),ROUND(M148,2)),"")</f>
        <v/>
      </c>
      <c r="O148" s="74" t="str">
        <f t="shared" ref="O148:O166" si="36">IFERROR(ROUND(P148-N148,4),"")</f>
        <v/>
      </c>
      <c r="P148" s="75">
        <f>IFERROR(ROUND(VLOOKUP(G148,'Reference worksheet Do NOT edit'!$M$4:$O$5,3,FALSE)*H148+R148,4),0)</f>
        <v>0</v>
      </c>
      <c r="Q148" s="74">
        <f>IFERROR(ROUND(SUMIF('Reference worksheet Do NOT edit'!$M$4:$M$5,G148,'Reference worksheet Do NOT edit'!$N$4:$N$5)*H148,2),0)+IF(I148="Industry Co-Funded",(4000*H148),0)</f>
        <v>0</v>
      </c>
      <c r="R148" s="51"/>
      <c r="S148" s="76">
        <f t="shared" si="34"/>
        <v>0</v>
      </c>
      <c r="T148" s="52"/>
      <c r="U148" s="63"/>
    </row>
    <row r="149" spans="1:21" ht="24" customHeight="1" x14ac:dyDescent="0.25">
      <c r="A149" s="8"/>
      <c r="B149" s="79" t="str">
        <f t="array" ref="B149">IFERROR(INDEX('Summary '!$B$16:$B$35,SMALL(IF('Summary '!$L$16:$L$35&gt;0,ROW('Summary '!$B$16:$B$35)-ROW('Summary '!B$16)+1),ROWS('Summary '!B$2:'Summary '!B4))),"")</f>
        <v/>
      </c>
      <c r="C149" s="79" t="str">
        <f t="array" ref="C149">IFERROR(INDEX('Summary '!$C$16:$C$35,SMALL(IF('Summary '!$L$16:$L$35&gt;0,ROW('Summary '!$C$16:$C$35)-ROW('Summary '!C$16)+1),ROWS('Summary '!C$2:'Summary '!C4))),"")</f>
        <v/>
      </c>
      <c r="D149" s="79" t="str">
        <f t="array" ref="D149">IFERROR(INDEX('Summary '!$D$16:$D$35,SMALL(IF('Summary '!$L$16:$L$35&gt;0,ROW('Summary '!$D$16:$D$35)-ROW('Summary '!D$16)+1),ROWS('Summary '!D$2:'Summary '!D4))),"")</f>
        <v/>
      </c>
      <c r="E149" s="78" t="str">
        <f t="array" ref="E149">IFERROR(INDEX('Summary '!$E$16:$E$35,SMALL(IF('Summary '!$L$16:$L$35&gt;0,ROW('Summary '!$E$16:$E$35)-ROW('Summary '!E$16)+1),ROWS('Summary '!D$2:'Summary '!D4))),"")</f>
        <v/>
      </c>
      <c r="F149" s="80" t="str">
        <f t="array" ref="F149">IFERROR(INDEX('Summary '!$F$16:$F$35,SMALL(IF('Summary '!$L$16:$L$35&gt;0,ROW('Summary '!$F$16:$F$35)-ROW('Summary '!F$16)+1),ROWS('Summary '!F$2:'Summary '!F4))),"")</f>
        <v/>
      </c>
      <c r="G149" s="80" t="str">
        <f>IF(LEN(H149)&gt;0,'Summary '!$I$3,"")</f>
        <v/>
      </c>
      <c r="H149" s="81" t="str">
        <f t="array" ref="H149">IFERROR(INDEX('Summary '!$L$16:$L$35,SMALL(IF('Summary '!$L$16:$L$35&gt;0,ROW('Summary '!$L$16:$L$35)-ROW('Summary '!L$16)+1),ROWS('Summary '!K$2:'Summary '!K4))),"")</f>
        <v/>
      </c>
      <c r="I149" s="48"/>
      <c r="J149" s="48"/>
      <c r="K149" s="73"/>
      <c r="L149" s="72"/>
      <c r="M149" s="249"/>
      <c r="N149" s="50" t="str">
        <f t="shared" si="35"/>
        <v/>
      </c>
      <c r="O149" s="74" t="str">
        <f t="shared" si="36"/>
        <v/>
      </c>
      <c r="P149" s="75">
        <f>IFERROR(ROUND(VLOOKUP(G149,'Reference worksheet Do NOT edit'!$M$4:$O$5,3,FALSE)*H149+R149,4),0)</f>
        <v>0</v>
      </c>
      <c r="Q149" s="74">
        <f>IFERROR(ROUND(SUMIF('Reference worksheet Do NOT edit'!$M$4:$M$5,G149,'Reference worksheet Do NOT edit'!$N$4:$N$5)*H149,2),0)+IF(I149="Industry Co-Funded",(4000*H149),0)</f>
        <v>0</v>
      </c>
      <c r="R149" s="51"/>
      <c r="S149" s="76">
        <f t="shared" si="34"/>
        <v>0</v>
      </c>
      <c r="T149" s="53"/>
      <c r="U149" s="63"/>
    </row>
    <row r="150" spans="1:21" ht="24" customHeight="1" x14ac:dyDescent="0.25">
      <c r="A150" s="8"/>
      <c r="B150" s="79" t="str">
        <f t="array" ref="B150">IFERROR(INDEX('Summary '!$B$16:$B$35,SMALL(IF('Summary '!$L$16:$L$35&gt;0,ROW('Summary '!$B$16:$B$35)-ROW('Summary '!B$16)+1),ROWS('Summary '!B$2:'Summary '!B5))),"")</f>
        <v/>
      </c>
      <c r="C150" s="79" t="str">
        <f t="array" ref="C150">IFERROR(INDEX('Summary '!$C$16:$C$35,SMALL(IF('Summary '!$L$16:$L$35&gt;0,ROW('Summary '!$C$16:$C$35)-ROW('Summary '!C$16)+1),ROWS('Summary '!C$2:'Summary '!C5))),"")</f>
        <v/>
      </c>
      <c r="D150" s="79" t="str">
        <f t="array" ref="D150">IFERROR(INDEX('Summary '!$D$16:$D$35,SMALL(IF('Summary '!$L$16:$L$35&gt;0,ROW('Summary '!$D$16:$D$35)-ROW('Summary '!D$16)+1),ROWS('Summary '!D$2:'Summary '!D5))),"")</f>
        <v/>
      </c>
      <c r="E150" s="78" t="str">
        <f t="array" ref="E150">IFERROR(INDEX('Summary '!$E$16:$E$35,SMALL(IF('Summary '!$L$16:$L$35&gt;0,ROW('Summary '!$E$16:$E$35)-ROW('Summary '!E$16)+1),ROWS('Summary '!D$2:'Summary '!D5))),"")</f>
        <v/>
      </c>
      <c r="F150" s="80" t="str">
        <f t="array" ref="F150">IFERROR(INDEX('Summary '!$F$16:$F$35,SMALL(IF('Summary '!$L$16:$L$35&gt;0,ROW('Summary '!$F$16:$F$35)-ROW('Summary '!F$16)+1),ROWS('Summary '!F$2:'Summary '!F5))),"")</f>
        <v/>
      </c>
      <c r="G150" s="80" t="str">
        <f>IF(LEN(H150)&gt;0,'Summary '!$I$3,"")</f>
        <v/>
      </c>
      <c r="H150" s="81" t="str">
        <f t="array" ref="H150">IFERROR(INDEX('Summary '!$L$16:$L$35,SMALL(IF('Summary '!$L$16:$L$35&gt;0,ROW('Summary '!$L$16:$L$35)-ROW('Summary '!L$16)+1),ROWS('Summary '!K$2:'Summary '!K5))),"")</f>
        <v/>
      </c>
      <c r="I150" s="48"/>
      <c r="J150" s="48"/>
      <c r="K150" s="73"/>
      <c r="L150" s="72"/>
      <c r="M150" s="249"/>
      <c r="N150" s="50" t="str">
        <f t="shared" si="35"/>
        <v/>
      </c>
      <c r="O150" s="74" t="str">
        <f t="shared" si="36"/>
        <v/>
      </c>
      <c r="P150" s="75">
        <f>IFERROR(ROUND(VLOOKUP(G150,'Reference worksheet Do NOT edit'!$M$4:$O$5,3,FALSE)*H150+R150,4),0)</f>
        <v>0</v>
      </c>
      <c r="Q150" s="74">
        <f>IFERROR(ROUND(SUMIF('Reference worksheet Do NOT edit'!$M$4:$M$5,G150,'Reference worksheet Do NOT edit'!$N$4:$N$5)*H150,2),0)+IF(I150="Industry Co-Funded",(4000*H150),0)</f>
        <v>0</v>
      </c>
      <c r="R150" s="51"/>
      <c r="S150" s="76">
        <f t="shared" si="34"/>
        <v>0</v>
      </c>
      <c r="T150" s="53"/>
      <c r="U150" s="63"/>
    </row>
    <row r="151" spans="1:21" ht="24" customHeight="1" x14ac:dyDescent="0.25">
      <c r="A151" s="8"/>
      <c r="B151" s="79" t="str">
        <f t="array" ref="B151">IFERROR(INDEX('Summary '!$B$16:$B$35,SMALL(IF('Summary '!$L$16:$L$35&gt;0,ROW('Summary '!$B$16:$B$35)-ROW('Summary '!B$16)+1),ROWS('Summary '!B$2:'Summary '!B6))),"")</f>
        <v/>
      </c>
      <c r="C151" s="79" t="str">
        <f t="array" ref="C151">IFERROR(INDEX('Summary '!$C$16:$C$35,SMALL(IF('Summary '!$L$16:$L$35&gt;0,ROW('Summary '!$C$16:$C$35)-ROW('Summary '!C$16)+1),ROWS('Summary '!C$2:'Summary '!C6))),"")</f>
        <v/>
      </c>
      <c r="D151" s="79" t="str">
        <f t="array" ref="D151">IFERROR(INDEX('Summary '!$D$16:$D$35,SMALL(IF('Summary '!$L$16:$L$35&gt;0,ROW('Summary '!$D$16:$D$35)-ROW('Summary '!D$16)+1),ROWS('Summary '!D$2:'Summary '!D6))),"")</f>
        <v/>
      </c>
      <c r="E151" s="78" t="str">
        <f t="array" ref="E151">IFERROR(INDEX('Summary '!$E$16:$E$35,SMALL(IF('Summary '!$L$16:$L$35&gt;0,ROW('Summary '!$E$16:$E$35)-ROW('Summary '!E$16)+1),ROWS('Summary '!D$2:'Summary '!D6))),"")</f>
        <v/>
      </c>
      <c r="F151" s="80" t="str">
        <f t="array" ref="F151">IFERROR(INDEX('Summary '!$F$16:$F$35,SMALL(IF('Summary '!$L$16:$L$35&gt;0,ROW('Summary '!$F$16:$F$35)-ROW('Summary '!F$16)+1),ROWS('Summary '!F$2:'Summary '!F6))),"")</f>
        <v/>
      </c>
      <c r="G151" s="80" t="str">
        <f>IF(LEN(H151)&gt;0,'Summary '!$I$3,"")</f>
        <v/>
      </c>
      <c r="H151" s="81" t="str">
        <f t="array" ref="H151">IFERROR(INDEX('Summary '!$L$16:$L$35,SMALL(IF('Summary '!$L$16:$L$35&gt;0,ROW('Summary '!$L$16:$L$35)-ROW('Summary '!L$16)+1),ROWS('Summary '!K$2:'Summary '!K6))),"")</f>
        <v/>
      </c>
      <c r="I151" s="48"/>
      <c r="J151" s="48"/>
      <c r="K151" s="73"/>
      <c r="L151" s="72"/>
      <c r="M151" s="249"/>
      <c r="N151" s="50" t="str">
        <f t="shared" si="35"/>
        <v/>
      </c>
      <c r="O151" s="74" t="str">
        <f t="shared" si="36"/>
        <v/>
      </c>
      <c r="P151" s="75">
        <f>IFERROR(ROUND(VLOOKUP(G151,'Reference worksheet Do NOT edit'!$M$4:$O$5,3,FALSE)*H151+R151,4),0)</f>
        <v>0</v>
      </c>
      <c r="Q151" s="74">
        <f>IFERROR(ROUND(SUMIF('Reference worksheet Do NOT edit'!$M$4:$M$5,G151,'Reference worksheet Do NOT edit'!$N$4:$N$5)*H151,2),0)+IF(I151="Industry Co-Funded",(4000*H151),0)</f>
        <v>0</v>
      </c>
      <c r="R151" s="51"/>
      <c r="S151" s="76">
        <f t="shared" si="34"/>
        <v>0</v>
      </c>
      <c r="T151" s="53"/>
      <c r="U151" s="63"/>
    </row>
    <row r="152" spans="1:21" ht="24" customHeight="1" x14ac:dyDescent="0.25">
      <c r="A152" s="8"/>
      <c r="B152" s="79" t="str">
        <f t="array" ref="B152">IFERROR(INDEX('Summary '!$B$16:$B$35,SMALL(IF('Summary '!$L$16:$L$35&gt;0,ROW('Summary '!$B$16:$B$35)-ROW('Summary '!B$16)+1),ROWS('Summary '!B$2:'Summary '!B7))),"")</f>
        <v/>
      </c>
      <c r="C152" s="79" t="str">
        <f t="array" ref="C152">IFERROR(INDEX('Summary '!$C$16:$C$35,SMALL(IF('Summary '!$L$16:$L$35&gt;0,ROW('Summary '!$C$16:$C$35)-ROW('Summary '!C$16)+1),ROWS('Summary '!C$2:'Summary '!C7))),"")</f>
        <v/>
      </c>
      <c r="D152" s="79" t="str">
        <f t="array" ref="D152">IFERROR(INDEX('Summary '!$D$16:$D$35,SMALL(IF('Summary '!$L$16:$L$35&gt;0,ROW('Summary '!$D$16:$D$35)-ROW('Summary '!D$16)+1),ROWS('Summary '!D$2:'Summary '!D7))),"")</f>
        <v/>
      </c>
      <c r="E152" s="78" t="str">
        <f t="array" ref="E152">IFERROR(INDEX('Summary '!$E$16:$E$35,SMALL(IF('Summary '!$L$16:$L$35&gt;0,ROW('Summary '!$E$16:$E$35)-ROW('Summary '!E$16)+1),ROWS('Summary '!D$2:'Summary '!D7))),"")</f>
        <v/>
      </c>
      <c r="F152" s="80" t="str">
        <f t="array" ref="F152">IFERROR(INDEX('Summary '!$F$16:$F$35,SMALL(IF('Summary '!$L$16:$L$35&gt;0,ROW('Summary '!$F$16:$F$35)-ROW('Summary '!F$16)+1),ROWS('Summary '!F$2:'Summary '!F7))),"")</f>
        <v/>
      </c>
      <c r="G152" s="80" t="str">
        <f>IF(LEN(H152)&gt;0,'Summary '!$I$3,"")</f>
        <v/>
      </c>
      <c r="H152" s="81" t="str">
        <f t="array" ref="H152">IFERROR(INDEX('Summary '!$L$16:$L$35,SMALL(IF('Summary '!$L$16:$L$35&gt;0,ROW('Summary '!$L$16:$L$35)-ROW('Summary '!L$16)+1),ROWS('Summary '!K$2:'Summary '!K7))),"")</f>
        <v/>
      </c>
      <c r="I152" s="48"/>
      <c r="J152" s="48"/>
      <c r="K152" s="73"/>
      <c r="L152" s="72"/>
      <c r="M152" s="249"/>
      <c r="N152" s="50" t="str">
        <f t="shared" si="35"/>
        <v/>
      </c>
      <c r="O152" s="74" t="str">
        <f t="shared" si="36"/>
        <v/>
      </c>
      <c r="P152" s="75">
        <f>IFERROR(ROUND(VLOOKUP(G152,'Reference worksheet Do NOT edit'!$M$4:$O$5,3,FALSE)*H152+R152,4),0)</f>
        <v>0</v>
      </c>
      <c r="Q152" s="74">
        <f>IFERROR(ROUND(SUMIF('Reference worksheet Do NOT edit'!$M$4:$M$5,G152,'Reference worksheet Do NOT edit'!$N$4:$N$5)*H152,2),0)+IF(I152="Industry Co-Funded",(4000*H152),0)</f>
        <v>0</v>
      </c>
      <c r="R152" s="51"/>
      <c r="S152" s="76">
        <f t="shared" si="34"/>
        <v>0</v>
      </c>
      <c r="T152" s="53"/>
      <c r="U152" s="63"/>
    </row>
    <row r="153" spans="1:21" ht="24" customHeight="1" x14ac:dyDescent="0.25">
      <c r="A153" s="8"/>
      <c r="B153" s="79" t="str">
        <f t="array" ref="B153">IFERROR(INDEX('Summary '!$B$16:$B$35,SMALL(IF('Summary '!$L$16:$L$35&gt;0,ROW('Summary '!$B$16:$B$35)-ROW('Summary '!B$16)+1),ROWS('Summary '!B$2:'Summary '!B8))),"")</f>
        <v/>
      </c>
      <c r="C153" s="79" t="str">
        <f t="array" ref="C153">IFERROR(INDEX('Summary '!$C$16:$C$35,SMALL(IF('Summary '!$L$16:$L$35&gt;0,ROW('Summary '!$C$16:$C$35)-ROW('Summary '!C$16)+1),ROWS('Summary '!C$2:'Summary '!C8))),"")</f>
        <v/>
      </c>
      <c r="D153" s="79" t="str">
        <f t="array" ref="D153">IFERROR(INDEX('Summary '!$D$16:$D$35,SMALL(IF('Summary '!$L$16:$L$35&gt;0,ROW('Summary '!$D$16:$D$35)-ROW('Summary '!D$16)+1),ROWS('Summary '!D$2:'Summary '!D8))),"")</f>
        <v/>
      </c>
      <c r="E153" s="78" t="str">
        <f t="array" ref="E153">IFERROR(INDEX('Summary '!$E$16:$E$35,SMALL(IF('Summary '!$L$16:$L$35&gt;0,ROW('Summary '!$E$16:$E$35)-ROW('Summary '!E$16)+1),ROWS('Summary '!D$2:'Summary '!D8))),"")</f>
        <v/>
      </c>
      <c r="F153" s="80" t="str">
        <f t="array" ref="F153">IFERROR(INDEX('Summary '!$F$16:$F$35,SMALL(IF('Summary '!$L$16:$L$35&gt;0,ROW('Summary '!$F$16:$F$35)-ROW('Summary '!F$16)+1),ROWS('Summary '!F$2:'Summary '!F8))),"")</f>
        <v/>
      </c>
      <c r="G153" s="80" t="str">
        <f>IF(LEN(H153)&gt;0,'Summary '!$I$3,"")</f>
        <v/>
      </c>
      <c r="H153" s="81" t="str">
        <f t="array" ref="H153">IFERROR(INDEX('Summary '!$L$16:$L$35,SMALL(IF('Summary '!$L$16:$L$35&gt;0,ROW('Summary '!$L$16:$L$35)-ROW('Summary '!L$16)+1),ROWS('Summary '!K$2:'Summary '!K8))),"")</f>
        <v/>
      </c>
      <c r="I153" s="48"/>
      <c r="J153" s="48"/>
      <c r="K153" s="73"/>
      <c r="L153" s="72"/>
      <c r="M153" s="249"/>
      <c r="N153" s="50" t="str">
        <f t="shared" si="35"/>
        <v/>
      </c>
      <c r="O153" s="74" t="str">
        <f t="shared" si="36"/>
        <v/>
      </c>
      <c r="P153" s="75">
        <f>IFERROR(ROUND(VLOOKUP(G153,'Reference worksheet Do NOT edit'!$M$4:$O$5,3,FALSE)*H153+R153,4),0)</f>
        <v>0</v>
      </c>
      <c r="Q153" s="74">
        <f>IFERROR(ROUND(SUMIF('Reference worksheet Do NOT edit'!$M$4:$M$5,G153,'Reference worksheet Do NOT edit'!$N$4:$N$5)*H153,2),0)+IF(I153="Industry Co-Funded",(4000*H153),0)</f>
        <v>0</v>
      </c>
      <c r="R153" s="51"/>
      <c r="S153" s="76">
        <f t="shared" si="34"/>
        <v>0</v>
      </c>
      <c r="T153" s="53"/>
      <c r="U153" s="63"/>
    </row>
    <row r="154" spans="1:21" ht="24" customHeight="1" x14ac:dyDescent="0.25">
      <c r="A154" s="8"/>
      <c r="B154" s="79" t="str">
        <f t="array" ref="B154">IFERROR(INDEX('Summary '!$B$16:$B$35,SMALL(IF('Summary '!$L$16:$L$35&gt;0,ROW('Summary '!$B$16:$B$35)-ROW('Summary '!B$16)+1),ROWS('Summary '!B$2:'Summary '!B9))),"")</f>
        <v/>
      </c>
      <c r="C154" s="79" t="str">
        <f t="array" ref="C154">IFERROR(INDEX('Summary '!$C$16:$C$35,SMALL(IF('Summary '!$L$16:$L$35&gt;0,ROW('Summary '!$C$16:$C$35)-ROW('Summary '!C$16)+1),ROWS('Summary '!C$2:'Summary '!C9))),"")</f>
        <v/>
      </c>
      <c r="D154" s="79" t="str">
        <f t="array" ref="D154">IFERROR(INDEX('Summary '!$D$16:$D$35,SMALL(IF('Summary '!$L$16:$L$35&gt;0,ROW('Summary '!$D$16:$D$35)-ROW('Summary '!D$16)+1),ROWS('Summary '!D$2:'Summary '!D9))),"")</f>
        <v/>
      </c>
      <c r="E154" s="78" t="str">
        <f t="array" ref="E154">IFERROR(INDEX('Summary '!$E$16:$E$35,SMALL(IF('Summary '!$L$16:$L$35&gt;0,ROW('Summary '!$E$16:$E$35)-ROW('Summary '!E$16)+1),ROWS('Summary '!D$2:'Summary '!D9))),"")</f>
        <v/>
      </c>
      <c r="F154" s="80" t="str">
        <f t="array" ref="F154">IFERROR(INDEX('Summary '!$F$16:$F$35,SMALL(IF('Summary '!$L$16:$L$35&gt;0,ROW('Summary '!$F$16:$F$35)-ROW('Summary '!F$16)+1),ROWS('Summary '!F$2:'Summary '!F9))),"")</f>
        <v/>
      </c>
      <c r="G154" s="80" t="str">
        <f>IF(LEN(H154)&gt;0,'Summary '!$I$3,"")</f>
        <v/>
      </c>
      <c r="H154" s="81" t="str">
        <f t="array" ref="H154">IFERROR(INDEX('Summary '!$L$16:$L$35,SMALL(IF('Summary '!$L$16:$L$35&gt;0,ROW('Summary '!$L$16:$L$35)-ROW('Summary '!L$16)+1),ROWS('Summary '!K$2:'Summary '!K9))),"")</f>
        <v/>
      </c>
      <c r="I154" s="48"/>
      <c r="J154" s="48"/>
      <c r="K154" s="73"/>
      <c r="L154" s="72"/>
      <c r="M154" s="249"/>
      <c r="N154" s="50" t="str">
        <f t="shared" si="35"/>
        <v/>
      </c>
      <c r="O154" s="74" t="str">
        <f t="shared" si="36"/>
        <v/>
      </c>
      <c r="P154" s="75">
        <f>IFERROR(ROUND(VLOOKUP(G154,'Reference worksheet Do NOT edit'!$M$4:$O$5,3,FALSE)*H154+R154,4),0)</f>
        <v>0</v>
      </c>
      <c r="Q154" s="74">
        <f>IFERROR(ROUND(SUMIF('Reference worksheet Do NOT edit'!$M$4:$M$5,G154,'Reference worksheet Do NOT edit'!$N$4:$N$5)*H154,2),0)+IF(I154="Industry Co-Funded",(4000*H154),0)</f>
        <v>0</v>
      </c>
      <c r="R154" s="51"/>
      <c r="S154" s="76">
        <f t="shared" si="34"/>
        <v>0</v>
      </c>
      <c r="T154" s="53"/>
      <c r="U154" s="63"/>
    </row>
    <row r="155" spans="1:21" ht="24" customHeight="1" x14ac:dyDescent="0.25">
      <c r="A155" s="8"/>
      <c r="B155" s="79" t="str">
        <f t="array" ref="B155">IFERROR(INDEX('Summary '!$B$16:$B$35,SMALL(IF('Summary '!$L$16:$L$35&gt;0,ROW('Summary '!$B$16:$B$35)-ROW('Summary '!B$16)+1),ROWS('Summary '!B$2:'Summary '!B10))),"")</f>
        <v/>
      </c>
      <c r="C155" s="79" t="str">
        <f t="array" ref="C155">IFERROR(INDEX('Summary '!$C$16:$C$35,SMALL(IF('Summary '!$L$16:$L$35&gt;0,ROW('Summary '!$C$16:$C$35)-ROW('Summary '!C$16)+1),ROWS('Summary '!C$2:'Summary '!C10))),"")</f>
        <v/>
      </c>
      <c r="D155" s="79" t="str">
        <f t="array" ref="D155">IFERROR(INDEX('Summary '!$D$16:$D$35,SMALL(IF('Summary '!$L$16:$L$35&gt;0,ROW('Summary '!$D$16:$D$35)-ROW('Summary '!D$16)+1),ROWS('Summary '!D$2:'Summary '!D10))),"")</f>
        <v/>
      </c>
      <c r="E155" s="78" t="str">
        <f t="array" ref="E155">IFERROR(INDEX('Summary '!$E$16:$E$35,SMALL(IF('Summary '!$L$16:$L$35&gt;0,ROW('Summary '!$E$16:$E$35)-ROW('Summary '!E$16)+1),ROWS('Summary '!D$2:'Summary '!D10))),"")</f>
        <v/>
      </c>
      <c r="F155" s="80" t="str">
        <f t="array" ref="F155">IFERROR(INDEX('Summary '!$F$16:$F$35,SMALL(IF('Summary '!$L$16:$L$35&gt;0,ROW('Summary '!$F$16:$F$35)-ROW('Summary '!F$16)+1),ROWS('Summary '!F$2:'Summary '!F10))),"")</f>
        <v/>
      </c>
      <c r="G155" s="80" t="str">
        <f>IF(LEN(H155)&gt;0,'Summary '!$I$3,"")</f>
        <v/>
      </c>
      <c r="H155" s="81" t="str">
        <f t="array" ref="H155">IFERROR(INDEX('Summary '!$L$16:$L$35,SMALL(IF('Summary '!$L$16:$L$35&gt;0,ROW('Summary '!$L$16:$L$35)-ROW('Summary '!L$16)+1),ROWS('Summary '!K$2:'Summary '!K10))),"")</f>
        <v/>
      </c>
      <c r="I155" s="48"/>
      <c r="J155" s="48"/>
      <c r="K155" s="73"/>
      <c r="L155" s="72"/>
      <c r="M155" s="249"/>
      <c r="N155" s="50" t="str">
        <f t="shared" si="35"/>
        <v/>
      </c>
      <c r="O155" s="74" t="str">
        <f t="shared" si="36"/>
        <v/>
      </c>
      <c r="P155" s="75">
        <f>IFERROR(ROUND(VLOOKUP(G155,'Reference worksheet Do NOT edit'!$M$4:$O$5,3,FALSE)*H155+R155,4),0)</f>
        <v>0</v>
      </c>
      <c r="Q155" s="74">
        <f>IFERROR(ROUND(SUMIF('Reference worksheet Do NOT edit'!$M$4:$M$5,G155,'Reference worksheet Do NOT edit'!$N$4:$N$5)*H155,2),0)+IF(I155="Industry Co-Funded",(4000*H155),0)</f>
        <v>0</v>
      </c>
      <c r="R155" s="51"/>
      <c r="S155" s="76">
        <f t="shared" si="34"/>
        <v>0</v>
      </c>
      <c r="T155" s="53"/>
      <c r="U155" s="63"/>
    </row>
    <row r="156" spans="1:21" ht="24" customHeight="1" x14ac:dyDescent="0.25">
      <c r="A156" s="8"/>
      <c r="B156" s="79" t="str">
        <f t="array" ref="B156">IFERROR(INDEX('Summary '!$B$16:$B$35,SMALL(IF('Summary '!$L$16:$L$35&gt;0,ROW('Summary '!$B$16:$B$35)-ROW('Summary '!B$16)+1),ROWS('Summary '!B$2:'Summary '!B11))),"")</f>
        <v/>
      </c>
      <c r="C156" s="79" t="str">
        <f t="array" ref="C156">IFERROR(INDEX('Summary '!$C$16:$C$35,SMALL(IF('Summary '!$L$16:$L$35&gt;0,ROW('Summary '!$C$16:$C$35)-ROW('Summary '!C$16)+1),ROWS('Summary '!C$2:'Summary '!C11))),"")</f>
        <v/>
      </c>
      <c r="D156" s="79" t="str">
        <f t="array" ref="D156">IFERROR(INDEX('Summary '!$D$16:$D$35,SMALL(IF('Summary '!$L$16:$L$35&gt;0,ROW('Summary '!$D$16:$D$35)-ROW('Summary '!D$16)+1),ROWS('Summary '!D$2:'Summary '!D11))),"")</f>
        <v/>
      </c>
      <c r="E156" s="78" t="str">
        <f t="array" ref="E156">IFERROR(INDEX('Summary '!$E$16:$E$35,SMALL(IF('Summary '!$L$16:$L$35&gt;0,ROW('Summary '!$E$16:$E$35)-ROW('Summary '!E$16)+1),ROWS('Summary '!D$2:'Summary '!D11))),"")</f>
        <v/>
      </c>
      <c r="F156" s="80" t="str">
        <f t="array" ref="F156">IFERROR(INDEX('Summary '!$F$16:$F$35,SMALL(IF('Summary '!$L$16:$L$35&gt;0,ROW('Summary '!$F$16:$F$35)-ROW('Summary '!F$16)+1),ROWS('Summary '!F$2:'Summary '!F11))),"")</f>
        <v/>
      </c>
      <c r="G156" s="80" t="str">
        <f>IF(LEN(H156)&gt;0,'Summary '!$I$3,"")</f>
        <v/>
      </c>
      <c r="H156" s="81" t="str">
        <f t="array" ref="H156">IFERROR(INDEX('Summary '!$L$16:$L$35,SMALL(IF('Summary '!$L$16:$L$35&gt;0,ROW('Summary '!$L$16:$L$35)-ROW('Summary '!L$16)+1),ROWS('Summary '!K$2:'Summary '!K11))),"")</f>
        <v/>
      </c>
      <c r="I156" s="48"/>
      <c r="J156" s="48"/>
      <c r="K156" s="73"/>
      <c r="L156" s="72"/>
      <c r="M156" s="249"/>
      <c r="N156" s="50" t="str">
        <f t="shared" si="35"/>
        <v/>
      </c>
      <c r="O156" s="74" t="str">
        <f t="shared" si="36"/>
        <v/>
      </c>
      <c r="P156" s="75">
        <f>IFERROR(ROUND(VLOOKUP(G156,'Reference worksheet Do NOT edit'!$M$4:$O$5,3,FALSE)*H156+R156,4),0)</f>
        <v>0</v>
      </c>
      <c r="Q156" s="74">
        <f>IFERROR(ROUND(SUMIF('Reference worksheet Do NOT edit'!$M$4:$M$5,G156,'Reference worksheet Do NOT edit'!$N$4:$N$5)*H156,2),0)+IF(I156="Industry Co-Funded",(4000*H156),0)</f>
        <v>0</v>
      </c>
      <c r="R156" s="51"/>
      <c r="S156" s="76">
        <f t="shared" si="34"/>
        <v>0</v>
      </c>
      <c r="T156" s="53"/>
      <c r="U156" s="63"/>
    </row>
    <row r="157" spans="1:21" ht="24" customHeight="1" x14ac:dyDescent="0.25">
      <c r="A157" s="8"/>
      <c r="B157" s="79" t="str">
        <f t="array" ref="B157">IFERROR(INDEX('Summary '!$B$16:$B$35,SMALL(IF('Summary '!$L$16:$L$35&gt;0,ROW('Summary '!$B$16:$B$35)-ROW('Summary '!B$16)+1),ROWS('Summary '!B$2:'Summary '!B12))),"")</f>
        <v/>
      </c>
      <c r="C157" s="79" t="str">
        <f t="array" ref="C157">IFERROR(INDEX('Summary '!$C$16:$C$35,SMALL(IF('Summary '!$L$16:$L$35&gt;0,ROW('Summary '!$C$16:$C$35)-ROW('Summary '!C$16)+1),ROWS('Summary '!C$2:'Summary '!C12))),"")</f>
        <v/>
      </c>
      <c r="D157" s="79" t="str">
        <f t="array" ref="D157">IFERROR(INDEX('Summary '!$D$16:$D$35,SMALL(IF('Summary '!$L$16:$L$35&gt;0,ROW('Summary '!$D$16:$D$35)-ROW('Summary '!D$16)+1),ROWS('Summary '!D$2:'Summary '!D12))),"")</f>
        <v/>
      </c>
      <c r="E157" s="78" t="str">
        <f t="array" ref="E157">IFERROR(INDEX('Summary '!$E$16:$E$35,SMALL(IF('Summary '!$L$16:$L$35&gt;0,ROW('Summary '!$E$16:$E$35)-ROW('Summary '!E$16)+1),ROWS('Summary '!D$2:'Summary '!D12))),"")</f>
        <v/>
      </c>
      <c r="F157" s="80" t="str">
        <f t="array" ref="F157">IFERROR(INDEX('Summary '!$F$16:$F$35,SMALL(IF('Summary '!$L$16:$L$35&gt;0,ROW('Summary '!$F$16:$F$35)-ROW('Summary '!F$16)+1),ROWS('Summary '!F$2:'Summary '!F12))),"")</f>
        <v/>
      </c>
      <c r="G157" s="80" t="str">
        <f>IF(LEN(H157)&gt;0,'Summary '!$I$3,"")</f>
        <v/>
      </c>
      <c r="H157" s="81" t="str">
        <f t="array" ref="H157">IFERROR(INDEX('Summary '!$L$16:$L$35,SMALL(IF('Summary '!$L$16:$L$35&gt;0,ROW('Summary '!$L$16:$L$35)-ROW('Summary '!L$16)+1),ROWS('Summary '!K$2:'Summary '!K12))),"")</f>
        <v/>
      </c>
      <c r="I157" s="48"/>
      <c r="J157" s="48"/>
      <c r="K157" s="73"/>
      <c r="L157" s="72"/>
      <c r="M157" s="249"/>
      <c r="N157" s="50" t="str">
        <f t="shared" si="35"/>
        <v/>
      </c>
      <c r="O157" s="74" t="str">
        <f t="shared" si="36"/>
        <v/>
      </c>
      <c r="P157" s="75">
        <f>IFERROR(ROUND(VLOOKUP(G157,'Reference worksheet Do NOT edit'!$M$4:$O$5,3,FALSE)*H157+R157,4),0)</f>
        <v>0</v>
      </c>
      <c r="Q157" s="74">
        <f>IFERROR(ROUND(SUMIF('Reference worksheet Do NOT edit'!$M$4:$M$5,G157,'Reference worksheet Do NOT edit'!$N$4:$N$5)*H157,2),0)+IF(I157="Industry Co-Funded",(4000*H157),0)</f>
        <v>0</v>
      </c>
      <c r="R157" s="51"/>
      <c r="S157" s="76">
        <f t="shared" si="34"/>
        <v>0</v>
      </c>
      <c r="T157" s="53"/>
      <c r="U157" s="63"/>
    </row>
    <row r="158" spans="1:21" ht="24" customHeight="1" x14ac:dyDescent="0.25">
      <c r="A158" s="8"/>
      <c r="B158" s="79" t="str">
        <f t="array" ref="B158">IFERROR(INDEX('Summary '!$B$16:$B$35,SMALL(IF('Summary '!$L$16:$L$35&gt;0,ROW('Summary '!$B$16:$B$35)-ROW('Summary '!B$16)+1),ROWS('Summary '!B$2:'Summary '!B13))),"")</f>
        <v/>
      </c>
      <c r="C158" s="79" t="str">
        <f t="array" ref="C158">IFERROR(INDEX('Summary '!$C$16:$C$35,SMALL(IF('Summary '!$L$16:$L$35&gt;0,ROW('Summary '!$C$16:$C$35)-ROW('Summary '!C$16)+1),ROWS('Summary '!C$2:'Summary '!C13))),"")</f>
        <v/>
      </c>
      <c r="D158" s="79" t="str">
        <f t="array" ref="D158">IFERROR(INDEX('Summary '!$D$16:$D$35,SMALL(IF('Summary '!$L$16:$L$35&gt;0,ROW('Summary '!$D$16:$D$35)-ROW('Summary '!D$16)+1),ROWS('Summary '!D$2:'Summary '!D13))),"")</f>
        <v/>
      </c>
      <c r="E158" s="78" t="str">
        <f t="array" ref="E158">IFERROR(INDEX('Summary '!$E$16:$E$35,SMALL(IF('Summary '!$L$16:$L$35&gt;0,ROW('Summary '!$E$16:$E$35)-ROW('Summary '!E$16)+1),ROWS('Summary '!D$2:'Summary '!D13))),"")</f>
        <v/>
      </c>
      <c r="F158" s="80" t="str">
        <f t="array" ref="F158">IFERROR(INDEX('Summary '!$F$16:$F$35,SMALL(IF('Summary '!$L$16:$L$35&gt;0,ROW('Summary '!$F$16:$F$35)-ROW('Summary '!F$16)+1),ROWS('Summary '!F$2:'Summary '!F13))),"")</f>
        <v/>
      </c>
      <c r="G158" s="80" t="str">
        <f>IF(LEN(H158)&gt;0,'Summary '!$I$3,"")</f>
        <v/>
      </c>
      <c r="H158" s="81" t="str">
        <f t="array" ref="H158">IFERROR(INDEX('Summary '!$L$16:$L$35,SMALL(IF('Summary '!$L$16:$L$35&gt;0,ROW('Summary '!$L$16:$L$35)-ROW('Summary '!L$16)+1),ROWS('Summary '!K$2:'Summary '!K13))),"")</f>
        <v/>
      </c>
      <c r="I158" s="48"/>
      <c r="J158" s="48"/>
      <c r="K158" s="73"/>
      <c r="L158" s="72"/>
      <c r="M158" s="249"/>
      <c r="N158" s="50" t="str">
        <f t="shared" si="35"/>
        <v/>
      </c>
      <c r="O158" s="74" t="str">
        <f t="shared" si="36"/>
        <v/>
      </c>
      <c r="P158" s="75">
        <f>IFERROR(ROUND(VLOOKUP(G158,'Reference worksheet Do NOT edit'!$M$4:$O$5,3,FALSE)*H158+R158,4),0)</f>
        <v>0</v>
      </c>
      <c r="Q158" s="74">
        <f>IFERROR(ROUND(SUMIF('Reference worksheet Do NOT edit'!$M$4:$M$5,G158,'Reference worksheet Do NOT edit'!$N$4:$N$5)*H158,2),0)+IF(I158="Industry Co-Funded",(4000*H158),0)</f>
        <v>0</v>
      </c>
      <c r="R158" s="51"/>
      <c r="S158" s="76">
        <f t="shared" si="34"/>
        <v>0</v>
      </c>
      <c r="T158" s="53"/>
      <c r="U158" s="63"/>
    </row>
    <row r="159" spans="1:21" ht="24" customHeight="1" x14ac:dyDescent="0.25">
      <c r="A159" s="8"/>
      <c r="B159" s="79" t="str">
        <f t="array" ref="B159">IFERROR(INDEX('Summary '!$B$16:$B$35,SMALL(IF('Summary '!$L$16:$L$35&gt;0,ROW('Summary '!$B$16:$B$35)-ROW('Summary '!B$16)+1),ROWS('Summary '!B$2:'Summary '!B14))),"")</f>
        <v/>
      </c>
      <c r="C159" s="79" t="str">
        <f t="array" ref="C159">IFERROR(INDEX('Summary '!$C$16:$C$35,SMALL(IF('Summary '!$L$16:$L$35&gt;0,ROW('Summary '!$C$16:$C$35)-ROW('Summary '!C$16)+1),ROWS('Summary '!C$2:'Summary '!C14))),"")</f>
        <v/>
      </c>
      <c r="D159" s="79" t="str">
        <f t="array" ref="D159">IFERROR(INDEX('Summary '!$D$16:$D$35,SMALL(IF('Summary '!$L$16:$L$35&gt;0,ROW('Summary '!$D$16:$D$35)-ROW('Summary '!D$16)+1),ROWS('Summary '!D$2:'Summary '!D14))),"")</f>
        <v/>
      </c>
      <c r="E159" s="78" t="str">
        <f t="array" ref="E159">IFERROR(INDEX('Summary '!$E$16:$E$35,SMALL(IF('Summary '!$L$16:$L$35&gt;0,ROW('Summary '!$E$16:$E$35)-ROW('Summary '!E$16)+1),ROWS('Summary '!D$2:'Summary '!D14))),"")</f>
        <v/>
      </c>
      <c r="F159" s="80" t="str">
        <f t="array" ref="F159">IFERROR(INDEX('Summary '!$F$16:$F$35,SMALL(IF('Summary '!$L$16:$L$35&gt;0,ROW('Summary '!$F$16:$F$35)-ROW('Summary '!F$16)+1),ROWS('Summary '!F$2:'Summary '!F14))),"")</f>
        <v/>
      </c>
      <c r="G159" s="80" t="str">
        <f>IF(LEN(H159)&gt;0,'Summary '!$I$3,"")</f>
        <v/>
      </c>
      <c r="H159" s="81" t="str">
        <f t="array" ref="H159">IFERROR(INDEX('Summary '!$L$16:$L$35,SMALL(IF('Summary '!$L$16:$L$35&gt;0,ROW('Summary '!$L$16:$L$35)-ROW('Summary '!L$16)+1),ROWS('Summary '!K$2:'Summary '!K14))),"")</f>
        <v/>
      </c>
      <c r="I159" s="48"/>
      <c r="J159" s="48"/>
      <c r="K159" s="73"/>
      <c r="L159" s="72"/>
      <c r="M159" s="249"/>
      <c r="N159" s="50" t="str">
        <f t="shared" si="35"/>
        <v/>
      </c>
      <c r="O159" s="74" t="str">
        <f t="shared" si="36"/>
        <v/>
      </c>
      <c r="P159" s="75">
        <f>IFERROR(ROUND(VLOOKUP(G159,'Reference worksheet Do NOT edit'!$M$4:$O$5,3,FALSE)*H159+R159,4),0)</f>
        <v>0</v>
      </c>
      <c r="Q159" s="74">
        <f>IFERROR(ROUND(SUMIF('Reference worksheet Do NOT edit'!$M$4:$M$5,G159,'Reference worksheet Do NOT edit'!$N$4:$N$5)*H159,2),0)+IF(I159="Industry Co-Funded",(4000*H159),0)</f>
        <v>0</v>
      </c>
      <c r="R159" s="51"/>
      <c r="S159" s="76">
        <f t="shared" si="34"/>
        <v>0</v>
      </c>
      <c r="T159" s="53"/>
      <c r="U159" s="63"/>
    </row>
    <row r="160" spans="1:21" ht="24" customHeight="1" x14ac:dyDescent="0.25">
      <c r="A160" s="8"/>
      <c r="B160" s="79" t="str">
        <f t="array" ref="B160">IFERROR(INDEX('Summary '!$B$16:$B$35,SMALL(IF('Summary '!$L$16:$L$35&gt;0,ROW('Summary '!$B$16:$B$35)-ROW('Summary '!B$16)+1),ROWS('Summary '!B$2:'Summary '!B15))),"")</f>
        <v/>
      </c>
      <c r="C160" s="79" t="str">
        <f t="array" ref="C160">IFERROR(INDEX('Summary '!$C$16:$C$35,SMALL(IF('Summary '!$L$16:$L$35&gt;0,ROW('Summary '!$C$16:$C$35)-ROW('Summary '!C$16)+1),ROWS('Summary '!C$2:'Summary '!C15))),"")</f>
        <v/>
      </c>
      <c r="D160" s="79" t="str">
        <f t="array" ref="D160">IFERROR(INDEX('Summary '!$D$16:$D$35,SMALL(IF('Summary '!$L$16:$L$35&gt;0,ROW('Summary '!$D$16:$D$35)-ROW('Summary '!D$16)+1),ROWS('Summary '!D$2:'Summary '!D15))),"")</f>
        <v/>
      </c>
      <c r="E160" s="78" t="str">
        <f t="array" ref="E160">IFERROR(INDEX('Summary '!$E$16:$E$35,SMALL(IF('Summary '!$L$16:$L$35&gt;0,ROW('Summary '!$E$16:$E$35)-ROW('Summary '!E$16)+1),ROWS('Summary '!D$2:'Summary '!D15))),"")</f>
        <v/>
      </c>
      <c r="F160" s="80" t="str">
        <f t="array" ref="F160">IFERROR(INDEX('Summary '!$F$16:$F$35,SMALL(IF('Summary '!$L$16:$L$35&gt;0,ROW('Summary '!$F$16:$F$35)-ROW('Summary '!F$16)+1),ROWS('Summary '!F$2:'Summary '!F15))),"")</f>
        <v/>
      </c>
      <c r="G160" s="80" t="str">
        <f>IF(LEN(H160)&gt;0,'Summary '!$I$3,"")</f>
        <v/>
      </c>
      <c r="H160" s="81" t="str">
        <f t="array" ref="H160">IFERROR(INDEX('Summary '!$L$16:$L$35,SMALL(IF('Summary '!$L$16:$L$35&gt;0,ROW('Summary '!$L$16:$L$35)-ROW('Summary '!L$16)+1),ROWS('Summary '!K$2:'Summary '!K15))),"")</f>
        <v/>
      </c>
      <c r="I160" s="48"/>
      <c r="J160" s="48"/>
      <c r="K160" s="73"/>
      <c r="L160" s="72"/>
      <c r="M160" s="249"/>
      <c r="N160" s="50" t="str">
        <f t="shared" si="35"/>
        <v/>
      </c>
      <c r="O160" s="74" t="str">
        <f t="shared" si="36"/>
        <v/>
      </c>
      <c r="P160" s="75">
        <f>IFERROR(ROUND(VLOOKUP(G160,'Reference worksheet Do NOT edit'!$M$4:$O$5,3,FALSE)*H160+R160,4),0)</f>
        <v>0</v>
      </c>
      <c r="Q160" s="74">
        <f>IFERROR(ROUND(SUMIF('Reference worksheet Do NOT edit'!$M$4:$M$5,G160,'Reference worksheet Do NOT edit'!$N$4:$N$5)*H160,2),0)+IF(I160="Industry Co-Funded",(4000*H160),0)</f>
        <v>0</v>
      </c>
      <c r="R160" s="51"/>
      <c r="S160" s="76">
        <f t="shared" si="34"/>
        <v>0</v>
      </c>
      <c r="T160" s="53"/>
      <c r="U160" s="63"/>
    </row>
    <row r="161" spans="1:21" ht="24" customHeight="1" x14ac:dyDescent="0.25">
      <c r="A161" s="8"/>
      <c r="B161" s="79" t="str">
        <f t="array" ref="B161">IFERROR(INDEX('Summary '!$B$16:$B$35,SMALL(IF('Summary '!$L$16:$L$35&gt;0,ROW('Summary '!$B$16:$B$35)-ROW('Summary '!B$16)+1),ROWS('Summary '!B$2:'Summary '!B16))),"")</f>
        <v/>
      </c>
      <c r="C161" s="79" t="str">
        <f t="array" ref="C161">IFERROR(INDEX('Summary '!$C$16:$C$35,SMALL(IF('Summary '!$L$16:$L$35&gt;0,ROW('Summary '!$C$16:$C$35)-ROW('Summary '!C$16)+1),ROWS('Summary '!C$2:'Summary '!C16))),"")</f>
        <v/>
      </c>
      <c r="D161" s="79" t="str">
        <f t="array" ref="D161">IFERROR(INDEX('Summary '!$D$16:$D$35,SMALL(IF('Summary '!$L$16:$L$35&gt;0,ROW('Summary '!$D$16:$D$35)-ROW('Summary '!D$16)+1),ROWS('Summary '!D$2:'Summary '!D16))),"")</f>
        <v/>
      </c>
      <c r="E161" s="78" t="str">
        <f t="array" ref="E161">IFERROR(INDEX('Summary '!$E$16:$E$35,SMALL(IF('Summary '!$L$16:$L$35&gt;0,ROW('Summary '!$E$16:$E$35)-ROW('Summary '!E$16)+1),ROWS('Summary '!D$2:'Summary '!D16))),"")</f>
        <v/>
      </c>
      <c r="F161" s="80" t="str">
        <f t="array" ref="F161">IFERROR(INDEX('Summary '!$F$16:$F$35,SMALL(IF('Summary '!$L$16:$L$35&gt;0,ROW('Summary '!$F$16:$F$35)-ROW('Summary '!F$16)+1),ROWS('Summary '!F$2:'Summary '!F16))),"")</f>
        <v/>
      </c>
      <c r="G161" s="80" t="str">
        <f>IF(LEN(H161)&gt;0,'Summary '!$I$3,"")</f>
        <v/>
      </c>
      <c r="H161" s="81" t="str">
        <f t="array" ref="H161">IFERROR(INDEX('Summary '!$L$16:$L$35,SMALL(IF('Summary '!$L$16:$L$35&gt;0,ROW('Summary '!$L$16:$L$35)-ROW('Summary '!L$16)+1),ROWS('Summary '!K$2:'Summary '!K16))),"")</f>
        <v/>
      </c>
      <c r="I161" s="48"/>
      <c r="J161" s="48"/>
      <c r="K161" s="73"/>
      <c r="L161" s="72"/>
      <c r="M161" s="249"/>
      <c r="N161" s="50" t="str">
        <f t="shared" si="35"/>
        <v/>
      </c>
      <c r="O161" s="74" t="str">
        <f t="shared" si="36"/>
        <v/>
      </c>
      <c r="P161" s="75">
        <f>IFERROR(ROUND(VLOOKUP(G161,'Reference worksheet Do NOT edit'!$M$4:$O$5,3,FALSE)*H161+R161,4),0)</f>
        <v>0</v>
      </c>
      <c r="Q161" s="74">
        <f>IFERROR(ROUND(SUMIF('Reference worksheet Do NOT edit'!$M$4:$M$5,G161,'Reference worksheet Do NOT edit'!$N$4:$N$5)*H161,2),0)+IF(I161="Industry Co-Funded",(4000*H161),0)</f>
        <v>0</v>
      </c>
      <c r="R161" s="51"/>
      <c r="S161" s="76">
        <f t="shared" si="34"/>
        <v>0</v>
      </c>
      <c r="T161" s="53"/>
      <c r="U161" s="63"/>
    </row>
    <row r="162" spans="1:21" ht="24" customHeight="1" x14ac:dyDescent="0.25">
      <c r="A162" s="8"/>
      <c r="B162" s="79" t="str">
        <f t="array" ref="B162">IFERROR(INDEX('Summary '!$B$16:$B$35,SMALL(IF('Summary '!$L$16:$L$35&gt;0,ROW('Summary '!$B$16:$B$35)-ROW('Summary '!B$16)+1),ROWS('Summary '!B$2:'Summary '!B17))),"")</f>
        <v/>
      </c>
      <c r="C162" s="79" t="str">
        <f t="array" ref="C162">IFERROR(INDEX('Summary '!$C$16:$C$35,SMALL(IF('Summary '!$L$16:$L$35&gt;0,ROW('Summary '!$C$16:$C$35)-ROW('Summary '!C$16)+1),ROWS('Summary '!C$2:'Summary '!C17))),"")</f>
        <v/>
      </c>
      <c r="D162" s="79" t="str">
        <f t="array" ref="D162">IFERROR(INDEX('Summary '!$D$16:$D$35,SMALL(IF('Summary '!$L$16:$L$35&gt;0,ROW('Summary '!$D$16:$D$35)-ROW('Summary '!D$16)+1),ROWS('Summary '!D$2:'Summary '!D17))),"")</f>
        <v/>
      </c>
      <c r="E162" s="78" t="str">
        <f t="array" ref="E162">IFERROR(INDEX('Summary '!$E$16:$E$35,SMALL(IF('Summary '!$L$16:$L$35&gt;0,ROW('Summary '!$E$16:$E$35)-ROW('Summary '!E$16)+1),ROWS('Summary '!D$2:'Summary '!D17))),"")</f>
        <v/>
      </c>
      <c r="F162" s="80" t="str">
        <f t="array" ref="F162">IFERROR(INDEX('Summary '!$F$16:$F$35,SMALL(IF('Summary '!$L$16:$L$35&gt;0,ROW('Summary '!$F$16:$F$35)-ROW('Summary '!F$16)+1),ROWS('Summary '!F$2:'Summary '!F17))),"")</f>
        <v/>
      </c>
      <c r="G162" s="80" t="str">
        <f>IF(LEN(H162)&gt;0,'Summary '!$I$3,"")</f>
        <v/>
      </c>
      <c r="H162" s="81" t="str">
        <f t="array" ref="H162">IFERROR(INDEX('Summary '!$L$16:$L$35,SMALL(IF('Summary '!$L$16:$L$35&gt;0,ROW('Summary '!$L$16:$L$35)-ROW('Summary '!L$16)+1),ROWS('Summary '!K$2:'Summary '!K17))),"")</f>
        <v/>
      </c>
      <c r="I162" s="48"/>
      <c r="J162" s="48"/>
      <c r="K162" s="73"/>
      <c r="L162" s="72"/>
      <c r="M162" s="249"/>
      <c r="N162" s="50" t="str">
        <f t="shared" si="35"/>
        <v/>
      </c>
      <c r="O162" s="74" t="str">
        <f t="shared" si="36"/>
        <v/>
      </c>
      <c r="P162" s="75">
        <f>IFERROR(ROUND(VLOOKUP(G162,'Reference worksheet Do NOT edit'!$M$4:$O$5,3,FALSE)*H162+R162,4),0)</f>
        <v>0</v>
      </c>
      <c r="Q162" s="74">
        <f>IFERROR(ROUND(SUMIF('Reference worksheet Do NOT edit'!$M$4:$M$5,G162,'Reference worksheet Do NOT edit'!$N$4:$N$5)*H162,2),0)+IF(I162="Industry Co-Funded",(4000*H162),0)</f>
        <v>0</v>
      </c>
      <c r="R162" s="51"/>
      <c r="S162" s="76">
        <f t="shared" si="34"/>
        <v>0</v>
      </c>
      <c r="T162" s="53"/>
      <c r="U162" s="63"/>
    </row>
    <row r="163" spans="1:21" ht="24" customHeight="1" x14ac:dyDescent="0.25">
      <c r="A163" s="8"/>
      <c r="B163" s="79" t="str">
        <f t="array" ref="B163">IFERROR(INDEX('Summary '!$B$16:$B$35,SMALL(IF('Summary '!$L$16:$L$35&gt;0,ROW('Summary '!$B$16:$B$35)-ROW('Summary '!B$16)+1),ROWS('Summary '!B$2:'Summary '!B18))),"")</f>
        <v/>
      </c>
      <c r="C163" s="79" t="str">
        <f t="array" ref="C163">IFERROR(INDEX('Summary '!$C$16:$C$35,SMALL(IF('Summary '!$L$16:$L$35&gt;0,ROW('Summary '!$C$16:$C$35)-ROW('Summary '!C$16)+1),ROWS('Summary '!C$2:'Summary '!C18))),"")</f>
        <v/>
      </c>
      <c r="D163" s="79" t="str">
        <f t="array" ref="D163">IFERROR(INDEX('Summary '!$D$16:$D$35,SMALL(IF('Summary '!$L$16:$L$35&gt;0,ROW('Summary '!$D$16:$D$35)-ROW('Summary '!D$16)+1),ROWS('Summary '!D$2:'Summary '!D18))),"")</f>
        <v/>
      </c>
      <c r="E163" s="78" t="str">
        <f t="array" ref="E163">IFERROR(INDEX('Summary '!$E$16:$E$35,SMALL(IF('Summary '!$L$16:$L$35&gt;0,ROW('Summary '!$E$16:$E$35)-ROW('Summary '!E$16)+1),ROWS('Summary '!D$2:'Summary '!D18))),"")</f>
        <v/>
      </c>
      <c r="F163" s="80" t="str">
        <f t="array" ref="F163">IFERROR(INDEX('Summary '!$F$16:$F$35,SMALL(IF('Summary '!$L$16:$L$35&gt;0,ROW('Summary '!$F$16:$F$35)-ROW('Summary '!F$16)+1),ROWS('Summary '!F$2:'Summary '!F18))),"")</f>
        <v/>
      </c>
      <c r="G163" s="80" t="str">
        <f>IF(LEN(H163)&gt;0,'Summary '!$I$3,"")</f>
        <v/>
      </c>
      <c r="H163" s="81" t="str">
        <f t="array" ref="H163">IFERROR(INDEX('Summary '!$L$16:$L$35,SMALL(IF('Summary '!$L$16:$L$35&gt;0,ROW('Summary '!$L$16:$L$35)-ROW('Summary '!L$16)+1),ROWS('Summary '!K$2:'Summary '!K18))),"")</f>
        <v/>
      </c>
      <c r="I163" s="48"/>
      <c r="J163" s="48"/>
      <c r="K163" s="73"/>
      <c r="L163" s="72"/>
      <c r="M163" s="249"/>
      <c r="N163" s="50" t="str">
        <f t="shared" si="35"/>
        <v/>
      </c>
      <c r="O163" s="74" t="str">
        <f t="shared" si="36"/>
        <v/>
      </c>
      <c r="P163" s="75">
        <f>IFERROR(ROUND(VLOOKUP(G163,'Reference worksheet Do NOT edit'!$M$4:$O$5,3,FALSE)*H163+R163,4),0)</f>
        <v>0</v>
      </c>
      <c r="Q163" s="74">
        <f>IFERROR(ROUND(SUMIF('Reference worksheet Do NOT edit'!$M$4:$M$5,G163,'Reference worksheet Do NOT edit'!$N$4:$N$5)*H163,2),0)+IF(I163="Industry Co-Funded",(4000*H163),0)</f>
        <v>0</v>
      </c>
      <c r="R163" s="51"/>
      <c r="S163" s="76">
        <f t="shared" si="34"/>
        <v>0</v>
      </c>
      <c r="T163" s="53"/>
      <c r="U163" s="63"/>
    </row>
    <row r="164" spans="1:21" ht="24" customHeight="1" x14ac:dyDescent="0.25">
      <c r="A164" s="8"/>
      <c r="B164" s="79" t="str">
        <f t="array" ref="B164">IFERROR(INDEX('Summary '!$B$16:$B$35,SMALL(IF('Summary '!$L$16:$L$35&gt;0,ROW('Summary '!$B$16:$B$35)-ROW('Summary '!B$16)+1),ROWS('Summary '!B$2:'Summary '!B19))),"")</f>
        <v/>
      </c>
      <c r="C164" s="79" t="str">
        <f t="array" ref="C164">IFERROR(INDEX('Summary '!$C$16:$C$35,SMALL(IF('Summary '!$L$16:$L$35&gt;0,ROW('Summary '!$C$16:$C$35)-ROW('Summary '!C$16)+1),ROWS('Summary '!C$2:'Summary '!C19))),"")</f>
        <v/>
      </c>
      <c r="D164" s="79" t="str">
        <f t="array" ref="D164">IFERROR(INDEX('Summary '!$D$16:$D$35,SMALL(IF('Summary '!$L$16:$L$35&gt;0,ROW('Summary '!$D$16:$D$35)-ROW('Summary '!D$16)+1),ROWS('Summary '!D$2:'Summary '!D19))),"")</f>
        <v/>
      </c>
      <c r="E164" s="78" t="str">
        <f t="array" ref="E164">IFERROR(INDEX('Summary '!$E$16:$E$35,SMALL(IF('Summary '!$L$16:$L$35&gt;0,ROW('Summary '!$E$16:$E$35)-ROW('Summary '!E$16)+1),ROWS('Summary '!D$2:'Summary '!D19))),"")</f>
        <v/>
      </c>
      <c r="F164" s="80" t="str">
        <f t="array" ref="F164">IFERROR(INDEX('Summary '!$F$16:$F$35,SMALL(IF('Summary '!$L$16:$L$35&gt;0,ROW('Summary '!$F$16:$F$35)-ROW('Summary '!F$16)+1),ROWS('Summary '!F$2:'Summary '!F19))),"")</f>
        <v/>
      </c>
      <c r="G164" s="80" t="str">
        <f>IF(LEN(H164)&gt;0,'Summary '!$I$3,"")</f>
        <v/>
      </c>
      <c r="H164" s="81" t="str">
        <f t="array" ref="H164">IFERROR(INDEX('Summary '!$L$16:$L$35,SMALL(IF('Summary '!$L$16:$L$35&gt;0,ROW('Summary '!$L$16:$L$35)-ROW('Summary '!L$16)+1),ROWS('Summary '!K$2:'Summary '!K19))),"")</f>
        <v/>
      </c>
      <c r="I164" s="48"/>
      <c r="J164" s="48"/>
      <c r="K164" s="73"/>
      <c r="L164" s="72"/>
      <c r="M164" s="249"/>
      <c r="N164" s="50" t="str">
        <f t="shared" si="35"/>
        <v/>
      </c>
      <c r="O164" s="74" t="str">
        <f t="shared" si="36"/>
        <v/>
      </c>
      <c r="P164" s="75">
        <f>IFERROR(ROUND(VLOOKUP(G164,'Reference worksheet Do NOT edit'!$M$4:$O$5,3,FALSE)*H164+R164,4),0)</f>
        <v>0</v>
      </c>
      <c r="Q164" s="74">
        <f>IFERROR(ROUND(SUMIF('Reference worksheet Do NOT edit'!$M$4:$M$5,G164,'Reference worksheet Do NOT edit'!$N$4:$N$5)*H164,2),0)+IF(I164="Industry Co-Funded",(4000*H164),0)</f>
        <v>0</v>
      </c>
      <c r="R164" s="51"/>
      <c r="S164" s="76">
        <f t="shared" si="34"/>
        <v>0</v>
      </c>
      <c r="T164" s="53"/>
      <c r="U164" s="63"/>
    </row>
    <row r="165" spans="1:21" ht="24" customHeight="1" x14ac:dyDescent="0.25">
      <c r="A165" s="8"/>
      <c r="B165" s="79" t="str">
        <f t="array" ref="B165">IFERROR(INDEX('Summary '!$B$16:$B$35,SMALL(IF('Summary '!$L$16:$L$35&gt;0,ROW('Summary '!$B$16:$B$35)-ROW('Summary '!B$16)+1),ROWS('Summary '!B$2:'Summary '!B20))),"")</f>
        <v/>
      </c>
      <c r="C165" s="79" t="str">
        <f t="array" ref="C165">IFERROR(INDEX('Summary '!$C$16:$C$35,SMALL(IF('Summary '!$L$16:$L$35&gt;0,ROW('Summary '!$C$16:$C$35)-ROW('Summary '!C$16)+1),ROWS('Summary '!C$2:'Summary '!C20))),"")</f>
        <v/>
      </c>
      <c r="D165" s="79" t="str">
        <f t="array" ref="D165">IFERROR(INDEX('Summary '!$D$16:$D$35,SMALL(IF('Summary '!$L$16:$L$35&gt;0,ROW('Summary '!$D$16:$D$35)-ROW('Summary '!D$16)+1),ROWS('Summary '!D$2:'Summary '!D20))),"")</f>
        <v/>
      </c>
      <c r="E165" s="78" t="str">
        <f t="array" ref="E165">IFERROR(INDEX('Summary '!$E$16:$E$35,SMALL(IF('Summary '!$L$16:$L$35&gt;0,ROW('Summary '!$E$16:$E$35)-ROW('Summary '!E$16)+1),ROWS('Summary '!D$2:'Summary '!D20))),"")</f>
        <v/>
      </c>
      <c r="F165" s="80" t="str">
        <f t="array" ref="F165">IFERROR(INDEX('Summary '!$F$16:$F$35,SMALL(IF('Summary '!$L$16:$L$35&gt;0,ROW('Summary '!$F$16:$F$35)-ROW('Summary '!F$16)+1),ROWS('Summary '!F$2:'Summary '!F20))),"")</f>
        <v/>
      </c>
      <c r="G165" s="80" t="str">
        <f>IF(LEN(H165)&gt;0,'Summary '!$I$3,"")</f>
        <v/>
      </c>
      <c r="H165" s="81" t="str">
        <f t="array" ref="H165">IFERROR(INDEX('Summary '!$L$16:$L$35,SMALL(IF('Summary '!$L$16:$L$35&gt;0,ROW('Summary '!$L$16:$L$35)-ROW('Summary '!L$16)+1),ROWS('Summary '!K$2:'Summary '!K20))),"")</f>
        <v/>
      </c>
      <c r="I165" s="48"/>
      <c r="J165" s="48"/>
      <c r="K165" s="73"/>
      <c r="L165" s="72"/>
      <c r="M165" s="249"/>
      <c r="N165" s="50" t="str">
        <f t="shared" si="35"/>
        <v/>
      </c>
      <c r="O165" s="74" t="str">
        <f t="shared" si="36"/>
        <v/>
      </c>
      <c r="P165" s="75">
        <f>IFERROR(ROUND(VLOOKUP(G165,'Reference worksheet Do NOT edit'!$M$4:$O$5,3,FALSE)*H165+R165,4),0)</f>
        <v>0</v>
      </c>
      <c r="Q165" s="74">
        <f>IFERROR(ROUND(SUMIF('Reference worksheet Do NOT edit'!$M$4:$M$5,G165,'Reference worksheet Do NOT edit'!$N$4:$N$5)*H165,2),0)+IF(I165="Industry Co-Funded",(4000*H165),0)</f>
        <v>0</v>
      </c>
      <c r="R165" s="51"/>
      <c r="S165" s="76">
        <f t="shared" si="34"/>
        <v>0</v>
      </c>
      <c r="T165" s="53"/>
      <c r="U165" s="63"/>
    </row>
    <row r="166" spans="1:21" ht="24" customHeight="1" x14ac:dyDescent="0.25">
      <c r="A166" s="8"/>
      <c r="B166" s="79" t="str">
        <f t="array" ref="B166">IFERROR(INDEX('Summary '!$B$16:$B$35,SMALL(IF('Summary '!$L$16:$L$35&gt;0,ROW('Summary '!$B$16:$B$35)-ROW('Summary '!B$16)+1),ROWS('Summary '!B$2:'Summary '!B21))),"")</f>
        <v/>
      </c>
      <c r="C166" s="79" t="str">
        <f t="array" ref="C166">IFERROR(INDEX('Summary '!$C$16:$C$35,SMALL(IF('Summary '!$L$16:$L$35&gt;0,ROW('Summary '!$C$16:$C$35)-ROW('Summary '!C$16)+1),ROWS('Summary '!C$2:'Summary '!C21))),"")</f>
        <v/>
      </c>
      <c r="D166" s="79" t="str">
        <f t="array" ref="D166">IFERROR(INDEX('Summary '!$D$16:$D$35,SMALL(IF('Summary '!$L$16:$L$35&gt;0,ROW('Summary '!$D$16:$D$35)-ROW('Summary '!D$16)+1),ROWS('Summary '!D$2:'Summary '!D21))),"")</f>
        <v/>
      </c>
      <c r="E166" s="78" t="str">
        <f t="array" ref="E166">IFERROR(INDEX('Summary '!$E$16:$E$35,SMALL(IF('Summary '!$L$16:$L$35&gt;0,ROW('Summary '!$E$16:$E$35)-ROW('Summary '!E$16)+1),ROWS('Summary '!D$2:'Summary '!D21))),"")</f>
        <v/>
      </c>
      <c r="F166" s="80" t="str">
        <f t="array" ref="F166">IFERROR(INDEX('Summary '!$F$16:$F$35,SMALL(IF('Summary '!$L$16:$L$35&gt;0,ROW('Summary '!$F$16:$F$35)-ROW('Summary '!F$16)+1),ROWS('Summary '!F$2:'Summary '!F21))),"")</f>
        <v/>
      </c>
      <c r="G166" s="80" t="str">
        <f>IF(LEN(H166)&gt;0,'Summary '!$I$3,"")</f>
        <v/>
      </c>
      <c r="H166" s="81" t="str">
        <f t="array" ref="H166">IFERROR(INDEX('Summary '!$L$16:$L$35,SMALL(IF('Summary '!$L$16:$L$35&gt;0,ROW('Summary '!$L$16:$L$35)-ROW('Summary '!L$16)+1),ROWS('Summary '!K$2:'Summary '!K21))),"")</f>
        <v/>
      </c>
      <c r="I166" s="48"/>
      <c r="J166" s="48"/>
      <c r="K166" s="73"/>
      <c r="L166" s="72"/>
      <c r="M166" s="249"/>
      <c r="N166" s="50" t="str">
        <f t="shared" si="35"/>
        <v/>
      </c>
      <c r="O166" s="74" t="str">
        <f t="shared" si="36"/>
        <v/>
      </c>
      <c r="P166" s="75">
        <f>IFERROR(ROUND(VLOOKUP(G166,'Reference worksheet Do NOT edit'!$M$4:$O$5,3,FALSE)*H166+R166,4),0)</f>
        <v>0</v>
      </c>
      <c r="Q166" s="74">
        <f>IFERROR(ROUND(SUMIF('Reference worksheet Do NOT edit'!$M$4:$M$5,G166,'Reference worksheet Do NOT edit'!$N$4:$N$5)*H166,2),0)+IF(I166="Industry Co-Funded",(4000*H166),0)</f>
        <v>0</v>
      </c>
      <c r="R166" s="51"/>
      <c r="S166" s="76">
        <f t="shared" si="34"/>
        <v>0</v>
      </c>
      <c r="T166" s="53"/>
      <c r="U166" s="63"/>
    </row>
    <row r="167" spans="1:21" ht="24" customHeight="1" x14ac:dyDescent="0.25">
      <c r="A167" s="8"/>
      <c r="B167" s="116" t="s">
        <v>6</v>
      </c>
      <c r="C167" s="117"/>
      <c r="D167" s="117"/>
      <c r="E167" s="117"/>
      <c r="F167" s="117"/>
      <c r="G167" s="117"/>
      <c r="H167" s="107"/>
      <c r="I167" s="117"/>
      <c r="J167" s="117"/>
      <c r="K167" s="117"/>
      <c r="L167" s="129"/>
      <c r="M167" s="131"/>
      <c r="N167" s="77">
        <f t="shared" ref="N167:P167" si="37">SUM(N147:N166)</f>
        <v>0</v>
      </c>
      <c r="O167" s="77">
        <f t="shared" si="37"/>
        <v>0</v>
      </c>
      <c r="P167" s="77">
        <f t="shared" si="37"/>
        <v>0</v>
      </c>
      <c r="Q167" s="77">
        <f t="shared" ref="Q167:R167" si="38">SUM(Q147:Q166)</f>
        <v>0</v>
      </c>
      <c r="R167" s="77">
        <f t="shared" si="38"/>
        <v>0</v>
      </c>
      <c r="S167" s="77">
        <f>SUM(S147:S166)</f>
        <v>0</v>
      </c>
      <c r="T167" s="53"/>
      <c r="U167" s="63"/>
    </row>
    <row r="168" spans="1:21" ht="23.25" customHeight="1" x14ac:dyDescent="0.25">
      <c r="A168" s="8"/>
      <c r="B168" s="112"/>
      <c r="C168" s="112"/>
      <c r="D168" s="112"/>
      <c r="E168" s="112"/>
      <c r="F168" s="112"/>
      <c r="G168" s="112"/>
      <c r="H168" s="113"/>
      <c r="I168" s="8"/>
      <c r="J168" s="8"/>
      <c r="K168" s="8"/>
      <c r="L168" s="8"/>
      <c r="M168" s="8"/>
      <c r="N168" s="118"/>
      <c r="O168" s="118"/>
      <c r="P168" s="118"/>
      <c r="Q168" s="119"/>
      <c r="R168" s="54"/>
      <c r="S168" s="118"/>
      <c r="T168" s="56"/>
      <c r="U168" s="56"/>
    </row>
    <row r="169" spans="1:21" ht="23.25" customHeight="1" thickBot="1" x14ac:dyDescent="0.3">
      <c r="A169" s="8"/>
      <c r="B169" s="112"/>
      <c r="C169" s="112"/>
      <c r="D169" s="112"/>
      <c r="E169" s="112"/>
      <c r="F169" s="112"/>
      <c r="G169" s="112"/>
      <c r="H169" s="113"/>
      <c r="I169" s="8"/>
      <c r="J169" s="8"/>
      <c r="K169" s="8"/>
      <c r="L169" s="8"/>
      <c r="M169" s="8"/>
      <c r="N169" s="118"/>
      <c r="O169" s="118"/>
      <c r="P169" s="118"/>
      <c r="Q169" s="119"/>
      <c r="R169" s="54"/>
      <c r="S169" s="118"/>
      <c r="T169" s="56"/>
      <c r="U169" s="56"/>
    </row>
    <row r="170" spans="1:21" ht="23.25" customHeight="1" thickBot="1" x14ac:dyDescent="0.3">
      <c r="A170" s="8"/>
      <c r="B170" s="108" t="str">
        <f>'Summary '!M15</f>
        <v>Year 3</v>
      </c>
      <c r="C170" s="109"/>
      <c r="D170" s="109"/>
      <c r="E170" s="110"/>
      <c r="F170" s="110"/>
      <c r="G170" s="110"/>
      <c r="H170" s="111"/>
      <c r="I170" s="30"/>
      <c r="J170" s="30"/>
      <c r="K170" s="30"/>
      <c r="L170" s="30"/>
      <c r="M170" s="30"/>
      <c r="N170" s="123"/>
      <c r="O170" s="123"/>
      <c r="P170" s="124"/>
      <c r="Q170" s="125"/>
      <c r="R170" s="61"/>
      <c r="S170" s="118"/>
      <c r="T170" s="56"/>
      <c r="U170" s="56"/>
    </row>
    <row r="171" spans="1:21" ht="30" customHeight="1" x14ac:dyDescent="0.25">
      <c r="A171" s="8"/>
      <c r="B171" s="428" t="str">
        <f>B$15</f>
        <v>Intern name</v>
      </c>
      <c r="C171" s="428" t="str">
        <f t="shared" ref="C171:J171" si="39">C$15</f>
        <v>Academic Supervisor / Account Holder</v>
      </c>
      <c r="D171" s="426" t="str">
        <f t="shared" si="39"/>
        <v>Co-Supervisor</v>
      </c>
      <c r="E171" s="428" t="str">
        <f t="shared" si="39"/>
        <v>University</v>
      </c>
      <c r="F171" s="426" t="str">
        <f t="shared" si="39"/>
        <v>Partner</v>
      </c>
      <c r="G171" s="426" t="str">
        <f t="shared" si="39"/>
        <v>Funding type</v>
      </c>
      <c r="H171" s="426" t="str">
        <f t="shared" si="39"/>
        <v>Internship Units</v>
      </c>
      <c r="I171" s="426" t="str">
        <f t="shared" si="39"/>
        <v xml:space="preserve">Co Funding Option (no selection required unless advised) </v>
      </c>
      <c r="J171" s="434" t="str">
        <f t="shared" si="39"/>
        <v>Intern degree
(Masters / PhD / PDF)</v>
      </c>
      <c r="K171" s="420" t="str">
        <f>K$15</f>
        <v>Internship Period (4 to 6 months per unit)</v>
      </c>
      <c r="L171" s="421"/>
      <c r="M171" s="422" t="str">
        <f t="shared" ref="M171:S171" si="40">M$15</f>
        <v>Stipend Overwrite (if more than $10,000 auto)</v>
      </c>
      <c r="N171" s="424" t="str">
        <f t="shared" si="40"/>
        <v>Stipend  
(Auto - min. $10,000 per internship unit)</v>
      </c>
      <c r="O171" s="430" t="str">
        <f t="shared" si="40"/>
        <v>Research Expenses</v>
      </c>
      <c r="P171" s="430" t="str">
        <f t="shared" si="40"/>
        <v xml:space="preserve">Total Award </v>
      </c>
      <c r="Q171" s="430" t="str">
        <f t="shared" si="40"/>
        <v>Partner Contribution</v>
      </c>
      <c r="R171" s="426" t="str">
        <f t="shared" si="40"/>
        <v xml:space="preserve">Additional Partner contribution </v>
      </c>
      <c r="S171" s="430" t="str">
        <f t="shared" si="40"/>
        <v>University Co-Funding Amount</v>
      </c>
      <c r="T171" s="432" t="str">
        <f>T$15</f>
        <v>Mitacs Grant Specialist Use Only</v>
      </c>
      <c r="U171" s="433"/>
    </row>
    <row r="172" spans="1:21" ht="47.25" customHeight="1" thickBot="1" x14ac:dyDescent="0.3">
      <c r="A172" s="8"/>
      <c r="B172" s="429"/>
      <c r="C172" s="429"/>
      <c r="D172" s="427"/>
      <c r="E172" s="429"/>
      <c r="F172" s="427"/>
      <c r="G172" s="427"/>
      <c r="H172" s="427"/>
      <c r="I172" s="427"/>
      <c r="J172" s="435"/>
      <c r="K172" s="213" t="str">
        <f>K$16</f>
        <v>Start Date</v>
      </c>
      <c r="L172" s="213" t="str">
        <f>L$16</f>
        <v>End Date</v>
      </c>
      <c r="M172" s="423"/>
      <c r="N172" s="425"/>
      <c r="O172" s="431"/>
      <c r="P172" s="431"/>
      <c r="Q172" s="431"/>
      <c r="R172" s="427"/>
      <c r="S172" s="431"/>
      <c r="T172" s="42" t="str">
        <f>T$16</f>
        <v>Funding Request Ref.</v>
      </c>
      <c r="U172" s="42" t="str">
        <f>U$16</f>
        <v>Award Letter Release Date</v>
      </c>
    </row>
    <row r="173" spans="1:21" ht="24" customHeight="1" x14ac:dyDescent="0.25">
      <c r="A173" s="8"/>
      <c r="B173" s="79" t="str">
        <f t="array" ref="B173">IFERROR(INDEX('Summary '!$B$16:$B$35,SMALL(IF('Summary '!$M$16:$M$35&gt;0,ROW('Summary '!$B$16:$B$35)-ROW('Summary '!B$16)+1),ROWS('Summary '!B$2:'Summary '!B2))),"")</f>
        <v/>
      </c>
      <c r="C173" s="79" t="str">
        <f t="array" ref="C173">IFERROR(INDEX('Summary '!$C$16:$C$35,SMALL(IF('Summary '!$M$16:$M$35&gt;0,ROW('Summary '!$C$16:$C$35)-ROW('Summary '!C$16)+1),ROWS('Summary '!C$2:'Summary '!C2))),"")</f>
        <v/>
      </c>
      <c r="D173" s="79" t="str">
        <f t="array" ref="D173">IFERROR(INDEX('Summary '!$D$16:$D$35,SMALL(IF('Summary '!$M$16:$M$35&gt;0,ROW('Summary '!$D$16:$D$35)-ROW('Summary '!D$16)+1),ROWS('Summary '!D$2:'Summary '!D2))),"")</f>
        <v/>
      </c>
      <c r="E173" s="78" t="str">
        <f t="array" ref="E173">IFERROR(INDEX('Summary '!$E$16:$E$35,SMALL(IF('Summary '!$M$16:$M$35&gt;0,ROW('Summary '!$E$16:$E$35)-ROW('Summary '!E$16)+1),ROWS('Summary '!D$2:'Summary '!D2))),"")</f>
        <v/>
      </c>
      <c r="F173" s="80" t="str">
        <f t="array" ref="F173">IFERROR(INDEX('Summary '!$F$16:$F$35,SMALL(IF('Summary '!$M$16:$M$35&gt;0,ROW('Summary '!$F$16:$F$35)-ROW('Summary '!F$16)+1),ROWS('Summary '!F$2:'Summary '!F2))),"")</f>
        <v/>
      </c>
      <c r="G173" s="80" t="str">
        <f>IF(LEN(H173)&gt;0,'Summary '!$I$3,"")</f>
        <v/>
      </c>
      <c r="H173" s="81" t="str">
        <f t="array" ref="H173">IFERROR(INDEX('Summary '!$M$16:$M$35,SMALL(IF('Summary '!$M$16:$M$35&gt;0,ROW('Summary '!$M$16:$M$35)-ROW('Summary '!M$16)+1),ROWS('Summary '!L$2:'Summary '!L2))),"")</f>
        <v/>
      </c>
      <c r="I173" s="48"/>
      <c r="J173" s="48"/>
      <c r="K173" s="72"/>
      <c r="L173" s="72"/>
      <c r="M173" s="248"/>
      <c r="N173" s="50" t="str">
        <f>IF(LEN(H173)&gt;0,IF(ISBLANK(M173),ROUND(H173*10000,2),ROUND(M173,2)),"")</f>
        <v/>
      </c>
      <c r="O173" s="74" t="str">
        <f>IFERROR(ROUND(P173-N173,4),"")</f>
        <v/>
      </c>
      <c r="P173" s="75">
        <f>IFERROR(ROUND(VLOOKUP(G173,'Reference worksheet Do NOT edit'!$M$4:$O$5,3,FALSE)*H173+R173,4),0)</f>
        <v>0</v>
      </c>
      <c r="Q173" s="74">
        <f>IFERROR(ROUND(SUMIF('Reference worksheet Do NOT edit'!$M$4:$M$5,G173,'Reference worksheet Do NOT edit'!$N$4:$N$5)*H173,2),0)+IF(I173="Industry Co-Funded",(4000*H173),0)</f>
        <v>0</v>
      </c>
      <c r="R173" s="51"/>
      <c r="S173" s="76">
        <f t="shared" ref="S173:S192" si="41">IF(LEN(H173)&lt;1,0,IF(I173="University Co-Funded",(4000*H173),0))</f>
        <v>0</v>
      </c>
      <c r="T173" s="62"/>
      <c r="U173" s="62"/>
    </row>
    <row r="174" spans="1:21" ht="24" customHeight="1" x14ac:dyDescent="0.25">
      <c r="A174" s="8"/>
      <c r="B174" s="79" t="str">
        <f t="array" ref="B174">IFERROR(INDEX('Summary '!$B$16:$B$35,SMALL(IF('Summary '!$M$16:$M$35&gt;0,ROW('Summary '!$B$16:$B$35)-ROW('Summary '!B$16)+1),ROWS('Summary '!B$2:'Summary '!B3))),"")</f>
        <v/>
      </c>
      <c r="C174" s="79" t="str">
        <f t="array" ref="C174">IFERROR(INDEX('Summary '!$C$16:$C$35,SMALL(IF('Summary '!$M$16:$M$35&gt;0,ROW('Summary '!$C$16:$C$35)-ROW('Summary '!C$16)+1),ROWS('Summary '!C$2:'Summary '!C3))),"")</f>
        <v/>
      </c>
      <c r="D174" s="79" t="str">
        <f t="array" ref="D174">IFERROR(INDEX('Summary '!$D$16:$D$35,SMALL(IF('Summary '!$M$16:$M$35&gt;0,ROW('Summary '!$D$16:$D$35)-ROW('Summary '!D$16)+1),ROWS('Summary '!D$2:'Summary '!D3))),"")</f>
        <v/>
      </c>
      <c r="E174" s="78" t="str">
        <f t="array" ref="E174">IFERROR(INDEX('Summary '!$E$16:$E$35,SMALL(IF('Summary '!$M$16:$M$35&gt;0,ROW('Summary '!$E$16:$E$35)-ROW('Summary '!E$16)+1),ROWS('Summary '!D$2:'Summary '!D3))),"")</f>
        <v/>
      </c>
      <c r="F174" s="80" t="str">
        <f t="array" ref="F174">IFERROR(INDEX('Summary '!$F$16:$F$35,SMALL(IF('Summary '!$M$16:$M$35&gt;0,ROW('Summary '!$F$16:$F$35)-ROW('Summary '!F$16)+1),ROWS('Summary '!F$2:'Summary '!F3))),"")</f>
        <v/>
      </c>
      <c r="G174" s="80" t="str">
        <f>IF(LEN(H174)&gt;0,'Summary '!$I$3,"")</f>
        <v/>
      </c>
      <c r="H174" s="81" t="str">
        <f t="array" ref="H174">IFERROR(INDEX('Summary '!$M$16:$M$35,SMALL(IF('Summary '!$M$16:$M$35&gt;0,ROW('Summary '!$M$16:$M$35)-ROW('Summary '!M$16)+1),ROWS('Summary '!L$2:'Summary '!L3))),"")</f>
        <v/>
      </c>
      <c r="I174" s="48"/>
      <c r="J174" s="48"/>
      <c r="K174" s="73"/>
      <c r="L174" s="72"/>
      <c r="M174" s="249"/>
      <c r="N174" s="50" t="str">
        <f t="shared" ref="N174:N192" si="42">IF(LEN(H174)&gt;0,IF(ISBLANK(M174),ROUND(H174*10000,2),ROUND(M174,2)),"")</f>
        <v/>
      </c>
      <c r="O174" s="74" t="str">
        <f t="shared" ref="O174:O192" si="43">IFERROR(ROUND(P174-N174,4),"")</f>
        <v/>
      </c>
      <c r="P174" s="75">
        <f>IFERROR(ROUND(VLOOKUP(G174,'Reference worksheet Do NOT edit'!$M$4:$O$5,3,FALSE)*H174+R174,4),0)</f>
        <v>0</v>
      </c>
      <c r="Q174" s="74">
        <f>IFERROR(ROUND(SUMIF('Reference worksheet Do NOT edit'!$M$4:$M$5,G174,'Reference worksheet Do NOT edit'!$N$4:$N$5)*H174,2),0)+IF(I174="Industry Co-Funded",(4000*H174),0)</f>
        <v>0</v>
      </c>
      <c r="R174" s="51"/>
      <c r="S174" s="76">
        <f t="shared" si="41"/>
        <v>0</v>
      </c>
      <c r="T174" s="62"/>
      <c r="U174" s="63"/>
    </row>
    <row r="175" spans="1:21" ht="24" customHeight="1" x14ac:dyDescent="0.25">
      <c r="A175" s="8"/>
      <c r="B175" s="79" t="str">
        <f t="array" ref="B175">IFERROR(INDEX('Summary '!$B$16:$B$35,SMALL(IF('Summary '!$M$16:$M$35&gt;0,ROW('Summary '!$B$16:$B$35)-ROW('Summary '!B$16)+1),ROWS('Summary '!B$2:'Summary '!B4))),"")</f>
        <v/>
      </c>
      <c r="C175" s="79" t="str">
        <f t="array" ref="C175">IFERROR(INDEX('Summary '!$C$16:$C$35,SMALL(IF('Summary '!$M$16:$M$35&gt;0,ROW('Summary '!$C$16:$C$35)-ROW('Summary '!C$16)+1),ROWS('Summary '!C$2:'Summary '!C4))),"")</f>
        <v/>
      </c>
      <c r="D175" s="79" t="str">
        <f t="array" ref="D175">IFERROR(INDEX('Summary '!$D$16:$D$35,SMALL(IF('Summary '!$M$16:$M$35&gt;0,ROW('Summary '!$D$16:$D$35)-ROW('Summary '!D$16)+1),ROWS('Summary '!D$2:'Summary '!D4))),"")</f>
        <v/>
      </c>
      <c r="E175" s="78" t="str">
        <f t="array" ref="E175">IFERROR(INDEX('Summary '!$E$16:$E$35,SMALL(IF('Summary '!$M$16:$M$35&gt;0,ROW('Summary '!$E$16:$E$35)-ROW('Summary '!E$16)+1),ROWS('Summary '!D$2:'Summary '!D4))),"")</f>
        <v/>
      </c>
      <c r="F175" s="80" t="str">
        <f t="array" ref="F175">IFERROR(INDEX('Summary '!$F$16:$F$35,SMALL(IF('Summary '!$M$16:$M$35&gt;0,ROW('Summary '!$F$16:$F$35)-ROW('Summary '!F$16)+1),ROWS('Summary '!F$2:'Summary '!F4))),"")</f>
        <v/>
      </c>
      <c r="G175" s="80" t="str">
        <f>IF(LEN(H175)&gt;0,'Summary '!$I$3,"")</f>
        <v/>
      </c>
      <c r="H175" s="81" t="str">
        <f t="array" ref="H175">IFERROR(INDEX('Summary '!$M$16:$M$35,SMALL(IF('Summary '!$M$16:$M$35&gt;0,ROW('Summary '!$M$16:$M$35)-ROW('Summary '!M$16)+1),ROWS('Summary '!L$2:'Summary '!L4))),"")</f>
        <v/>
      </c>
      <c r="I175" s="48"/>
      <c r="J175" s="48"/>
      <c r="K175" s="73"/>
      <c r="L175" s="72"/>
      <c r="M175" s="249"/>
      <c r="N175" s="50" t="str">
        <f t="shared" si="42"/>
        <v/>
      </c>
      <c r="O175" s="74" t="str">
        <f t="shared" si="43"/>
        <v/>
      </c>
      <c r="P175" s="75">
        <f>IFERROR(ROUND(VLOOKUP(G175,'Reference worksheet Do NOT edit'!$M$4:$O$5,3,FALSE)*H175+R175,4),0)</f>
        <v>0</v>
      </c>
      <c r="Q175" s="74">
        <f>IFERROR(ROUND(SUMIF('Reference worksheet Do NOT edit'!$M$4:$M$5,G175,'Reference worksheet Do NOT edit'!$N$4:$N$5)*H175,2),0)+IF(I175="Industry Co-Funded",(4000*H175),0)</f>
        <v>0</v>
      </c>
      <c r="R175" s="51"/>
      <c r="S175" s="76">
        <f t="shared" si="41"/>
        <v>0</v>
      </c>
      <c r="T175" s="63"/>
      <c r="U175" s="63"/>
    </row>
    <row r="176" spans="1:21" ht="24" customHeight="1" x14ac:dyDescent="0.25">
      <c r="A176" s="8"/>
      <c r="B176" s="79" t="str">
        <f t="array" ref="B176">IFERROR(INDEX('Summary '!$B$16:$B$35,SMALL(IF('Summary '!$M$16:$M$35&gt;0,ROW('Summary '!$B$16:$B$35)-ROW('Summary '!B$16)+1),ROWS('Summary '!B$2:'Summary '!B5))),"")</f>
        <v/>
      </c>
      <c r="C176" s="79" t="str">
        <f t="array" ref="C176">IFERROR(INDEX('Summary '!$C$16:$C$35,SMALL(IF('Summary '!$M$16:$M$35&gt;0,ROW('Summary '!$C$16:$C$35)-ROW('Summary '!C$16)+1),ROWS('Summary '!C$2:'Summary '!C5))),"")</f>
        <v/>
      </c>
      <c r="D176" s="79" t="str">
        <f t="array" ref="D176">IFERROR(INDEX('Summary '!$D$16:$D$35,SMALL(IF('Summary '!$M$16:$M$35&gt;0,ROW('Summary '!$D$16:$D$35)-ROW('Summary '!D$16)+1),ROWS('Summary '!D$2:'Summary '!D5))),"")</f>
        <v/>
      </c>
      <c r="E176" s="78" t="str">
        <f t="array" ref="E176">IFERROR(INDEX('Summary '!$E$16:$E$35,SMALL(IF('Summary '!$M$16:$M$35&gt;0,ROW('Summary '!$E$16:$E$35)-ROW('Summary '!E$16)+1),ROWS('Summary '!D$2:'Summary '!D5))),"")</f>
        <v/>
      </c>
      <c r="F176" s="80" t="str">
        <f t="array" ref="F176">IFERROR(INDEX('Summary '!$F$16:$F$35,SMALL(IF('Summary '!$M$16:$M$35&gt;0,ROW('Summary '!$F$16:$F$35)-ROW('Summary '!F$16)+1),ROWS('Summary '!F$2:'Summary '!F5))),"")</f>
        <v/>
      </c>
      <c r="G176" s="80" t="str">
        <f>IF(LEN(H176)&gt;0,'Summary '!$I$3,"")</f>
        <v/>
      </c>
      <c r="H176" s="81" t="str">
        <f t="array" ref="H176">IFERROR(INDEX('Summary '!$M$16:$M$35,SMALL(IF('Summary '!$M$16:$M$35&gt;0,ROW('Summary '!$M$16:$M$35)-ROW('Summary '!M$16)+1),ROWS('Summary '!L$2:'Summary '!L5))),"")</f>
        <v/>
      </c>
      <c r="I176" s="48"/>
      <c r="J176" s="48"/>
      <c r="K176" s="73"/>
      <c r="L176" s="72"/>
      <c r="M176" s="249"/>
      <c r="N176" s="50" t="str">
        <f t="shared" si="42"/>
        <v/>
      </c>
      <c r="O176" s="74" t="str">
        <f t="shared" si="43"/>
        <v/>
      </c>
      <c r="P176" s="75">
        <f>IFERROR(ROUND(VLOOKUP(G176,'Reference worksheet Do NOT edit'!$M$4:$O$5,3,FALSE)*H176+R176,4),0)</f>
        <v>0</v>
      </c>
      <c r="Q176" s="74">
        <f>IFERROR(ROUND(SUMIF('Reference worksheet Do NOT edit'!$M$4:$M$5,G176,'Reference worksheet Do NOT edit'!$N$4:$N$5)*H176,2),0)+IF(I176="Industry Co-Funded",(4000*H176),0)</f>
        <v>0</v>
      </c>
      <c r="R176" s="51"/>
      <c r="S176" s="76">
        <f t="shared" si="41"/>
        <v>0</v>
      </c>
      <c r="T176" s="63"/>
      <c r="U176" s="63"/>
    </row>
    <row r="177" spans="1:21" ht="24" customHeight="1" x14ac:dyDescent="0.25">
      <c r="A177" s="8"/>
      <c r="B177" s="79" t="str">
        <f t="array" ref="B177">IFERROR(INDEX('Summary '!$B$16:$B$35,SMALL(IF('Summary '!$M$16:$M$35&gt;0,ROW('Summary '!$B$16:$B$35)-ROW('Summary '!B$16)+1),ROWS('Summary '!B$2:'Summary '!B6))),"")</f>
        <v/>
      </c>
      <c r="C177" s="79" t="str">
        <f t="array" ref="C177">IFERROR(INDEX('Summary '!$C$16:$C$35,SMALL(IF('Summary '!$M$16:$M$35&gt;0,ROW('Summary '!$C$16:$C$35)-ROW('Summary '!C$16)+1),ROWS('Summary '!C$2:'Summary '!C6))),"")</f>
        <v/>
      </c>
      <c r="D177" s="79" t="str">
        <f t="array" ref="D177">IFERROR(INDEX('Summary '!$D$16:$D$35,SMALL(IF('Summary '!$M$16:$M$35&gt;0,ROW('Summary '!$D$16:$D$35)-ROW('Summary '!D$16)+1),ROWS('Summary '!D$2:'Summary '!D6))),"")</f>
        <v/>
      </c>
      <c r="E177" s="78" t="str">
        <f t="array" ref="E177">IFERROR(INDEX('Summary '!$E$16:$E$35,SMALL(IF('Summary '!$M$16:$M$35&gt;0,ROW('Summary '!$E$16:$E$35)-ROW('Summary '!E$16)+1),ROWS('Summary '!D$2:'Summary '!D6))),"")</f>
        <v/>
      </c>
      <c r="F177" s="80" t="str">
        <f t="array" ref="F177">IFERROR(INDEX('Summary '!$F$16:$F$35,SMALL(IF('Summary '!$M$16:$M$35&gt;0,ROW('Summary '!$F$16:$F$35)-ROW('Summary '!F$16)+1),ROWS('Summary '!F$2:'Summary '!F6))),"")</f>
        <v/>
      </c>
      <c r="G177" s="80" t="str">
        <f>IF(LEN(H177)&gt;0,'Summary '!$I$3,"")</f>
        <v/>
      </c>
      <c r="H177" s="81" t="str">
        <f t="array" ref="H177">IFERROR(INDEX('Summary '!$M$16:$M$35,SMALL(IF('Summary '!$M$16:$M$35&gt;0,ROW('Summary '!$M$16:$M$35)-ROW('Summary '!M$16)+1),ROWS('Summary '!L$2:'Summary '!L6))),"")</f>
        <v/>
      </c>
      <c r="I177" s="48"/>
      <c r="J177" s="48"/>
      <c r="K177" s="73"/>
      <c r="L177" s="72"/>
      <c r="M177" s="249"/>
      <c r="N177" s="50" t="str">
        <f t="shared" si="42"/>
        <v/>
      </c>
      <c r="O177" s="74" t="str">
        <f t="shared" si="43"/>
        <v/>
      </c>
      <c r="P177" s="75">
        <f>IFERROR(ROUND(VLOOKUP(G177,'Reference worksheet Do NOT edit'!$M$4:$O$5,3,FALSE)*H177+R177,4),0)</f>
        <v>0</v>
      </c>
      <c r="Q177" s="74">
        <f>IFERROR(ROUND(SUMIF('Reference worksheet Do NOT edit'!$M$4:$M$5,G177,'Reference worksheet Do NOT edit'!$N$4:$N$5)*H177,2),0)+IF(I177="Industry Co-Funded",(4000*H177),0)</f>
        <v>0</v>
      </c>
      <c r="R177" s="51"/>
      <c r="S177" s="76">
        <f t="shared" si="41"/>
        <v>0</v>
      </c>
      <c r="T177" s="63"/>
      <c r="U177" s="63"/>
    </row>
    <row r="178" spans="1:21" ht="24" customHeight="1" x14ac:dyDescent="0.25">
      <c r="A178" s="8"/>
      <c r="B178" s="79" t="str">
        <f t="array" ref="B178">IFERROR(INDEX('Summary '!$B$16:$B$35,SMALL(IF('Summary '!$M$16:$M$35&gt;0,ROW('Summary '!$B$16:$B$35)-ROW('Summary '!B$16)+1),ROWS('Summary '!B$2:'Summary '!B7))),"")</f>
        <v/>
      </c>
      <c r="C178" s="79" t="str">
        <f t="array" ref="C178">IFERROR(INDEX('Summary '!$C$16:$C$35,SMALL(IF('Summary '!$M$16:$M$35&gt;0,ROW('Summary '!$C$16:$C$35)-ROW('Summary '!C$16)+1),ROWS('Summary '!C$2:'Summary '!C7))),"")</f>
        <v/>
      </c>
      <c r="D178" s="79" t="str">
        <f t="array" ref="D178">IFERROR(INDEX('Summary '!$D$16:$D$35,SMALL(IF('Summary '!$M$16:$M$35&gt;0,ROW('Summary '!$D$16:$D$35)-ROW('Summary '!D$16)+1),ROWS('Summary '!D$2:'Summary '!D7))),"")</f>
        <v/>
      </c>
      <c r="E178" s="78" t="str">
        <f t="array" ref="E178">IFERROR(INDEX('Summary '!$E$16:$E$35,SMALL(IF('Summary '!$M$16:$M$35&gt;0,ROW('Summary '!$E$16:$E$35)-ROW('Summary '!E$16)+1),ROWS('Summary '!D$2:'Summary '!D7))),"")</f>
        <v/>
      </c>
      <c r="F178" s="80" t="str">
        <f t="array" ref="F178">IFERROR(INDEX('Summary '!$F$16:$F$35,SMALL(IF('Summary '!$M$16:$M$35&gt;0,ROW('Summary '!$F$16:$F$35)-ROW('Summary '!F$16)+1),ROWS('Summary '!F$2:'Summary '!F7))),"")</f>
        <v/>
      </c>
      <c r="G178" s="80" t="str">
        <f>IF(LEN(H178)&gt;0,'Summary '!$I$3,"")</f>
        <v/>
      </c>
      <c r="H178" s="81" t="str">
        <f t="array" ref="H178">IFERROR(INDEX('Summary '!$M$16:$M$35,SMALL(IF('Summary '!$M$16:$M$35&gt;0,ROW('Summary '!$M$16:$M$35)-ROW('Summary '!M$16)+1),ROWS('Summary '!L$2:'Summary '!L7))),"")</f>
        <v/>
      </c>
      <c r="I178" s="48"/>
      <c r="J178" s="48"/>
      <c r="K178" s="73"/>
      <c r="L178" s="72"/>
      <c r="M178" s="249"/>
      <c r="N178" s="50" t="str">
        <f t="shared" si="42"/>
        <v/>
      </c>
      <c r="O178" s="74" t="str">
        <f t="shared" si="43"/>
        <v/>
      </c>
      <c r="P178" s="75">
        <f>IFERROR(ROUND(VLOOKUP(G178,'Reference worksheet Do NOT edit'!$M$4:$O$5,3,FALSE)*H178+R178,4),0)</f>
        <v>0</v>
      </c>
      <c r="Q178" s="74">
        <f>IFERROR(ROUND(SUMIF('Reference worksheet Do NOT edit'!$M$4:$M$5,G178,'Reference worksheet Do NOT edit'!$N$4:$N$5)*H178,2),0)+IF(I178="Industry Co-Funded",(4000*H178),0)</f>
        <v>0</v>
      </c>
      <c r="R178" s="51"/>
      <c r="S178" s="76">
        <f t="shared" si="41"/>
        <v>0</v>
      </c>
      <c r="T178" s="63"/>
      <c r="U178" s="63"/>
    </row>
    <row r="179" spans="1:21" ht="24" customHeight="1" x14ac:dyDescent="0.25">
      <c r="A179" s="8"/>
      <c r="B179" s="79" t="str">
        <f t="array" ref="B179">IFERROR(INDEX('Summary '!$B$16:$B$35,SMALL(IF('Summary '!$M$16:$M$35&gt;0,ROW('Summary '!$B$16:$B$35)-ROW('Summary '!B$16)+1),ROWS('Summary '!B$2:'Summary '!B8))),"")</f>
        <v/>
      </c>
      <c r="C179" s="79" t="str">
        <f t="array" ref="C179">IFERROR(INDEX('Summary '!$C$16:$C$35,SMALL(IF('Summary '!$M$16:$M$35&gt;0,ROW('Summary '!$C$16:$C$35)-ROW('Summary '!C$16)+1),ROWS('Summary '!C$2:'Summary '!C8))),"")</f>
        <v/>
      </c>
      <c r="D179" s="79" t="str">
        <f t="array" ref="D179">IFERROR(INDEX('Summary '!$D$16:$D$35,SMALL(IF('Summary '!$M$16:$M$35&gt;0,ROW('Summary '!$D$16:$D$35)-ROW('Summary '!D$16)+1),ROWS('Summary '!D$2:'Summary '!D8))),"")</f>
        <v/>
      </c>
      <c r="E179" s="78" t="str">
        <f t="array" ref="E179">IFERROR(INDEX('Summary '!$E$16:$E$35,SMALL(IF('Summary '!$M$16:$M$35&gt;0,ROW('Summary '!$E$16:$E$35)-ROW('Summary '!E$16)+1),ROWS('Summary '!D$2:'Summary '!D8))),"")</f>
        <v/>
      </c>
      <c r="F179" s="80" t="str">
        <f t="array" ref="F179">IFERROR(INDEX('Summary '!$F$16:$F$35,SMALL(IF('Summary '!$M$16:$M$35&gt;0,ROW('Summary '!$F$16:$F$35)-ROW('Summary '!F$16)+1),ROWS('Summary '!F$2:'Summary '!F8))),"")</f>
        <v/>
      </c>
      <c r="G179" s="80" t="str">
        <f>IF(LEN(H179)&gt;0,'Summary '!$I$3,"")</f>
        <v/>
      </c>
      <c r="H179" s="81" t="str">
        <f t="array" ref="H179">IFERROR(INDEX('Summary '!$M$16:$M$35,SMALL(IF('Summary '!$M$16:$M$35&gt;0,ROW('Summary '!$M$16:$M$35)-ROW('Summary '!M$16)+1),ROWS('Summary '!L$2:'Summary '!L8))),"")</f>
        <v/>
      </c>
      <c r="I179" s="48"/>
      <c r="J179" s="48"/>
      <c r="K179" s="73"/>
      <c r="L179" s="72"/>
      <c r="M179" s="249"/>
      <c r="N179" s="50" t="str">
        <f t="shared" si="42"/>
        <v/>
      </c>
      <c r="O179" s="74" t="str">
        <f t="shared" si="43"/>
        <v/>
      </c>
      <c r="P179" s="75">
        <f>IFERROR(ROUND(VLOOKUP(G179,'Reference worksheet Do NOT edit'!$M$4:$O$5,3,FALSE)*H179+R179,4),0)</f>
        <v>0</v>
      </c>
      <c r="Q179" s="74">
        <f>IFERROR(ROUND(SUMIF('Reference worksheet Do NOT edit'!$M$4:$M$5,G179,'Reference worksheet Do NOT edit'!$N$4:$N$5)*H179,2),0)+IF(I179="Industry Co-Funded",(4000*H179),0)</f>
        <v>0</v>
      </c>
      <c r="R179" s="51"/>
      <c r="S179" s="76">
        <f t="shared" si="41"/>
        <v>0</v>
      </c>
      <c r="T179" s="63"/>
      <c r="U179" s="63"/>
    </row>
    <row r="180" spans="1:21" ht="24" customHeight="1" x14ac:dyDescent="0.25">
      <c r="A180" s="8"/>
      <c r="B180" s="79" t="str">
        <f t="array" ref="B180">IFERROR(INDEX('Summary '!$B$16:$B$35,SMALL(IF('Summary '!$M$16:$M$35&gt;0,ROW('Summary '!$B$16:$B$35)-ROW('Summary '!B$16)+1),ROWS('Summary '!B$2:'Summary '!B9))),"")</f>
        <v/>
      </c>
      <c r="C180" s="79" t="str">
        <f t="array" ref="C180">IFERROR(INDEX('Summary '!$C$16:$C$35,SMALL(IF('Summary '!$M$16:$M$35&gt;0,ROW('Summary '!$C$16:$C$35)-ROW('Summary '!C$16)+1),ROWS('Summary '!C$2:'Summary '!C9))),"")</f>
        <v/>
      </c>
      <c r="D180" s="79" t="str">
        <f t="array" ref="D180">IFERROR(INDEX('Summary '!$D$16:$D$35,SMALL(IF('Summary '!$M$16:$M$35&gt;0,ROW('Summary '!$D$16:$D$35)-ROW('Summary '!D$16)+1),ROWS('Summary '!D$2:'Summary '!D9))),"")</f>
        <v/>
      </c>
      <c r="E180" s="78" t="str">
        <f t="array" ref="E180">IFERROR(INDEX('Summary '!$E$16:$E$35,SMALL(IF('Summary '!$M$16:$M$35&gt;0,ROW('Summary '!$E$16:$E$35)-ROW('Summary '!E$16)+1),ROWS('Summary '!D$2:'Summary '!D9))),"")</f>
        <v/>
      </c>
      <c r="F180" s="80" t="str">
        <f t="array" ref="F180">IFERROR(INDEX('Summary '!$F$16:$F$35,SMALL(IF('Summary '!$M$16:$M$35&gt;0,ROW('Summary '!$F$16:$F$35)-ROW('Summary '!F$16)+1),ROWS('Summary '!F$2:'Summary '!F9))),"")</f>
        <v/>
      </c>
      <c r="G180" s="80" t="str">
        <f>IF(LEN(H180)&gt;0,'Summary '!$I$3,"")</f>
        <v/>
      </c>
      <c r="H180" s="81" t="str">
        <f t="array" ref="H180">IFERROR(INDEX('Summary '!$M$16:$M$35,SMALL(IF('Summary '!$M$16:$M$35&gt;0,ROW('Summary '!$M$16:$M$35)-ROW('Summary '!M$16)+1),ROWS('Summary '!L$2:'Summary '!L9))),"")</f>
        <v/>
      </c>
      <c r="I180" s="48"/>
      <c r="J180" s="48"/>
      <c r="K180" s="73"/>
      <c r="L180" s="72"/>
      <c r="M180" s="249"/>
      <c r="N180" s="50" t="str">
        <f t="shared" si="42"/>
        <v/>
      </c>
      <c r="O180" s="74" t="str">
        <f t="shared" si="43"/>
        <v/>
      </c>
      <c r="P180" s="75">
        <f>IFERROR(ROUND(VLOOKUP(G180,'Reference worksheet Do NOT edit'!$M$4:$O$5,3,FALSE)*H180+R180,4),0)</f>
        <v>0</v>
      </c>
      <c r="Q180" s="74">
        <f>IFERROR(ROUND(SUMIF('Reference worksheet Do NOT edit'!$M$4:$M$5,G180,'Reference worksheet Do NOT edit'!$N$4:$N$5)*H180,2),0)+IF(I180="Industry Co-Funded",(4000*H180),0)</f>
        <v>0</v>
      </c>
      <c r="R180" s="51"/>
      <c r="S180" s="76">
        <f t="shared" si="41"/>
        <v>0</v>
      </c>
      <c r="T180" s="63"/>
      <c r="U180" s="63"/>
    </row>
    <row r="181" spans="1:21" ht="24" customHeight="1" x14ac:dyDescent="0.25">
      <c r="A181" s="8"/>
      <c r="B181" s="79" t="str">
        <f t="array" ref="B181">IFERROR(INDEX('Summary '!$B$16:$B$35,SMALL(IF('Summary '!$M$16:$M$35&gt;0,ROW('Summary '!$B$16:$B$35)-ROW('Summary '!B$16)+1),ROWS('Summary '!B$2:'Summary '!B10))),"")</f>
        <v/>
      </c>
      <c r="C181" s="79" t="str">
        <f t="array" ref="C181">IFERROR(INDEX('Summary '!$C$16:$C$35,SMALL(IF('Summary '!$M$16:$M$35&gt;0,ROW('Summary '!$C$16:$C$35)-ROW('Summary '!C$16)+1),ROWS('Summary '!C$2:'Summary '!C10))),"")</f>
        <v/>
      </c>
      <c r="D181" s="79" t="str">
        <f t="array" ref="D181">IFERROR(INDEX('Summary '!$D$16:$D$35,SMALL(IF('Summary '!$M$16:$M$35&gt;0,ROW('Summary '!$D$16:$D$35)-ROW('Summary '!D$16)+1),ROWS('Summary '!D$2:'Summary '!D10))),"")</f>
        <v/>
      </c>
      <c r="E181" s="78" t="str">
        <f t="array" ref="E181">IFERROR(INDEX('Summary '!$E$16:$E$35,SMALL(IF('Summary '!$M$16:$M$35&gt;0,ROW('Summary '!$E$16:$E$35)-ROW('Summary '!E$16)+1),ROWS('Summary '!D$2:'Summary '!D10))),"")</f>
        <v/>
      </c>
      <c r="F181" s="80" t="str">
        <f t="array" ref="F181">IFERROR(INDEX('Summary '!$F$16:$F$35,SMALL(IF('Summary '!$M$16:$M$35&gt;0,ROW('Summary '!$F$16:$F$35)-ROW('Summary '!F$16)+1),ROWS('Summary '!F$2:'Summary '!F10))),"")</f>
        <v/>
      </c>
      <c r="G181" s="80" t="str">
        <f>IF(LEN(H181)&gt;0,'Summary '!$I$3,"")</f>
        <v/>
      </c>
      <c r="H181" s="81" t="str">
        <f t="array" ref="H181">IFERROR(INDEX('Summary '!$M$16:$M$35,SMALL(IF('Summary '!$M$16:$M$35&gt;0,ROW('Summary '!$M$16:$M$35)-ROW('Summary '!M$16)+1),ROWS('Summary '!L$2:'Summary '!L10))),"")</f>
        <v/>
      </c>
      <c r="I181" s="48"/>
      <c r="J181" s="48"/>
      <c r="K181" s="73"/>
      <c r="L181" s="72"/>
      <c r="M181" s="249"/>
      <c r="N181" s="50" t="str">
        <f t="shared" si="42"/>
        <v/>
      </c>
      <c r="O181" s="74" t="str">
        <f t="shared" si="43"/>
        <v/>
      </c>
      <c r="P181" s="75">
        <f>IFERROR(ROUND(VLOOKUP(G181,'Reference worksheet Do NOT edit'!$M$4:$O$5,3,FALSE)*H181+R181,4),0)</f>
        <v>0</v>
      </c>
      <c r="Q181" s="74">
        <f>IFERROR(ROUND(SUMIF('Reference worksheet Do NOT edit'!$M$4:$M$5,G181,'Reference worksheet Do NOT edit'!$N$4:$N$5)*H181,2),0)+IF(I181="Industry Co-Funded",(4000*H181),0)</f>
        <v>0</v>
      </c>
      <c r="R181" s="51"/>
      <c r="S181" s="76">
        <f t="shared" si="41"/>
        <v>0</v>
      </c>
      <c r="T181" s="63"/>
      <c r="U181" s="63"/>
    </row>
    <row r="182" spans="1:21" ht="24" customHeight="1" x14ac:dyDescent="0.25">
      <c r="A182" s="8"/>
      <c r="B182" s="79" t="str">
        <f t="array" ref="B182">IFERROR(INDEX('Summary '!$B$16:$B$35,SMALL(IF('Summary '!$M$16:$M$35&gt;0,ROW('Summary '!$B$16:$B$35)-ROW('Summary '!B$16)+1),ROWS('Summary '!B$2:'Summary '!B11))),"")</f>
        <v/>
      </c>
      <c r="C182" s="79" t="str">
        <f t="array" ref="C182">IFERROR(INDEX('Summary '!$C$16:$C$35,SMALL(IF('Summary '!$M$16:$M$35&gt;0,ROW('Summary '!$C$16:$C$35)-ROW('Summary '!C$16)+1),ROWS('Summary '!C$2:'Summary '!C11))),"")</f>
        <v/>
      </c>
      <c r="D182" s="79" t="str">
        <f t="array" ref="D182">IFERROR(INDEX('Summary '!$D$16:$D$35,SMALL(IF('Summary '!$M$16:$M$35&gt;0,ROW('Summary '!$D$16:$D$35)-ROW('Summary '!D$16)+1),ROWS('Summary '!D$2:'Summary '!D11))),"")</f>
        <v/>
      </c>
      <c r="E182" s="78" t="str">
        <f t="array" ref="E182">IFERROR(INDEX('Summary '!$E$16:$E$35,SMALL(IF('Summary '!$M$16:$M$35&gt;0,ROW('Summary '!$E$16:$E$35)-ROW('Summary '!E$16)+1),ROWS('Summary '!D$2:'Summary '!D11))),"")</f>
        <v/>
      </c>
      <c r="F182" s="80" t="str">
        <f t="array" ref="F182">IFERROR(INDEX('Summary '!$F$16:$F$35,SMALL(IF('Summary '!$M$16:$M$35&gt;0,ROW('Summary '!$F$16:$F$35)-ROW('Summary '!F$16)+1),ROWS('Summary '!F$2:'Summary '!F11))),"")</f>
        <v/>
      </c>
      <c r="G182" s="80" t="str">
        <f>IF(LEN(H182)&gt;0,'Summary '!$I$3,"")</f>
        <v/>
      </c>
      <c r="H182" s="81" t="str">
        <f t="array" ref="H182">IFERROR(INDEX('Summary '!$M$16:$M$35,SMALL(IF('Summary '!$M$16:$M$35&gt;0,ROW('Summary '!$M$16:$M$35)-ROW('Summary '!M$16)+1),ROWS('Summary '!L$2:'Summary '!L11))),"")</f>
        <v/>
      </c>
      <c r="I182" s="48"/>
      <c r="J182" s="48"/>
      <c r="K182" s="73"/>
      <c r="L182" s="72"/>
      <c r="M182" s="249"/>
      <c r="N182" s="50" t="str">
        <f t="shared" si="42"/>
        <v/>
      </c>
      <c r="O182" s="74" t="str">
        <f t="shared" si="43"/>
        <v/>
      </c>
      <c r="P182" s="75">
        <f>IFERROR(ROUND(VLOOKUP(G182,'Reference worksheet Do NOT edit'!$M$4:$O$5,3,FALSE)*H182+R182,4),0)</f>
        <v>0</v>
      </c>
      <c r="Q182" s="74">
        <f>IFERROR(ROUND(SUMIF('Reference worksheet Do NOT edit'!$M$4:$M$5,G182,'Reference worksheet Do NOT edit'!$N$4:$N$5)*H182,2),0)+IF(I182="Industry Co-Funded",(4000*H182),0)</f>
        <v>0</v>
      </c>
      <c r="R182" s="51"/>
      <c r="S182" s="76">
        <f t="shared" si="41"/>
        <v>0</v>
      </c>
      <c r="T182" s="63"/>
      <c r="U182" s="63"/>
    </row>
    <row r="183" spans="1:21" ht="24" customHeight="1" x14ac:dyDescent="0.25">
      <c r="A183" s="8"/>
      <c r="B183" s="79" t="str">
        <f t="array" ref="B183">IFERROR(INDEX('Summary '!$B$16:$B$35,SMALL(IF('Summary '!$M$16:$M$35&gt;0,ROW('Summary '!$B$16:$B$35)-ROW('Summary '!B$16)+1),ROWS('Summary '!B$2:'Summary '!B12))),"")</f>
        <v/>
      </c>
      <c r="C183" s="79" t="str">
        <f t="array" ref="C183">IFERROR(INDEX('Summary '!$C$16:$C$35,SMALL(IF('Summary '!$M$16:$M$35&gt;0,ROW('Summary '!$C$16:$C$35)-ROW('Summary '!C$16)+1),ROWS('Summary '!C$2:'Summary '!C12))),"")</f>
        <v/>
      </c>
      <c r="D183" s="79" t="str">
        <f t="array" ref="D183">IFERROR(INDEX('Summary '!$D$16:$D$35,SMALL(IF('Summary '!$M$16:$M$35&gt;0,ROW('Summary '!$D$16:$D$35)-ROW('Summary '!D$16)+1),ROWS('Summary '!D$2:'Summary '!D12))),"")</f>
        <v/>
      </c>
      <c r="E183" s="78" t="str">
        <f t="array" ref="E183">IFERROR(INDEX('Summary '!$E$16:$E$35,SMALL(IF('Summary '!$M$16:$M$35&gt;0,ROW('Summary '!$E$16:$E$35)-ROW('Summary '!E$16)+1),ROWS('Summary '!D$2:'Summary '!D12))),"")</f>
        <v/>
      </c>
      <c r="F183" s="80" t="str">
        <f t="array" ref="F183">IFERROR(INDEX('Summary '!$F$16:$F$35,SMALL(IF('Summary '!$M$16:$M$35&gt;0,ROW('Summary '!$F$16:$F$35)-ROW('Summary '!F$16)+1),ROWS('Summary '!F$2:'Summary '!F12))),"")</f>
        <v/>
      </c>
      <c r="G183" s="80" t="str">
        <f>IF(LEN(H183)&gt;0,'Summary '!$I$3,"")</f>
        <v/>
      </c>
      <c r="H183" s="81" t="str">
        <f t="array" ref="H183">IFERROR(INDEX('Summary '!$M$16:$M$35,SMALL(IF('Summary '!$M$16:$M$35&gt;0,ROW('Summary '!$M$16:$M$35)-ROW('Summary '!M$16)+1),ROWS('Summary '!L$2:'Summary '!L12))),"")</f>
        <v/>
      </c>
      <c r="I183" s="48"/>
      <c r="J183" s="48"/>
      <c r="K183" s="73"/>
      <c r="L183" s="72"/>
      <c r="M183" s="249"/>
      <c r="N183" s="50" t="str">
        <f t="shared" si="42"/>
        <v/>
      </c>
      <c r="O183" s="74" t="str">
        <f t="shared" si="43"/>
        <v/>
      </c>
      <c r="P183" s="75">
        <f>IFERROR(ROUND(VLOOKUP(G183,'Reference worksheet Do NOT edit'!$M$4:$O$5,3,FALSE)*H183+R183,4),0)</f>
        <v>0</v>
      </c>
      <c r="Q183" s="74">
        <f>IFERROR(ROUND(SUMIF('Reference worksheet Do NOT edit'!$M$4:$M$5,G183,'Reference worksheet Do NOT edit'!$N$4:$N$5)*H183,2),0)+IF(I183="Industry Co-Funded",(4000*H183),0)</f>
        <v>0</v>
      </c>
      <c r="R183" s="51"/>
      <c r="S183" s="76">
        <f t="shared" si="41"/>
        <v>0</v>
      </c>
      <c r="T183" s="63"/>
      <c r="U183" s="63"/>
    </row>
    <row r="184" spans="1:21" ht="24" customHeight="1" x14ac:dyDescent="0.25">
      <c r="A184" s="8"/>
      <c r="B184" s="79" t="str">
        <f t="array" ref="B184">IFERROR(INDEX('Summary '!$B$16:$B$35,SMALL(IF('Summary '!$M$16:$M$35&gt;0,ROW('Summary '!$B$16:$B$35)-ROW('Summary '!B$16)+1),ROWS('Summary '!B$2:'Summary '!B13))),"")</f>
        <v/>
      </c>
      <c r="C184" s="79" t="str">
        <f t="array" ref="C184">IFERROR(INDEX('Summary '!$C$16:$C$35,SMALL(IF('Summary '!$M$16:$M$35&gt;0,ROW('Summary '!$C$16:$C$35)-ROW('Summary '!C$16)+1),ROWS('Summary '!C$2:'Summary '!C13))),"")</f>
        <v/>
      </c>
      <c r="D184" s="79" t="str">
        <f t="array" ref="D184">IFERROR(INDEX('Summary '!$D$16:$D$35,SMALL(IF('Summary '!$M$16:$M$35&gt;0,ROW('Summary '!$D$16:$D$35)-ROW('Summary '!D$16)+1),ROWS('Summary '!D$2:'Summary '!D13))),"")</f>
        <v/>
      </c>
      <c r="E184" s="78" t="str">
        <f t="array" ref="E184">IFERROR(INDEX('Summary '!$E$16:$E$35,SMALL(IF('Summary '!$M$16:$M$35&gt;0,ROW('Summary '!$E$16:$E$35)-ROW('Summary '!E$16)+1),ROWS('Summary '!D$2:'Summary '!D13))),"")</f>
        <v/>
      </c>
      <c r="F184" s="80" t="str">
        <f t="array" ref="F184">IFERROR(INDEX('Summary '!$F$16:$F$35,SMALL(IF('Summary '!$M$16:$M$35&gt;0,ROW('Summary '!$F$16:$F$35)-ROW('Summary '!F$16)+1),ROWS('Summary '!F$2:'Summary '!F13))),"")</f>
        <v/>
      </c>
      <c r="G184" s="80" t="str">
        <f>IF(LEN(H184)&gt;0,'Summary '!$I$3,"")</f>
        <v/>
      </c>
      <c r="H184" s="81" t="str">
        <f t="array" ref="H184">IFERROR(INDEX('Summary '!$M$16:$M$35,SMALL(IF('Summary '!$M$16:$M$35&gt;0,ROW('Summary '!$M$16:$M$35)-ROW('Summary '!M$16)+1),ROWS('Summary '!L$2:'Summary '!L13))),"")</f>
        <v/>
      </c>
      <c r="I184" s="48"/>
      <c r="J184" s="48"/>
      <c r="K184" s="73"/>
      <c r="L184" s="72"/>
      <c r="M184" s="249"/>
      <c r="N184" s="50" t="str">
        <f t="shared" si="42"/>
        <v/>
      </c>
      <c r="O184" s="74" t="str">
        <f t="shared" si="43"/>
        <v/>
      </c>
      <c r="P184" s="75">
        <f>IFERROR(ROUND(VLOOKUP(G184,'Reference worksheet Do NOT edit'!$M$4:$O$5,3,FALSE)*H184+R184,4),0)</f>
        <v>0</v>
      </c>
      <c r="Q184" s="74">
        <f>IFERROR(ROUND(SUMIF('Reference worksheet Do NOT edit'!$M$4:$M$5,G184,'Reference worksheet Do NOT edit'!$N$4:$N$5)*H184,2),0)+IF(I184="Industry Co-Funded",(4000*H184),0)</f>
        <v>0</v>
      </c>
      <c r="R184" s="51"/>
      <c r="S184" s="76">
        <f t="shared" si="41"/>
        <v>0</v>
      </c>
      <c r="T184" s="63"/>
      <c r="U184" s="63"/>
    </row>
    <row r="185" spans="1:21" ht="24" customHeight="1" x14ac:dyDescent="0.25">
      <c r="A185" s="8"/>
      <c r="B185" s="79" t="str">
        <f t="array" ref="B185">IFERROR(INDEX('Summary '!$B$16:$B$35,SMALL(IF('Summary '!$M$16:$M$35&gt;0,ROW('Summary '!$B$16:$B$35)-ROW('Summary '!B$16)+1),ROWS('Summary '!B$2:'Summary '!B14))),"")</f>
        <v/>
      </c>
      <c r="C185" s="79" t="str">
        <f t="array" ref="C185">IFERROR(INDEX('Summary '!$C$16:$C$35,SMALL(IF('Summary '!$M$16:$M$35&gt;0,ROW('Summary '!$C$16:$C$35)-ROW('Summary '!C$16)+1),ROWS('Summary '!C$2:'Summary '!C14))),"")</f>
        <v/>
      </c>
      <c r="D185" s="79" t="str">
        <f t="array" ref="D185">IFERROR(INDEX('Summary '!$D$16:$D$35,SMALL(IF('Summary '!$M$16:$M$35&gt;0,ROW('Summary '!$D$16:$D$35)-ROW('Summary '!D$16)+1),ROWS('Summary '!D$2:'Summary '!D14))),"")</f>
        <v/>
      </c>
      <c r="E185" s="78" t="str">
        <f t="array" ref="E185">IFERROR(INDEX('Summary '!$E$16:$E$35,SMALL(IF('Summary '!$M$16:$M$35&gt;0,ROW('Summary '!$E$16:$E$35)-ROW('Summary '!E$16)+1),ROWS('Summary '!D$2:'Summary '!D14))),"")</f>
        <v/>
      </c>
      <c r="F185" s="80" t="str">
        <f t="array" ref="F185">IFERROR(INDEX('Summary '!$F$16:$F$35,SMALL(IF('Summary '!$M$16:$M$35&gt;0,ROW('Summary '!$F$16:$F$35)-ROW('Summary '!F$16)+1),ROWS('Summary '!F$2:'Summary '!F14))),"")</f>
        <v/>
      </c>
      <c r="G185" s="80" t="str">
        <f>IF(LEN(H185)&gt;0,'Summary '!$I$3,"")</f>
        <v/>
      </c>
      <c r="H185" s="81" t="str">
        <f t="array" ref="H185">IFERROR(INDEX('Summary '!$M$16:$M$35,SMALL(IF('Summary '!$M$16:$M$35&gt;0,ROW('Summary '!$M$16:$M$35)-ROW('Summary '!M$16)+1),ROWS('Summary '!L$2:'Summary '!L14))),"")</f>
        <v/>
      </c>
      <c r="I185" s="48"/>
      <c r="J185" s="48"/>
      <c r="K185" s="73"/>
      <c r="L185" s="72"/>
      <c r="M185" s="249"/>
      <c r="N185" s="50" t="str">
        <f t="shared" si="42"/>
        <v/>
      </c>
      <c r="O185" s="74" t="str">
        <f t="shared" si="43"/>
        <v/>
      </c>
      <c r="P185" s="75">
        <f>IFERROR(ROUND(VLOOKUP(G185,'Reference worksheet Do NOT edit'!$M$4:$O$5,3,FALSE)*H185+R185,4),0)</f>
        <v>0</v>
      </c>
      <c r="Q185" s="74">
        <f>IFERROR(ROUND(SUMIF('Reference worksheet Do NOT edit'!$M$4:$M$5,G185,'Reference worksheet Do NOT edit'!$N$4:$N$5)*H185,2),0)+IF(I185="Industry Co-Funded",(4000*H185),0)</f>
        <v>0</v>
      </c>
      <c r="R185" s="51"/>
      <c r="S185" s="76">
        <f t="shared" si="41"/>
        <v>0</v>
      </c>
      <c r="T185" s="63"/>
      <c r="U185" s="63"/>
    </row>
    <row r="186" spans="1:21" ht="24" customHeight="1" x14ac:dyDescent="0.25">
      <c r="A186" s="8"/>
      <c r="B186" s="79" t="str">
        <f t="array" ref="B186">IFERROR(INDEX('Summary '!$B$16:$B$35,SMALL(IF('Summary '!$M$16:$M$35&gt;0,ROW('Summary '!$B$16:$B$35)-ROW('Summary '!B$16)+1),ROWS('Summary '!B$2:'Summary '!B15))),"")</f>
        <v/>
      </c>
      <c r="C186" s="79" t="str">
        <f t="array" ref="C186">IFERROR(INDEX('Summary '!$C$16:$C$35,SMALL(IF('Summary '!$M$16:$M$35&gt;0,ROW('Summary '!$C$16:$C$35)-ROW('Summary '!C$16)+1),ROWS('Summary '!C$2:'Summary '!C15))),"")</f>
        <v/>
      </c>
      <c r="D186" s="79" t="str">
        <f t="array" ref="D186">IFERROR(INDEX('Summary '!$D$16:$D$35,SMALL(IF('Summary '!$M$16:$M$35&gt;0,ROW('Summary '!$D$16:$D$35)-ROW('Summary '!D$16)+1),ROWS('Summary '!D$2:'Summary '!D15))),"")</f>
        <v/>
      </c>
      <c r="E186" s="78" t="str">
        <f t="array" ref="E186">IFERROR(INDEX('Summary '!$E$16:$E$35,SMALL(IF('Summary '!$M$16:$M$35&gt;0,ROW('Summary '!$E$16:$E$35)-ROW('Summary '!E$16)+1),ROWS('Summary '!D$2:'Summary '!D15))),"")</f>
        <v/>
      </c>
      <c r="F186" s="80" t="str">
        <f t="array" ref="F186">IFERROR(INDEX('Summary '!$F$16:$F$35,SMALL(IF('Summary '!$M$16:$M$35&gt;0,ROW('Summary '!$F$16:$F$35)-ROW('Summary '!F$16)+1),ROWS('Summary '!F$2:'Summary '!F15))),"")</f>
        <v/>
      </c>
      <c r="G186" s="80" t="str">
        <f>IF(LEN(H186)&gt;0,'Summary '!$I$3,"")</f>
        <v/>
      </c>
      <c r="H186" s="81" t="str">
        <f t="array" ref="H186">IFERROR(INDEX('Summary '!$M$16:$M$35,SMALL(IF('Summary '!$M$16:$M$35&gt;0,ROW('Summary '!$M$16:$M$35)-ROW('Summary '!M$16)+1),ROWS('Summary '!L$2:'Summary '!L15))),"")</f>
        <v/>
      </c>
      <c r="I186" s="48"/>
      <c r="J186" s="48"/>
      <c r="K186" s="73"/>
      <c r="L186" s="72"/>
      <c r="M186" s="249"/>
      <c r="N186" s="50" t="str">
        <f t="shared" si="42"/>
        <v/>
      </c>
      <c r="O186" s="74" t="str">
        <f t="shared" si="43"/>
        <v/>
      </c>
      <c r="P186" s="75">
        <f>IFERROR(ROUND(VLOOKUP(G186,'Reference worksheet Do NOT edit'!$M$4:$O$5,3,FALSE)*H186+R186,4),0)</f>
        <v>0</v>
      </c>
      <c r="Q186" s="74">
        <f>IFERROR(ROUND(SUMIF('Reference worksheet Do NOT edit'!$M$4:$M$5,G186,'Reference worksheet Do NOT edit'!$N$4:$N$5)*H186,2),0)+IF(I186="Industry Co-Funded",(4000*H186),0)</f>
        <v>0</v>
      </c>
      <c r="R186" s="51"/>
      <c r="S186" s="76">
        <f t="shared" si="41"/>
        <v>0</v>
      </c>
      <c r="T186" s="63"/>
      <c r="U186" s="63"/>
    </row>
    <row r="187" spans="1:21" ht="24" customHeight="1" x14ac:dyDescent="0.25">
      <c r="A187" s="8"/>
      <c r="B187" s="79" t="str">
        <f t="array" ref="B187">IFERROR(INDEX('Summary '!$B$16:$B$35,SMALL(IF('Summary '!$M$16:$M$35&gt;0,ROW('Summary '!$B$16:$B$35)-ROW('Summary '!B$16)+1),ROWS('Summary '!B$2:'Summary '!B16))),"")</f>
        <v/>
      </c>
      <c r="C187" s="79" t="str">
        <f t="array" ref="C187">IFERROR(INDEX('Summary '!$C$16:$C$35,SMALL(IF('Summary '!$M$16:$M$35&gt;0,ROW('Summary '!$C$16:$C$35)-ROW('Summary '!C$16)+1),ROWS('Summary '!C$2:'Summary '!C16))),"")</f>
        <v/>
      </c>
      <c r="D187" s="79" t="str">
        <f t="array" ref="D187">IFERROR(INDEX('Summary '!$D$16:$D$35,SMALL(IF('Summary '!$M$16:$M$35&gt;0,ROW('Summary '!$D$16:$D$35)-ROW('Summary '!D$16)+1),ROWS('Summary '!D$2:'Summary '!D16))),"")</f>
        <v/>
      </c>
      <c r="E187" s="78" t="str">
        <f t="array" ref="E187">IFERROR(INDEX('Summary '!$E$16:$E$35,SMALL(IF('Summary '!$M$16:$M$35&gt;0,ROW('Summary '!$E$16:$E$35)-ROW('Summary '!E$16)+1),ROWS('Summary '!D$2:'Summary '!D16))),"")</f>
        <v/>
      </c>
      <c r="F187" s="80" t="str">
        <f t="array" ref="F187">IFERROR(INDEX('Summary '!$F$16:$F$35,SMALL(IF('Summary '!$M$16:$M$35&gt;0,ROW('Summary '!$F$16:$F$35)-ROW('Summary '!F$16)+1),ROWS('Summary '!F$2:'Summary '!F16))),"")</f>
        <v/>
      </c>
      <c r="G187" s="80" t="str">
        <f>IF(LEN(H187)&gt;0,'Summary '!$I$3,"")</f>
        <v/>
      </c>
      <c r="H187" s="81" t="str">
        <f t="array" ref="H187">IFERROR(INDEX('Summary '!$M$16:$M$35,SMALL(IF('Summary '!$M$16:$M$35&gt;0,ROW('Summary '!$M$16:$M$35)-ROW('Summary '!M$16)+1),ROWS('Summary '!L$2:'Summary '!L16))),"")</f>
        <v/>
      </c>
      <c r="I187" s="48"/>
      <c r="J187" s="48"/>
      <c r="K187" s="73"/>
      <c r="L187" s="72"/>
      <c r="M187" s="249"/>
      <c r="N187" s="50" t="str">
        <f t="shared" si="42"/>
        <v/>
      </c>
      <c r="O187" s="74" t="str">
        <f t="shared" si="43"/>
        <v/>
      </c>
      <c r="P187" s="75">
        <f>IFERROR(ROUND(VLOOKUP(G187,'Reference worksheet Do NOT edit'!$M$4:$O$5,3,FALSE)*H187+R187,4),0)</f>
        <v>0</v>
      </c>
      <c r="Q187" s="74">
        <f>IFERROR(ROUND(SUMIF('Reference worksheet Do NOT edit'!$M$4:$M$5,G187,'Reference worksheet Do NOT edit'!$N$4:$N$5)*H187,2),0)+IF(I187="Industry Co-Funded",(4000*H187),0)</f>
        <v>0</v>
      </c>
      <c r="R187" s="51"/>
      <c r="S187" s="76">
        <f t="shared" si="41"/>
        <v>0</v>
      </c>
      <c r="T187" s="63"/>
      <c r="U187" s="63"/>
    </row>
    <row r="188" spans="1:21" ht="24" customHeight="1" x14ac:dyDescent="0.25">
      <c r="A188" s="8"/>
      <c r="B188" s="79" t="str">
        <f t="array" ref="B188">IFERROR(INDEX('Summary '!$B$16:$B$35,SMALL(IF('Summary '!$M$16:$M$35&gt;0,ROW('Summary '!$B$16:$B$35)-ROW('Summary '!B$16)+1),ROWS('Summary '!B$2:'Summary '!B17))),"")</f>
        <v/>
      </c>
      <c r="C188" s="79" t="str">
        <f t="array" ref="C188">IFERROR(INDEX('Summary '!$C$16:$C$35,SMALL(IF('Summary '!$M$16:$M$35&gt;0,ROW('Summary '!$C$16:$C$35)-ROW('Summary '!C$16)+1),ROWS('Summary '!C$2:'Summary '!C17))),"")</f>
        <v/>
      </c>
      <c r="D188" s="79" t="str">
        <f t="array" ref="D188">IFERROR(INDEX('Summary '!$D$16:$D$35,SMALL(IF('Summary '!$M$16:$M$35&gt;0,ROW('Summary '!$D$16:$D$35)-ROW('Summary '!D$16)+1),ROWS('Summary '!D$2:'Summary '!D17))),"")</f>
        <v/>
      </c>
      <c r="E188" s="78" t="str">
        <f t="array" ref="E188">IFERROR(INDEX('Summary '!$E$16:$E$35,SMALL(IF('Summary '!$M$16:$M$35&gt;0,ROW('Summary '!$E$16:$E$35)-ROW('Summary '!E$16)+1),ROWS('Summary '!D$2:'Summary '!D17))),"")</f>
        <v/>
      </c>
      <c r="F188" s="80" t="str">
        <f t="array" ref="F188">IFERROR(INDEX('Summary '!$F$16:$F$35,SMALL(IF('Summary '!$M$16:$M$35&gt;0,ROW('Summary '!$F$16:$F$35)-ROW('Summary '!F$16)+1),ROWS('Summary '!F$2:'Summary '!F17))),"")</f>
        <v/>
      </c>
      <c r="G188" s="80" t="str">
        <f>IF(LEN(H188)&gt;0,'Summary '!$I$3,"")</f>
        <v/>
      </c>
      <c r="H188" s="81" t="str">
        <f t="array" ref="H188">IFERROR(INDEX('Summary '!$M$16:$M$35,SMALL(IF('Summary '!$M$16:$M$35&gt;0,ROW('Summary '!$M$16:$M$35)-ROW('Summary '!M$16)+1),ROWS('Summary '!L$2:'Summary '!L17))),"")</f>
        <v/>
      </c>
      <c r="I188" s="48"/>
      <c r="J188" s="48"/>
      <c r="K188" s="73"/>
      <c r="L188" s="72"/>
      <c r="M188" s="249"/>
      <c r="N188" s="50" t="str">
        <f t="shared" si="42"/>
        <v/>
      </c>
      <c r="O188" s="74" t="str">
        <f t="shared" si="43"/>
        <v/>
      </c>
      <c r="P188" s="75">
        <f>IFERROR(ROUND(VLOOKUP(G188,'Reference worksheet Do NOT edit'!$M$4:$O$5,3,FALSE)*H188+R188,4),0)</f>
        <v>0</v>
      </c>
      <c r="Q188" s="74">
        <f>IFERROR(ROUND(SUMIF('Reference worksheet Do NOT edit'!$M$4:$M$5,G188,'Reference worksheet Do NOT edit'!$N$4:$N$5)*H188,2),0)+IF(I188="Industry Co-Funded",(4000*H188),0)</f>
        <v>0</v>
      </c>
      <c r="R188" s="51"/>
      <c r="S188" s="76">
        <f t="shared" si="41"/>
        <v>0</v>
      </c>
      <c r="T188" s="63"/>
      <c r="U188" s="63"/>
    </row>
    <row r="189" spans="1:21" ht="24" customHeight="1" x14ac:dyDescent="0.25">
      <c r="A189" s="8"/>
      <c r="B189" s="79" t="str">
        <f t="array" ref="B189">IFERROR(INDEX('Summary '!$B$16:$B$35,SMALL(IF('Summary '!$M$16:$M$35&gt;0,ROW('Summary '!$B$16:$B$35)-ROW('Summary '!B$16)+1),ROWS('Summary '!B$2:'Summary '!B18))),"")</f>
        <v/>
      </c>
      <c r="C189" s="79" t="str">
        <f t="array" ref="C189">IFERROR(INDEX('Summary '!$C$16:$C$35,SMALL(IF('Summary '!$M$16:$M$35&gt;0,ROW('Summary '!$C$16:$C$35)-ROW('Summary '!C$16)+1),ROWS('Summary '!C$2:'Summary '!C18))),"")</f>
        <v/>
      </c>
      <c r="D189" s="79" t="str">
        <f t="array" ref="D189">IFERROR(INDEX('Summary '!$D$16:$D$35,SMALL(IF('Summary '!$M$16:$M$35&gt;0,ROW('Summary '!$D$16:$D$35)-ROW('Summary '!D$16)+1),ROWS('Summary '!D$2:'Summary '!D18))),"")</f>
        <v/>
      </c>
      <c r="E189" s="78" t="str">
        <f t="array" ref="E189">IFERROR(INDEX('Summary '!$E$16:$E$35,SMALL(IF('Summary '!$M$16:$M$35&gt;0,ROW('Summary '!$E$16:$E$35)-ROW('Summary '!E$16)+1),ROWS('Summary '!D$2:'Summary '!D18))),"")</f>
        <v/>
      </c>
      <c r="F189" s="80" t="str">
        <f t="array" ref="F189">IFERROR(INDEX('Summary '!$F$16:$F$35,SMALL(IF('Summary '!$M$16:$M$35&gt;0,ROW('Summary '!$F$16:$F$35)-ROW('Summary '!F$16)+1),ROWS('Summary '!F$2:'Summary '!F18))),"")</f>
        <v/>
      </c>
      <c r="G189" s="80" t="str">
        <f>IF(LEN(H189)&gt;0,'Summary '!$I$3,"")</f>
        <v/>
      </c>
      <c r="H189" s="81" t="str">
        <f t="array" ref="H189">IFERROR(INDEX('Summary '!$M$16:$M$35,SMALL(IF('Summary '!$M$16:$M$35&gt;0,ROW('Summary '!$M$16:$M$35)-ROW('Summary '!M$16)+1),ROWS('Summary '!L$2:'Summary '!L18))),"")</f>
        <v/>
      </c>
      <c r="I189" s="48"/>
      <c r="J189" s="48"/>
      <c r="K189" s="73"/>
      <c r="L189" s="72"/>
      <c r="M189" s="249"/>
      <c r="N189" s="50" t="str">
        <f t="shared" si="42"/>
        <v/>
      </c>
      <c r="O189" s="74" t="str">
        <f t="shared" si="43"/>
        <v/>
      </c>
      <c r="P189" s="75">
        <f>IFERROR(ROUND(VLOOKUP(G189,'Reference worksheet Do NOT edit'!$M$4:$O$5,3,FALSE)*H189+R189,4),0)</f>
        <v>0</v>
      </c>
      <c r="Q189" s="74">
        <f>IFERROR(ROUND(SUMIF('Reference worksheet Do NOT edit'!$M$4:$M$5,G189,'Reference worksheet Do NOT edit'!$N$4:$N$5)*H189,2),0)+IF(I189="Industry Co-Funded",(4000*H189),0)</f>
        <v>0</v>
      </c>
      <c r="R189" s="51"/>
      <c r="S189" s="76">
        <f t="shared" si="41"/>
        <v>0</v>
      </c>
      <c r="T189" s="63"/>
      <c r="U189" s="63"/>
    </row>
    <row r="190" spans="1:21" ht="24" customHeight="1" x14ac:dyDescent="0.25">
      <c r="A190" s="8"/>
      <c r="B190" s="79" t="str">
        <f t="array" ref="B190">IFERROR(INDEX('Summary '!$B$16:$B$35,SMALL(IF('Summary '!$M$16:$M$35&gt;0,ROW('Summary '!$B$16:$B$35)-ROW('Summary '!B$16)+1),ROWS('Summary '!B$2:'Summary '!B19))),"")</f>
        <v/>
      </c>
      <c r="C190" s="79" t="str">
        <f t="array" ref="C190">IFERROR(INDEX('Summary '!$C$16:$C$35,SMALL(IF('Summary '!$M$16:$M$35&gt;0,ROW('Summary '!$C$16:$C$35)-ROW('Summary '!C$16)+1),ROWS('Summary '!C$2:'Summary '!C19))),"")</f>
        <v/>
      </c>
      <c r="D190" s="79" t="str">
        <f t="array" ref="D190">IFERROR(INDEX('Summary '!$D$16:$D$35,SMALL(IF('Summary '!$M$16:$M$35&gt;0,ROW('Summary '!$D$16:$D$35)-ROW('Summary '!D$16)+1),ROWS('Summary '!D$2:'Summary '!D19))),"")</f>
        <v/>
      </c>
      <c r="E190" s="78" t="str">
        <f t="array" ref="E190">IFERROR(INDEX('Summary '!$E$16:$E$35,SMALL(IF('Summary '!$M$16:$M$35&gt;0,ROW('Summary '!$E$16:$E$35)-ROW('Summary '!E$16)+1),ROWS('Summary '!D$2:'Summary '!D19))),"")</f>
        <v/>
      </c>
      <c r="F190" s="80" t="str">
        <f t="array" ref="F190">IFERROR(INDEX('Summary '!$F$16:$F$35,SMALL(IF('Summary '!$M$16:$M$35&gt;0,ROW('Summary '!$F$16:$F$35)-ROW('Summary '!F$16)+1),ROWS('Summary '!F$2:'Summary '!F19))),"")</f>
        <v/>
      </c>
      <c r="G190" s="80" t="str">
        <f>IF(LEN(H190)&gt;0,'Summary '!$I$3,"")</f>
        <v/>
      </c>
      <c r="H190" s="81" t="str">
        <f t="array" ref="H190">IFERROR(INDEX('Summary '!$M$16:$M$35,SMALL(IF('Summary '!$M$16:$M$35&gt;0,ROW('Summary '!$M$16:$M$35)-ROW('Summary '!M$16)+1),ROWS('Summary '!L$2:'Summary '!L19))),"")</f>
        <v/>
      </c>
      <c r="I190" s="48"/>
      <c r="J190" s="48"/>
      <c r="K190" s="73"/>
      <c r="L190" s="72"/>
      <c r="M190" s="249"/>
      <c r="N190" s="50" t="str">
        <f t="shared" si="42"/>
        <v/>
      </c>
      <c r="O190" s="74" t="str">
        <f t="shared" si="43"/>
        <v/>
      </c>
      <c r="P190" s="75">
        <f>IFERROR(ROUND(VLOOKUP(G190,'Reference worksheet Do NOT edit'!$M$4:$O$5,3,FALSE)*H190+R190,4),0)</f>
        <v>0</v>
      </c>
      <c r="Q190" s="74">
        <f>IFERROR(ROUND(SUMIF('Reference worksheet Do NOT edit'!$M$4:$M$5,G190,'Reference worksheet Do NOT edit'!$N$4:$N$5)*H190,2),0)+IF(I190="Industry Co-Funded",(4000*H190),0)</f>
        <v>0</v>
      </c>
      <c r="R190" s="51"/>
      <c r="S190" s="76">
        <f t="shared" si="41"/>
        <v>0</v>
      </c>
      <c r="T190" s="63"/>
      <c r="U190" s="63"/>
    </row>
    <row r="191" spans="1:21" ht="24" customHeight="1" x14ac:dyDescent="0.25">
      <c r="A191" s="8"/>
      <c r="B191" s="79" t="str">
        <f t="array" ref="B191">IFERROR(INDEX('Summary '!$B$16:$B$35,SMALL(IF('Summary '!$M$16:$M$35&gt;0,ROW('Summary '!$B$16:$B$35)-ROW('Summary '!B$16)+1),ROWS('Summary '!B$2:'Summary '!B20))),"")</f>
        <v/>
      </c>
      <c r="C191" s="79" t="str">
        <f t="array" ref="C191">IFERROR(INDEX('Summary '!$C$16:$C$35,SMALL(IF('Summary '!$M$16:$M$35&gt;0,ROW('Summary '!$C$16:$C$35)-ROW('Summary '!C$16)+1),ROWS('Summary '!C$2:'Summary '!C20))),"")</f>
        <v/>
      </c>
      <c r="D191" s="79" t="str">
        <f t="array" ref="D191">IFERROR(INDEX('Summary '!$D$16:$D$35,SMALL(IF('Summary '!$M$16:$M$35&gt;0,ROW('Summary '!$D$16:$D$35)-ROW('Summary '!D$16)+1),ROWS('Summary '!D$2:'Summary '!D20))),"")</f>
        <v/>
      </c>
      <c r="E191" s="78" t="str">
        <f t="array" ref="E191">IFERROR(INDEX('Summary '!$E$16:$E$35,SMALL(IF('Summary '!$M$16:$M$35&gt;0,ROW('Summary '!$E$16:$E$35)-ROW('Summary '!E$16)+1),ROWS('Summary '!D$2:'Summary '!D20))),"")</f>
        <v/>
      </c>
      <c r="F191" s="80" t="str">
        <f t="array" ref="F191">IFERROR(INDEX('Summary '!$F$16:$F$35,SMALL(IF('Summary '!$M$16:$M$35&gt;0,ROW('Summary '!$F$16:$F$35)-ROW('Summary '!F$16)+1),ROWS('Summary '!F$2:'Summary '!F20))),"")</f>
        <v/>
      </c>
      <c r="G191" s="80" t="str">
        <f>IF(LEN(H191)&gt;0,'Summary '!$I$3,"")</f>
        <v/>
      </c>
      <c r="H191" s="81" t="str">
        <f t="array" ref="H191">IFERROR(INDEX('Summary '!$M$16:$M$35,SMALL(IF('Summary '!$M$16:$M$35&gt;0,ROW('Summary '!$M$16:$M$35)-ROW('Summary '!M$16)+1),ROWS('Summary '!L$2:'Summary '!L20))),"")</f>
        <v/>
      </c>
      <c r="I191" s="48"/>
      <c r="J191" s="48"/>
      <c r="K191" s="73"/>
      <c r="L191" s="72"/>
      <c r="M191" s="249"/>
      <c r="N191" s="50" t="str">
        <f t="shared" si="42"/>
        <v/>
      </c>
      <c r="O191" s="74" t="str">
        <f t="shared" si="43"/>
        <v/>
      </c>
      <c r="P191" s="75">
        <f>IFERROR(ROUND(VLOOKUP(G191,'Reference worksheet Do NOT edit'!$M$4:$O$5,3,FALSE)*H191+R191,4),0)</f>
        <v>0</v>
      </c>
      <c r="Q191" s="74">
        <f>IFERROR(ROUND(SUMIF('Reference worksheet Do NOT edit'!$M$4:$M$5,G191,'Reference worksheet Do NOT edit'!$N$4:$N$5)*H191,2),0)+IF(I191="Industry Co-Funded",(4000*H191),0)</f>
        <v>0</v>
      </c>
      <c r="R191" s="51"/>
      <c r="S191" s="76">
        <f t="shared" si="41"/>
        <v>0</v>
      </c>
      <c r="T191" s="63"/>
      <c r="U191" s="63"/>
    </row>
    <row r="192" spans="1:21" ht="24" customHeight="1" x14ac:dyDescent="0.25">
      <c r="A192" s="8"/>
      <c r="B192" s="79" t="str">
        <f t="array" ref="B192">IFERROR(INDEX('Summary '!$B$16:$B$35,SMALL(IF('Summary '!$M$16:$M$35&gt;0,ROW('Summary '!$B$16:$B$35)-ROW('Summary '!B$16)+1),ROWS('Summary '!B$2:'Summary '!B21))),"")</f>
        <v/>
      </c>
      <c r="C192" s="79" t="str">
        <f t="array" ref="C192">IFERROR(INDEX('Summary '!$C$16:$C$35,SMALL(IF('Summary '!$M$16:$M$35&gt;0,ROW('Summary '!$C$16:$C$35)-ROW('Summary '!C$16)+1),ROWS('Summary '!C$2:'Summary '!C21))),"")</f>
        <v/>
      </c>
      <c r="D192" s="79" t="str">
        <f t="array" ref="D192">IFERROR(INDEX('Summary '!$D$16:$D$35,SMALL(IF('Summary '!$M$16:$M$35&gt;0,ROW('Summary '!$D$16:$D$35)-ROW('Summary '!D$16)+1),ROWS('Summary '!D$2:'Summary '!D21))),"")</f>
        <v/>
      </c>
      <c r="E192" s="78" t="str">
        <f t="array" ref="E192">IFERROR(INDEX('Summary '!$E$16:$E$35,SMALL(IF('Summary '!$M$16:$M$35&gt;0,ROW('Summary '!$E$16:$E$35)-ROW('Summary '!E$16)+1),ROWS('Summary '!D$2:'Summary '!D21))),"")</f>
        <v/>
      </c>
      <c r="F192" s="80" t="str">
        <f t="array" ref="F192">IFERROR(INDEX('Summary '!$F$16:$F$35,SMALL(IF('Summary '!$M$16:$M$35&gt;0,ROW('Summary '!$F$16:$F$35)-ROW('Summary '!F$16)+1),ROWS('Summary '!F$2:'Summary '!F21))),"")</f>
        <v/>
      </c>
      <c r="G192" s="80" t="str">
        <f>IF(LEN(H192)&gt;0,'Summary '!$I$3,"")</f>
        <v/>
      </c>
      <c r="H192" s="81" t="str">
        <f t="array" ref="H192">IFERROR(INDEX('Summary '!$M$16:$M$35,SMALL(IF('Summary '!$M$16:$M$35&gt;0,ROW('Summary '!$M$16:$M$35)-ROW('Summary '!M$16)+1),ROWS('Summary '!L$2:'Summary '!L21))),"")</f>
        <v/>
      </c>
      <c r="I192" s="48"/>
      <c r="J192" s="48"/>
      <c r="K192" s="73"/>
      <c r="L192" s="72"/>
      <c r="M192" s="249"/>
      <c r="N192" s="50" t="str">
        <f t="shared" si="42"/>
        <v/>
      </c>
      <c r="O192" s="74" t="str">
        <f t="shared" si="43"/>
        <v/>
      </c>
      <c r="P192" s="75">
        <f>IFERROR(ROUND(VLOOKUP(G192,'Reference worksheet Do NOT edit'!$M$4:$O$5,3,FALSE)*H192+R192,4),0)</f>
        <v>0</v>
      </c>
      <c r="Q192" s="74">
        <f>IFERROR(ROUND(SUMIF('Reference worksheet Do NOT edit'!$M$4:$M$5,G192,'Reference worksheet Do NOT edit'!$N$4:$N$5)*H192,2),0)+IF(I192="Industry Co-Funded",(4000*H192),0)</f>
        <v>0</v>
      </c>
      <c r="R192" s="51"/>
      <c r="S192" s="76">
        <f t="shared" si="41"/>
        <v>0</v>
      </c>
      <c r="T192" s="63"/>
      <c r="U192" s="63"/>
    </row>
    <row r="193" spans="1:21" ht="24" customHeight="1" x14ac:dyDescent="0.25">
      <c r="A193" s="8"/>
      <c r="B193" s="116" t="s">
        <v>6</v>
      </c>
      <c r="C193" s="117"/>
      <c r="D193" s="117"/>
      <c r="E193" s="117"/>
      <c r="F193" s="117"/>
      <c r="G193" s="117"/>
      <c r="H193" s="107"/>
      <c r="I193" s="117"/>
      <c r="J193" s="117"/>
      <c r="K193" s="117"/>
      <c r="L193" s="129"/>
      <c r="M193" s="130"/>
      <c r="N193" s="77">
        <f t="shared" ref="N193:P193" si="44">SUM(N173:N192)</f>
        <v>0</v>
      </c>
      <c r="O193" s="77">
        <f t="shared" si="44"/>
        <v>0</v>
      </c>
      <c r="P193" s="77">
        <f t="shared" si="44"/>
        <v>0</v>
      </c>
      <c r="Q193" s="77">
        <f t="shared" ref="Q193:R193" si="45">SUM(Q173:Q192)</f>
        <v>0</v>
      </c>
      <c r="R193" s="77">
        <f t="shared" si="45"/>
        <v>0</v>
      </c>
      <c r="S193" s="77">
        <f>SUM(S173:S192)</f>
        <v>0</v>
      </c>
      <c r="T193" s="63"/>
      <c r="U193" s="63"/>
    </row>
    <row r="194" spans="1:21" ht="23.25" customHeight="1" x14ac:dyDescent="0.25">
      <c r="A194" s="8"/>
      <c r="B194" s="112"/>
      <c r="C194" s="112"/>
      <c r="D194" s="112"/>
      <c r="E194" s="112"/>
      <c r="F194" s="112"/>
      <c r="G194" s="112"/>
      <c r="H194" s="113"/>
      <c r="I194" s="8"/>
      <c r="J194" s="8"/>
      <c r="K194" s="8"/>
      <c r="L194" s="8"/>
      <c r="M194" s="8"/>
      <c r="N194" s="118"/>
      <c r="O194" s="118"/>
      <c r="P194" s="118"/>
      <c r="Q194" s="119"/>
      <c r="R194" s="54"/>
      <c r="S194" s="118"/>
      <c r="T194" s="56"/>
      <c r="U194" s="56"/>
    </row>
    <row r="195" spans="1:21" ht="23.25" customHeight="1" thickBot="1" x14ac:dyDescent="0.3">
      <c r="A195" s="8"/>
      <c r="B195" s="112"/>
      <c r="C195" s="112"/>
      <c r="D195" s="112"/>
      <c r="E195" s="112"/>
      <c r="F195" s="112"/>
      <c r="G195" s="112"/>
      <c r="H195" s="113"/>
      <c r="I195" s="8"/>
      <c r="J195" s="8"/>
      <c r="K195" s="8"/>
      <c r="L195" s="8"/>
      <c r="M195" s="8"/>
      <c r="N195" s="118"/>
      <c r="O195" s="118"/>
      <c r="P195" s="118"/>
      <c r="Q195" s="119"/>
      <c r="R195" s="54"/>
      <c r="S195" s="118"/>
      <c r="T195" s="56"/>
      <c r="U195" s="56"/>
    </row>
    <row r="196" spans="1:21" ht="23.25" customHeight="1" thickBot="1" x14ac:dyDescent="0.3">
      <c r="A196" s="8"/>
      <c r="B196" s="108" t="str">
        <f>'Summary '!N15</f>
        <v>Year 4</v>
      </c>
      <c r="C196" s="109"/>
      <c r="D196" s="109"/>
      <c r="E196" s="110"/>
      <c r="F196" s="110"/>
      <c r="G196" s="110"/>
      <c r="H196" s="111"/>
      <c r="I196" s="30"/>
      <c r="J196" s="30"/>
      <c r="K196" s="30"/>
      <c r="L196" s="30"/>
      <c r="M196" s="30"/>
      <c r="N196" s="123"/>
      <c r="O196" s="123"/>
      <c r="P196" s="124"/>
      <c r="Q196" s="125"/>
      <c r="R196" s="61"/>
      <c r="S196" s="118"/>
      <c r="T196" s="56"/>
      <c r="U196" s="56"/>
    </row>
    <row r="197" spans="1:21" ht="30" customHeight="1" x14ac:dyDescent="0.25">
      <c r="A197" s="8"/>
      <c r="B197" s="428" t="str">
        <f>B$15</f>
        <v>Intern name</v>
      </c>
      <c r="C197" s="428" t="str">
        <f t="shared" ref="C197:J197" si="46">C$15</f>
        <v>Academic Supervisor / Account Holder</v>
      </c>
      <c r="D197" s="426" t="str">
        <f t="shared" si="46"/>
        <v>Co-Supervisor</v>
      </c>
      <c r="E197" s="428" t="str">
        <f t="shared" si="46"/>
        <v>University</v>
      </c>
      <c r="F197" s="426" t="str">
        <f t="shared" si="46"/>
        <v>Partner</v>
      </c>
      <c r="G197" s="426" t="str">
        <f t="shared" si="46"/>
        <v>Funding type</v>
      </c>
      <c r="H197" s="426" t="str">
        <f t="shared" si="46"/>
        <v>Internship Units</v>
      </c>
      <c r="I197" s="426" t="str">
        <f t="shared" si="46"/>
        <v xml:space="preserve">Co Funding Option (no selection required unless advised) </v>
      </c>
      <c r="J197" s="434" t="str">
        <f t="shared" si="46"/>
        <v>Intern degree
(Masters / PhD / PDF)</v>
      </c>
      <c r="K197" s="420" t="str">
        <f>K$15</f>
        <v>Internship Period (4 to 6 months per unit)</v>
      </c>
      <c r="L197" s="421"/>
      <c r="M197" s="422" t="str">
        <f t="shared" ref="M197:S197" si="47">M$15</f>
        <v>Stipend Overwrite (if more than $10,000 auto)</v>
      </c>
      <c r="N197" s="424" t="str">
        <f t="shared" si="47"/>
        <v>Stipend  
(Auto - min. $10,000 per internship unit)</v>
      </c>
      <c r="O197" s="430" t="str">
        <f t="shared" si="47"/>
        <v>Research Expenses</v>
      </c>
      <c r="P197" s="430" t="str">
        <f t="shared" si="47"/>
        <v xml:space="preserve">Total Award </v>
      </c>
      <c r="Q197" s="430" t="str">
        <f t="shared" si="47"/>
        <v>Partner Contribution</v>
      </c>
      <c r="R197" s="426" t="str">
        <f t="shared" si="47"/>
        <v xml:space="preserve">Additional Partner contribution </v>
      </c>
      <c r="S197" s="430" t="str">
        <f t="shared" si="47"/>
        <v>University Co-Funding Amount</v>
      </c>
      <c r="T197" s="432" t="str">
        <f>T$15</f>
        <v>Mitacs Grant Specialist Use Only</v>
      </c>
      <c r="U197" s="433"/>
    </row>
    <row r="198" spans="1:21" ht="58.5" customHeight="1" thickBot="1" x14ac:dyDescent="0.3">
      <c r="A198" s="8"/>
      <c r="B198" s="429"/>
      <c r="C198" s="429"/>
      <c r="D198" s="427"/>
      <c r="E198" s="429"/>
      <c r="F198" s="427"/>
      <c r="G198" s="427"/>
      <c r="H198" s="427"/>
      <c r="I198" s="427"/>
      <c r="J198" s="435"/>
      <c r="K198" s="213" t="str">
        <f>K$16</f>
        <v>Start Date</v>
      </c>
      <c r="L198" s="213" t="str">
        <f>L$16</f>
        <v>End Date</v>
      </c>
      <c r="M198" s="423"/>
      <c r="N198" s="425"/>
      <c r="O198" s="431"/>
      <c r="P198" s="431"/>
      <c r="Q198" s="431"/>
      <c r="R198" s="427"/>
      <c r="S198" s="431"/>
      <c r="T198" s="42" t="str">
        <f>T$16</f>
        <v>Funding Request Ref.</v>
      </c>
      <c r="U198" s="42" t="str">
        <f>U$16</f>
        <v>Award Letter Release Date</v>
      </c>
    </row>
    <row r="199" spans="1:21" ht="24" customHeight="1" x14ac:dyDescent="0.25">
      <c r="A199" s="8"/>
      <c r="B199" s="150" t="str">
        <f t="array" ref="B199">IFERROR(INDEX('Summary '!$B$16:$B$35,SMALL(IF('Summary '!$N$16:$N$35&gt;0,ROW('Summary '!$B$16:$B$35)-ROW('Summary '!B$16)+1),ROWS('Summary '!B$2:'Summary '!B2))),"")</f>
        <v/>
      </c>
      <c r="C199" s="150" t="str">
        <f t="array" ref="C199">IFERROR(INDEX('Summary '!$C$16:$C$35,SMALL(IF('Summary '!$N$16:$N$35&gt;0,ROW('Summary '!$C$16:$C$35)-ROW('Summary '!C$16)+1),ROWS('Summary '!C$2:'Summary '!C2))),"")</f>
        <v/>
      </c>
      <c r="D199" s="150" t="str">
        <f t="array" ref="D199">IFERROR(INDEX('Summary '!$D$16:$D$35,SMALL(IF('Summary '!$N$16:$N$35&gt;0,ROW('Summary '!$D$16:$D$35)-ROW('Summary '!D$16)+1),ROWS('Summary '!D$2:'Summary '!D2))),"")</f>
        <v/>
      </c>
      <c r="E199" s="150" t="str">
        <f t="array" ref="E199">IFERROR(INDEX('Summary '!$E$16:$E$35,SMALL(IF('Summary '!$N$16:$N$35&gt;0,ROW('Summary '!$E$16:$E$35)-ROW('Summary '!E$16)+1),ROWS('Summary '!D$2:'Summary '!D2))),"")</f>
        <v/>
      </c>
      <c r="F199" s="151" t="str">
        <f t="array" ref="F199">IFERROR(INDEX('Summary '!$F$16:$F$35,SMALL(IF('Summary '!$N$16:$N$35&gt;0,ROW('Summary '!$F$16:$F$35)-ROW('Summary '!F$16)+1),ROWS('Summary '!F$2:'Summary '!F2))),"")</f>
        <v/>
      </c>
      <c r="G199" s="151" t="str">
        <f>IF(LEN(H199)&gt;0,'Summary '!$I$3,"")</f>
        <v/>
      </c>
      <c r="H199" s="152" t="str">
        <f t="array" ref="H199">IFERROR(INDEX('Summary '!$N$16:$N$35,SMALL(IF('Summary '!$N$16:$N$35&gt;0,ROW('Summary '!$N$16:$N$35)-ROW('Summary '!N$16)+1),ROWS('Summary '!M$2:'Summary '!M2))),"")</f>
        <v/>
      </c>
      <c r="I199" s="48"/>
      <c r="J199" s="48"/>
      <c r="K199" s="72"/>
      <c r="L199" s="72"/>
      <c r="M199" s="248"/>
      <c r="N199" s="153" t="str">
        <f>IF(LEN(H199)&gt;0,IF(ISBLANK(M199),ROUND(H199*10000,2),ROUND(M199,2)),"")</f>
        <v/>
      </c>
      <c r="O199" s="154" t="str">
        <f>IFERROR(ROUND(P199-N199,4),"")</f>
        <v/>
      </c>
      <c r="P199" s="155">
        <f>IFERROR(ROUND(VLOOKUP(G199,'Reference worksheet Do NOT edit'!$M$4:$O$5,3,FALSE)*H199+R199,4),0)</f>
        <v>0</v>
      </c>
      <c r="Q199" s="154">
        <f>IFERROR(ROUND(SUMIF('Reference worksheet Do NOT edit'!$M$4:$M$5,G199,'Reference worksheet Do NOT edit'!$N$4:$N$5)*H199,2),0)+IF(I199="Industry Co-Funded",(4000*H199),0)</f>
        <v>0</v>
      </c>
      <c r="R199" s="51"/>
      <c r="S199" s="157">
        <f t="shared" ref="S199:S218" si="48">IF(LEN(H199)&lt;1,0,IF(I199="University Co-Funded",(4000*H199),0))</f>
        <v>0</v>
      </c>
      <c r="T199" s="62"/>
      <c r="U199" s="62"/>
    </row>
    <row r="200" spans="1:21" ht="24" customHeight="1" x14ac:dyDescent="0.25">
      <c r="A200" s="8"/>
      <c r="B200" s="150" t="str">
        <f t="array" ref="B200">IFERROR(INDEX('Summary '!$B$16:$B$35,SMALL(IF('Summary '!$N$16:$N$35&gt;0,ROW('Summary '!$B$16:$B$35)-ROW('Summary '!B$16)+1),ROWS('Summary '!B$2:'Summary '!B3))),"")</f>
        <v/>
      </c>
      <c r="C200" s="150" t="str">
        <f t="array" ref="C200">IFERROR(INDEX('Summary '!$C$16:$C$35,SMALL(IF('Summary '!$N$16:$N$35&gt;0,ROW('Summary '!$C$16:$C$35)-ROW('Summary '!C$16)+1),ROWS('Summary '!C$2:'Summary '!C3))),"")</f>
        <v/>
      </c>
      <c r="D200" s="150" t="str">
        <f t="array" ref="D200">IFERROR(INDEX('Summary '!$D$16:$D$35,SMALL(IF('Summary '!$N$16:$N$35&gt;0,ROW('Summary '!$D$16:$D$35)-ROW('Summary '!D$16)+1),ROWS('Summary '!D$2:'Summary '!D3))),"")</f>
        <v/>
      </c>
      <c r="E200" s="150" t="str">
        <f t="array" ref="E200">IFERROR(INDEX('Summary '!$E$16:$E$35,SMALL(IF('Summary '!$N$16:$N$35&gt;0,ROW('Summary '!$E$16:$E$35)-ROW('Summary '!E$16)+1),ROWS('Summary '!D$2:'Summary '!D3))),"")</f>
        <v/>
      </c>
      <c r="F200" s="151" t="str">
        <f t="array" ref="F200">IFERROR(INDEX('Summary '!$F$16:$F$35,SMALL(IF('Summary '!$N$16:$N$35&gt;0,ROW('Summary '!$F$16:$F$35)-ROW('Summary '!F$16)+1),ROWS('Summary '!F$2:'Summary '!F3))),"")</f>
        <v/>
      </c>
      <c r="G200" s="151" t="str">
        <f>IF(LEN(H200)&gt;0,'Summary '!$I$3,"")</f>
        <v/>
      </c>
      <c r="H200" s="152" t="str">
        <f t="array" ref="H200">IFERROR(INDEX('Summary '!$N$16:$N$35,SMALL(IF('Summary '!$N$16:$N$35&gt;0,ROW('Summary '!$N$16:$N$35)-ROW('Summary '!N$16)+1),ROWS('Summary '!M$2:'Summary '!M3))),"")</f>
        <v/>
      </c>
      <c r="I200" s="48"/>
      <c r="J200" s="48"/>
      <c r="K200" s="73"/>
      <c r="L200" s="72"/>
      <c r="M200" s="249"/>
      <c r="N200" s="153" t="str">
        <f t="shared" ref="N200:N218" si="49">IF(LEN(H200)&gt;0,IF(ISBLANK(M200),ROUND(H200*10000,2),ROUND(M200,2)),"")</f>
        <v/>
      </c>
      <c r="O200" s="154" t="str">
        <f t="shared" ref="O200:O218" si="50">IFERROR(ROUND(P200-N200,4),"")</f>
        <v/>
      </c>
      <c r="P200" s="155">
        <f>IFERROR(ROUND(VLOOKUP(G200,'Reference worksheet Do NOT edit'!$M$4:$O$5,3,FALSE)*H200+R200,4),0)</f>
        <v>0</v>
      </c>
      <c r="Q200" s="154">
        <f>IFERROR(ROUND(SUMIF('Reference worksheet Do NOT edit'!$M$4:$M$5,G200,'Reference worksheet Do NOT edit'!$N$4:$N$5)*H200,2),0)+IF(I200="Industry Co-Funded",(4000*H200),0)</f>
        <v>0</v>
      </c>
      <c r="R200" s="51"/>
      <c r="S200" s="157">
        <f t="shared" si="48"/>
        <v>0</v>
      </c>
      <c r="T200" s="62"/>
      <c r="U200" s="63"/>
    </row>
    <row r="201" spans="1:21" ht="24" customHeight="1" x14ac:dyDescent="0.25">
      <c r="A201" s="8"/>
      <c r="B201" s="150" t="str">
        <f t="array" ref="B201">IFERROR(INDEX('Summary '!$B$16:$B$35,SMALL(IF('Summary '!$N$16:$N$35&gt;0,ROW('Summary '!$B$16:$B$35)-ROW('Summary '!B$16)+1),ROWS('Summary '!B$2:'Summary '!B4))),"")</f>
        <v/>
      </c>
      <c r="C201" s="150" t="str">
        <f t="array" ref="C201">IFERROR(INDEX('Summary '!$C$16:$C$35,SMALL(IF('Summary '!$N$16:$N$35&gt;0,ROW('Summary '!$C$16:$C$35)-ROW('Summary '!C$16)+1),ROWS('Summary '!C$2:'Summary '!C4))),"")</f>
        <v/>
      </c>
      <c r="D201" s="150" t="str">
        <f t="array" ref="D201">IFERROR(INDEX('Summary '!$D$16:$D$35,SMALL(IF('Summary '!$N$16:$N$35&gt;0,ROW('Summary '!$D$16:$D$35)-ROW('Summary '!D$16)+1),ROWS('Summary '!D$2:'Summary '!D4))),"")</f>
        <v/>
      </c>
      <c r="E201" s="150" t="str">
        <f t="array" ref="E201">IFERROR(INDEX('Summary '!$E$16:$E$35,SMALL(IF('Summary '!$N$16:$N$35&gt;0,ROW('Summary '!$E$16:$E$35)-ROW('Summary '!E$16)+1),ROWS('Summary '!D$2:'Summary '!D4))),"")</f>
        <v/>
      </c>
      <c r="F201" s="151" t="str">
        <f t="array" ref="F201">IFERROR(INDEX('Summary '!$F$16:$F$35,SMALL(IF('Summary '!$N$16:$N$35&gt;0,ROW('Summary '!$F$16:$F$35)-ROW('Summary '!F$16)+1),ROWS('Summary '!F$2:'Summary '!F4))),"")</f>
        <v/>
      </c>
      <c r="G201" s="151" t="str">
        <f>IF(LEN(H201)&gt;0,'Summary '!$I$3,"")</f>
        <v/>
      </c>
      <c r="H201" s="152" t="str">
        <f t="array" ref="H201">IFERROR(INDEX('Summary '!$N$16:$N$35,SMALL(IF('Summary '!$N$16:$N$35&gt;0,ROW('Summary '!$N$16:$N$35)-ROW('Summary '!N$16)+1),ROWS('Summary '!M$2:'Summary '!M4))),"")</f>
        <v/>
      </c>
      <c r="I201" s="48"/>
      <c r="J201" s="48"/>
      <c r="K201" s="73"/>
      <c r="L201" s="72"/>
      <c r="M201" s="249"/>
      <c r="N201" s="153" t="str">
        <f t="shared" si="49"/>
        <v/>
      </c>
      <c r="O201" s="154" t="str">
        <f t="shared" si="50"/>
        <v/>
      </c>
      <c r="P201" s="155">
        <f>IFERROR(ROUND(VLOOKUP(G201,'Reference worksheet Do NOT edit'!$M$4:$O$5,3,FALSE)*H201+R201,4),0)</f>
        <v>0</v>
      </c>
      <c r="Q201" s="154">
        <f>IFERROR(ROUND(SUMIF('Reference worksheet Do NOT edit'!$M$4:$M$5,G201,'Reference worksheet Do NOT edit'!$N$4:$N$5)*H201,2),0)+IF(I201="Industry Co-Funded",(4000*H201),0)</f>
        <v>0</v>
      </c>
      <c r="R201" s="51"/>
      <c r="S201" s="157">
        <f t="shared" si="48"/>
        <v>0</v>
      </c>
      <c r="T201" s="63"/>
      <c r="U201" s="63"/>
    </row>
    <row r="202" spans="1:21" ht="24" customHeight="1" x14ac:dyDescent="0.25">
      <c r="A202" s="8"/>
      <c r="B202" s="150" t="str">
        <f t="array" ref="B202">IFERROR(INDEX('Summary '!$B$16:$B$35,SMALL(IF('Summary '!$N$16:$N$35&gt;0,ROW('Summary '!$B$16:$B$35)-ROW('Summary '!B$16)+1),ROWS('Summary '!B$2:'Summary '!B5))),"")</f>
        <v/>
      </c>
      <c r="C202" s="150" t="str">
        <f t="array" ref="C202">IFERROR(INDEX('Summary '!$C$16:$C$35,SMALL(IF('Summary '!$N$16:$N$35&gt;0,ROW('Summary '!$C$16:$C$35)-ROW('Summary '!C$16)+1),ROWS('Summary '!C$2:'Summary '!C5))),"")</f>
        <v/>
      </c>
      <c r="D202" s="150" t="str">
        <f t="array" ref="D202">IFERROR(INDEX('Summary '!$D$16:$D$35,SMALL(IF('Summary '!$N$16:$N$35&gt;0,ROW('Summary '!$D$16:$D$35)-ROW('Summary '!D$16)+1),ROWS('Summary '!D$2:'Summary '!D5))),"")</f>
        <v/>
      </c>
      <c r="E202" s="150" t="str">
        <f t="array" ref="E202">IFERROR(INDEX('Summary '!$E$16:$E$35,SMALL(IF('Summary '!$N$16:$N$35&gt;0,ROW('Summary '!$E$16:$E$35)-ROW('Summary '!E$16)+1),ROWS('Summary '!D$2:'Summary '!D5))),"")</f>
        <v/>
      </c>
      <c r="F202" s="151" t="str">
        <f t="array" ref="F202">IFERROR(INDEX('Summary '!$F$16:$F$35,SMALL(IF('Summary '!$N$16:$N$35&gt;0,ROW('Summary '!$F$16:$F$35)-ROW('Summary '!F$16)+1),ROWS('Summary '!F$2:'Summary '!F5))),"")</f>
        <v/>
      </c>
      <c r="G202" s="151" t="str">
        <f>IF(LEN(H202)&gt;0,'Summary '!$I$3,"")</f>
        <v/>
      </c>
      <c r="H202" s="152" t="str">
        <f t="array" ref="H202">IFERROR(INDEX('Summary '!$N$16:$N$35,SMALL(IF('Summary '!$N$16:$N$35&gt;0,ROW('Summary '!$N$16:$N$35)-ROW('Summary '!N$16)+1),ROWS('Summary '!M$2:'Summary '!M5))),"")</f>
        <v/>
      </c>
      <c r="I202" s="48"/>
      <c r="J202" s="48"/>
      <c r="K202" s="73"/>
      <c r="L202" s="72"/>
      <c r="M202" s="249"/>
      <c r="N202" s="153" t="str">
        <f t="shared" si="49"/>
        <v/>
      </c>
      <c r="O202" s="154" t="str">
        <f t="shared" si="50"/>
        <v/>
      </c>
      <c r="P202" s="155">
        <f>IFERROR(ROUND(VLOOKUP(G202,'Reference worksheet Do NOT edit'!$M$4:$O$5,3,FALSE)*H202+R202,4),0)</f>
        <v>0</v>
      </c>
      <c r="Q202" s="154">
        <f>IFERROR(ROUND(SUMIF('Reference worksheet Do NOT edit'!$M$4:$M$5,G202,'Reference worksheet Do NOT edit'!$N$4:$N$5)*H202,2),0)+IF(I202="Industry Co-Funded",(4000*H202),0)</f>
        <v>0</v>
      </c>
      <c r="R202" s="51"/>
      <c r="S202" s="157">
        <f t="shared" si="48"/>
        <v>0</v>
      </c>
      <c r="T202" s="63"/>
      <c r="U202" s="63"/>
    </row>
    <row r="203" spans="1:21" ht="24" customHeight="1" x14ac:dyDescent="0.25">
      <c r="A203" s="8"/>
      <c r="B203" s="150" t="str">
        <f t="array" ref="B203">IFERROR(INDEX('Summary '!$B$16:$B$35,SMALL(IF('Summary '!$N$16:$N$35&gt;0,ROW('Summary '!$B$16:$B$35)-ROW('Summary '!B$16)+1),ROWS('Summary '!B$2:'Summary '!B6))),"")</f>
        <v/>
      </c>
      <c r="C203" s="150" t="str">
        <f t="array" ref="C203">IFERROR(INDEX('Summary '!$C$16:$C$35,SMALL(IF('Summary '!$N$16:$N$35&gt;0,ROW('Summary '!$C$16:$C$35)-ROW('Summary '!C$16)+1),ROWS('Summary '!C$2:'Summary '!C6))),"")</f>
        <v/>
      </c>
      <c r="D203" s="150" t="str">
        <f t="array" ref="D203">IFERROR(INDEX('Summary '!$D$16:$D$35,SMALL(IF('Summary '!$N$16:$N$35&gt;0,ROW('Summary '!$D$16:$D$35)-ROW('Summary '!D$16)+1),ROWS('Summary '!D$2:'Summary '!D6))),"")</f>
        <v/>
      </c>
      <c r="E203" s="150" t="str">
        <f t="array" ref="E203">IFERROR(INDEX('Summary '!$E$16:$E$35,SMALL(IF('Summary '!$N$16:$N$35&gt;0,ROW('Summary '!$E$16:$E$35)-ROW('Summary '!E$16)+1),ROWS('Summary '!D$2:'Summary '!D6))),"")</f>
        <v/>
      </c>
      <c r="F203" s="151" t="str">
        <f t="array" ref="F203">IFERROR(INDEX('Summary '!$F$16:$F$35,SMALL(IF('Summary '!$N$16:$N$35&gt;0,ROW('Summary '!$F$16:$F$35)-ROW('Summary '!F$16)+1),ROWS('Summary '!F$2:'Summary '!F6))),"")</f>
        <v/>
      </c>
      <c r="G203" s="151" t="str">
        <f>IF(LEN(H203)&gt;0,'Summary '!$I$3,"")</f>
        <v/>
      </c>
      <c r="H203" s="152" t="str">
        <f t="array" ref="H203">IFERROR(INDEX('Summary '!$N$16:$N$35,SMALL(IF('Summary '!$N$16:$N$35&gt;0,ROW('Summary '!$N$16:$N$35)-ROW('Summary '!N$16)+1),ROWS('Summary '!M$2:'Summary '!M6))),"")</f>
        <v/>
      </c>
      <c r="I203" s="48"/>
      <c r="J203" s="48"/>
      <c r="K203" s="73"/>
      <c r="L203" s="72"/>
      <c r="M203" s="249"/>
      <c r="N203" s="153" t="str">
        <f t="shared" si="49"/>
        <v/>
      </c>
      <c r="O203" s="154" t="str">
        <f t="shared" si="50"/>
        <v/>
      </c>
      <c r="P203" s="155">
        <f>IFERROR(ROUND(VLOOKUP(G203,'Reference worksheet Do NOT edit'!$M$4:$O$5,3,FALSE)*H203+R203,4),0)</f>
        <v>0</v>
      </c>
      <c r="Q203" s="154">
        <f>IFERROR(ROUND(SUMIF('Reference worksheet Do NOT edit'!$M$4:$M$5,G203,'Reference worksheet Do NOT edit'!$N$4:$N$5)*H203,2),0)+IF(I203="Industry Co-Funded",(4000*H203),0)</f>
        <v>0</v>
      </c>
      <c r="R203" s="51"/>
      <c r="S203" s="157">
        <f t="shared" si="48"/>
        <v>0</v>
      </c>
      <c r="T203" s="63"/>
      <c r="U203" s="63"/>
    </row>
    <row r="204" spans="1:21" ht="24" customHeight="1" x14ac:dyDescent="0.25">
      <c r="A204" s="8"/>
      <c r="B204" s="150" t="str">
        <f t="array" ref="B204">IFERROR(INDEX('Summary '!$B$16:$B$35,SMALL(IF('Summary '!$N$16:$N$35&gt;0,ROW('Summary '!$B$16:$B$35)-ROW('Summary '!B$16)+1),ROWS('Summary '!B$2:'Summary '!B7))),"")</f>
        <v/>
      </c>
      <c r="C204" s="150" t="str">
        <f t="array" ref="C204">IFERROR(INDEX('Summary '!$C$16:$C$35,SMALL(IF('Summary '!$N$16:$N$35&gt;0,ROW('Summary '!$C$16:$C$35)-ROW('Summary '!C$16)+1),ROWS('Summary '!C$2:'Summary '!C7))),"")</f>
        <v/>
      </c>
      <c r="D204" s="150" t="str">
        <f t="array" ref="D204">IFERROR(INDEX('Summary '!$D$16:$D$35,SMALL(IF('Summary '!$N$16:$N$35&gt;0,ROW('Summary '!$D$16:$D$35)-ROW('Summary '!D$16)+1),ROWS('Summary '!D$2:'Summary '!D7))),"")</f>
        <v/>
      </c>
      <c r="E204" s="150" t="str">
        <f t="array" ref="E204">IFERROR(INDEX('Summary '!$E$16:$E$35,SMALL(IF('Summary '!$N$16:$N$35&gt;0,ROW('Summary '!$E$16:$E$35)-ROW('Summary '!E$16)+1),ROWS('Summary '!D$2:'Summary '!D7))),"")</f>
        <v/>
      </c>
      <c r="F204" s="151" t="str">
        <f t="array" ref="F204">IFERROR(INDEX('Summary '!$F$16:$F$35,SMALL(IF('Summary '!$N$16:$N$35&gt;0,ROW('Summary '!$F$16:$F$35)-ROW('Summary '!F$16)+1),ROWS('Summary '!F$2:'Summary '!F7))),"")</f>
        <v/>
      </c>
      <c r="G204" s="151" t="str">
        <f>IF(LEN(H204)&gt;0,'Summary '!$I$3,"")</f>
        <v/>
      </c>
      <c r="H204" s="152" t="str">
        <f t="array" ref="H204">IFERROR(INDEX('Summary '!$N$16:$N$35,SMALL(IF('Summary '!$N$16:$N$35&gt;0,ROW('Summary '!$N$16:$N$35)-ROW('Summary '!N$16)+1),ROWS('Summary '!M$2:'Summary '!M7))),"")</f>
        <v/>
      </c>
      <c r="I204" s="48"/>
      <c r="J204" s="48"/>
      <c r="K204" s="73"/>
      <c r="L204" s="72"/>
      <c r="M204" s="249"/>
      <c r="N204" s="153" t="str">
        <f t="shared" si="49"/>
        <v/>
      </c>
      <c r="O204" s="154" t="str">
        <f t="shared" si="50"/>
        <v/>
      </c>
      <c r="P204" s="155">
        <f>IFERROR(ROUND(VLOOKUP(G204,'Reference worksheet Do NOT edit'!$M$4:$O$5,3,FALSE)*H204+R204,4),0)</f>
        <v>0</v>
      </c>
      <c r="Q204" s="154">
        <f>IFERROR(ROUND(SUMIF('Reference worksheet Do NOT edit'!$M$4:$M$5,G204,'Reference worksheet Do NOT edit'!$N$4:$N$5)*H204,2),0)+IF(I204="Industry Co-Funded",(4000*H204),0)</f>
        <v>0</v>
      </c>
      <c r="R204" s="51"/>
      <c r="S204" s="157">
        <f t="shared" si="48"/>
        <v>0</v>
      </c>
      <c r="T204" s="63"/>
      <c r="U204" s="63"/>
    </row>
    <row r="205" spans="1:21" ht="24" customHeight="1" x14ac:dyDescent="0.25">
      <c r="A205" s="8"/>
      <c r="B205" s="150" t="str">
        <f t="array" ref="B205">IFERROR(INDEX('Summary '!$B$16:$B$35,SMALL(IF('Summary '!$N$16:$N$35&gt;0,ROW('Summary '!$B$16:$B$35)-ROW('Summary '!B$16)+1),ROWS('Summary '!B$2:'Summary '!B8))),"")</f>
        <v/>
      </c>
      <c r="C205" s="150" t="str">
        <f t="array" ref="C205">IFERROR(INDEX('Summary '!$C$16:$C$35,SMALL(IF('Summary '!$N$16:$N$35&gt;0,ROW('Summary '!$C$16:$C$35)-ROW('Summary '!C$16)+1),ROWS('Summary '!C$2:'Summary '!C8))),"")</f>
        <v/>
      </c>
      <c r="D205" s="150" t="str">
        <f t="array" ref="D205">IFERROR(INDEX('Summary '!$D$16:$D$35,SMALL(IF('Summary '!$N$16:$N$35&gt;0,ROW('Summary '!$D$16:$D$35)-ROW('Summary '!D$16)+1),ROWS('Summary '!D$2:'Summary '!D8))),"")</f>
        <v/>
      </c>
      <c r="E205" s="150" t="str">
        <f t="array" ref="E205">IFERROR(INDEX('Summary '!$E$16:$E$35,SMALL(IF('Summary '!$N$16:$N$35&gt;0,ROW('Summary '!$E$16:$E$35)-ROW('Summary '!E$16)+1),ROWS('Summary '!D$2:'Summary '!D8))),"")</f>
        <v/>
      </c>
      <c r="F205" s="151" t="str">
        <f t="array" ref="F205">IFERROR(INDEX('Summary '!$F$16:$F$35,SMALL(IF('Summary '!$N$16:$N$35&gt;0,ROW('Summary '!$F$16:$F$35)-ROW('Summary '!F$16)+1),ROWS('Summary '!F$2:'Summary '!F8))),"")</f>
        <v/>
      </c>
      <c r="G205" s="151" t="str">
        <f>IF(LEN(H205)&gt;0,'Summary '!$I$3,"")</f>
        <v/>
      </c>
      <c r="H205" s="152" t="str">
        <f t="array" ref="H205">IFERROR(INDEX('Summary '!$N$16:$N$35,SMALL(IF('Summary '!$N$16:$N$35&gt;0,ROW('Summary '!$N$16:$N$35)-ROW('Summary '!N$16)+1),ROWS('Summary '!M$2:'Summary '!M8))),"")</f>
        <v/>
      </c>
      <c r="I205" s="48"/>
      <c r="J205" s="48"/>
      <c r="K205" s="73"/>
      <c r="L205" s="72"/>
      <c r="M205" s="249"/>
      <c r="N205" s="153" t="str">
        <f t="shared" si="49"/>
        <v/>
      </c>
      <c r="O205" s="154" t="str">
        <f t="shared" si="50"/>
        <v/>
      </c>
      <c r="P205" s="155">
        <f>IFERROR(ROUND(VLOOKUP(G205,'Reference worksheet Do NOT edit'!$M$4:$O$5,3,FALSE)*H205+R205,4),0)</f>
        <v>0</v>
      </c>
      <c r="Q205" s="154">
        <f>IFERROR(ROUND(SUMIF('Reference worksheet Do NOT edit'!$M$4:$M$5,G205,'Reference worksheet Do NOT edit'!$N$4:$N$5)*H205,2),0)+IF(I205="Industry Co-Funded",(4000*H205),0)</f>
        <v>0</v>
      </c>
      <c r="R205" s="51"/>
      <c r="S205" s="157">
        <f t="shared" si="48"/>
        <v>0</v>
      </c>
      <c r="T205" s="63"/>
      <c r="U205" s="63"/>
    </row>
    <row r="206" spans="1:21" ht="24" customHeight="1" x14ac:dyDescent="0.25">
      <c r="A206" s="8"/>
      <c r="B206" s="150" t="str">
        <f t="array" ref="B206">IFERROR(INDEX('Summary '!$B$16:$B$35,SMALL(IF('Summary '!$N$16:$N$35&gt;0,ROW('Summary '!$B$16:$B$35)-ROW('Summary '!B$16)+1),ROWS('Summary '!B$2:'Summary '!B9))),"")</f>
        <v/>
      </c>
      <c r="C206" s="150" t="str">
        <f t="array" ref="C206">IFERROR(INDEX('Summary '!$C$16:$C$35,SMALL(IF('Summary '!$N$16:$N$35&gt;0,ROW('Summary '!$C$16:$C$35)-ROW('Summary '!C$16)+1),ROWS('Summary '!C$2:'Summary '!C9))),"")</f>
        <v/>
      </c>
      <c r="D206" s="150" t="str">
        <f t="array" ref="D206">IFERROR(INDEX('Summary '!$D$16:$D$35,SMALL(IF('Summary '!$N$16:$N$35&gt;0,ROW('Summary '!$D$16:$D$35)-ROW('Summary '!D$16)+1),ROWS('Summary '!D$2:'Summary '!D9))),"")</f>
        <v/>
      </c>
      <c r="E206" s="150" t="str">
        <f t="array" ref="E206">IFERROR(INDEX('Summary '!$E$16:$E$35,SMALL(IF('Summary '!$N$16:$N$35&gt;0,ROW('Summary '!$E$16:$E$35)-ROW('Summary '!E$16)+1),ROWS('Summary '!D$2:'Summary '!D9))),"")</f>
        <v/>
      </c>
      <c r="F206" s="151" t="str">
        <f t="array" ref="F206">IFERROR(INDEX('Summary '!$F$16:$F$35,SMALL(IF('Summary '!$N$16:$N$35&gt;0,ROW('Summary '!$F$16:$F$35)-ROW('Summary '!F$16)+1),ROWS('Summary '!F$2:'Summary '!F9))),"")</f>
        <v/>
      </c>
      <c r="G206" s="151" t="str">
        <f>IF(LEN(H206)&gt;0,'Summary '!$I$3,"")</f>
        <v/>
      </c>
      <c r="H206" s="152" t="str">
        <f t="array" ref="H206">IFERROR(INDEX('Summary '!$N$16:$N$35,SMALL(IF('Summary '!$N$16:$N$35&gt;0,ROW('Summary '!$N$16:$N$35)-ROW('Summary '!N$16)+1),ROWS('Summary '!M$2:'Summary '!M9))),"")</f>
        <v/>
      </c>
      <c r="I206" s="48"/>
      <c r="J206" s="48"/>
      <c r="K206" s="73"/>
      <c r="L206" s="72"/>
      <c r="M206" s="249"/>
      <c r="N206" s="153" t="str">
        <f t="shared" si="49"/>
        <v/>
      </c>
      <c r="O206" s="154" t="str">
        <f t="shared" si="50"/>
        <v/>
      </c>
      <c r="P206" s="155">
        <f>IFERROR(ROUND(VLOOKUP(G206,'Reference worksheet Do NOT edit'!$M$4:$O$5,3,FALSE)*H206+R206,4),0)</f>
        <v>0</v>
      </c>
      <c r="Q206" s="154">
        <f>IFERROR(ROUND(SUMIF('Reference worksheet Do NOT edit'!$M$4:$M$5,G206,'Reference worksheet Do NOT edit'!$N$4:$N$5)*H206,2),0)+IF(I206="Industry Co-Funded",(4000*H206),0)</f>
        <v>0</v>
      </c>
      <c r="R206" s="51"/>
      <c r="S206" s="157">
        <f t="shared" si="48"/>
        <v>0</v>
      </c>
      <c r="T206" s="63"/>
      <c r="U206" s="63"/>
    </row>
    <row r="207" spans="1:21" ht="24" customHeight="1" x14ac:dyDescent="0.25">
      <c r="A207" s="8"/>
      <c r="B207" s="150" t="str">
        <f t="array" ref="B207">IFERROR(INDEX('Summary '!$B$16:$B$35,SMALL(IF('Summary '!$N$16:$N$35&gt;0,ROW('Summary '!$B$16:$B$35)-ROW('Summary '!B$16)+1),ROWS('Summary '!B$2:'Summary '!B10))),"")</f>
        <v/>
      </c>
      <c r="C207" s="150" t="str">
        <f t="array" ref="C207">IFERROR(INDEX('Summary '!$C$16:$C$35,SMALL(IF('Summary '!$N$16:$N$35&gt;0,ROW('Summary '!$C$16:$C$35)-ROW('Summary '!C$16)+1),ROWS('Summary '!C$2:'Summary '!C10))),"")</f>
        <v/>
      </c>
      <c r="D207" s="150" t="str">
        <f t="array" ref="D207">IFERROR(INDEX('Summary '!$D$16:$D$35,SMALL(IF('Summary '!$N$16:$N$35&gt;0,ROW('Summary '!$D$16:$D$35)-ROW('Summary '!D$16)+1),ROWS('Summary '!D$2:'Summary '!D10))),"")</f>
        <v/>
      </c>
      <c r="E207" s="150" t="str">
        <f t="array" ref="E207">IFERROR(INDEX('Summary '!$E$16:$E$35,SMALL(IF('Summary '!$N$16:$N$35&gt;0,ROW('Summary '!$E$16:$E$35)-ROW('Summary '!E$16)+1),ROWS('Summary '!D$2:'Summary '!D10))),"")</f>
        <v/>
      </c>
      <c r="F207" s="151" t="str">
        <f t="array" ref="F207">IFERROR(INDEX('Summary '!$F$16:$F$35,SMALL(IF('Summary '!$N$16:$N$35&gt;0,ROW('Summary '!$F$16:$F$35)-ROW('Summary '!F$16)+1),ROWS('Summary '!F$2:'Summary '!F10))),"")</f>
        <v/>
      </c>
      <c r="G207" s="151" t="str">
        <f>IF(LEN(H207)&gt;0,'Summary '!$I$3,"")</f>
        <v/>
      </c>
      <c r="H207" s="152" t="str">
        <f t="array" ref="H207">IFERROR(INDEX('Summary '!$N$16:$N$35,SMALL(IF('Summary '!$N$16:$N$35&gt;0,ROW('Summary '!$N$16:$N$35)-ROW('Summary '!N$16)+1),ROWS('Summary '!M$2:'Summary '!M10))),"")</f>
        <v/>
      </c>
      <c r="I207" s="48"/>
      <c r="J207" s="48"/>
      <c r="K207" s="73"/>
      <c r="L207" s="72"/>
      <c r="M207" s="249"/>
      <c r="N207" s="153" t="str">
        <f t="shared" si="49"/>
        <v/>
      </c>
      <c r="O207" s="154" t="str">
        <f t="shared" si="50"/>
        <v/>
      </c>
      <c r="P207" s="155">
        <f>IFERROR(ROUND(VLOOKUP(G207,'Reference worksheet Do NOT edit'!$M$4:$O$5,3,FALSE)*H207+R207,4),0)</f>
        <v>0</v>
      </c>
      <c r="Q207" s="154">
        <f>IFERROR(ROUND(SUMIF('Reference worksheet Do NOT edit'!$M$4:$M$5,G207,'Reference worksheet Do NOT edit'!$N$4:$N$5)*H207,2),0)+IF(I207="Industry Co-Funded",(4000*H207),0)</f>
        <v>0</v>
      </c>
      <c r="R207" s="51"/>
      <c r="S207" s="157">
        <f t="shared" si="48"/>
        <v>0</v>
      </c>
      <c r="T207" s="63"/>
      <c r="U207" s="63"/>
    </row>
    <row r="208" spans="1:21" ht="24" customHeight="1" x14ac:dyDescent="0.25">
      <c r="A208" s="8"/>
      <c r="B208" s="150" t="str">
        <f t="array" ref="B208">IFERROR(INDEX('Summary '!$B$16:$B$35,SMALL(IF('Summary '!$N$16:$N$35&gt;0,ROW('Summary '!$B$16:$B$35)-ROW('Summary '!B$16)+1),ROWS('Summary '!B$2:'Summary '!B11))),"")</f>
        <v/>
      </c>
      <c r="C208" s="150" t="str">
        <f t="array" ref="C208">IFERROR(INDEX('Summary '!$C$16:$C$35,SMALL(IF('Summary '!$N$16:$N$35&gt;0,ROW('Summary '!$C$16:$C$35)-ROW('Summary '!C$16)+1),ROWS('Summary '!C$2:'Summary '!C11))),"")</f>
        <v/>
      </c>
      <c r="D208" s="150" t="str">
        <f t="array" ref="D208">IFERROR(INDEX('Summary '!$D$16:$D$35,SMALL(IF('Summary '!$N$16:$N$35&gt;0,ROW('Summary '!$D$16:$D$35)-ROW('Summary '!D$16)+1),ROWS('Summary '!D$2:'Summary '!D11))),"")</f>
        <v/>
      </c>
      <c r="E208" s="150" t="str">
        <f t="array" ref="E208">IFERROR(INDEX('Summary '!$E$16:$E$35,SMALL(IF('Summary '!$N$16:$N$35&gt;0,ROW('Summary '!$E$16:$E$35)-ROW('Summary '!E$16)+1),ROWS('Summary '!D$2:'Summary '!D11))),"")</f>
        <v/>
      </c>
      <c r="F208" s="151" t="str">
        <f t="array" ref="F208">IFERROR(INDEX('Summary '!$F$16:$F$35,SMALL(IF('Summary '!$N$16:$N$35&gt;0,ROW('Summary '!$F$16:$F$35)-ROW('Summary '!F$16)+1),ROWS('Summary '!F$2:'Summary '!F11))),"")</f>
        <v/>
      </c>
      <c r="G208" s="151" t="str">
        <f>IF(LEN(H208)&gt;0,'Summary '!$I$3,"")</f>
        <v/>
      </c>
      <c r="H208" s="152" t="str">
        <f t="array" ref="H208">IFERROR(INDEX('Summary '!$N$16:$N$35,SMALL(IF('Summary '!$N$16:$N$35&gt;0,ROW('Summary '!$N$16:$N$35)-ROW('Summary '!N$16)+1),ROWS('Summary '!M$2:'Summary '!M11))),"")</f>
        <v/>
      </c>
      <c r="I208" s="48"/>
      <c r="J208" s="48"/>
      <c r="K208" s="73"/>
      <c r="L208" s="72"/>
      <c r="M208" s="249"/>
      <c r="N208" s="153" t="str">
        <f t="shared" si="49"/>
        <v/>
      </c>
      <c r="O208" s="154" t="str">
        <f t="shared" si="50"/>
        <v/>
      </c>
      <c r="P208" s="155">
        <f>IFERROR(ROUND(VLOOKUP(G208,'Reference worksheet Do NOT edit'!$M$4:$O$5,3,FALSE)*H208+R208,4),0)</f>
        <v>0</v>
      </c>
      <c r="Q208" s="154">
        <f>IFERROR(ROUND(SUMIF('Reference worksheet Do NOT edit'!$M$4:$M$5,G208,'Reference worksheet Do NOT edit'!$N$4:$N$5)*H208,2),0)+IF(I208="Industry Co-Funded",(4000*H208),0)</f>
        <v>0</v>
      </c>
      <c r="R208" s="51"/>
      <c r="S208" s="157">
        <f t="shared" si="48"/>
        <v>0</v>
      </c>
      <c r="T208" s="63"/>
      <c r="U208" s="63"/>
    </row>
    <row r="209" spans="1:21" ht="24" customHeight="1" x14ac:dyDescent="0.25">
      <c r="A209" s="8"/>
      <c r="B209" s="150" t="str">
        <f t="array" ref="B209">IFERROR(INDEX('Summary '!$B$16:$B$35,SMALL(IF('Summary '!$N$16:$N$35&gt;0,ROW('Summary '!$B$16:$B$35)-ROW('Summary '!B$16)+1),ROWS('Summary '!B$2:'Summary '!B12))),"")</f>
        <v/>
      </c>
      <c r="C209" s="150" t="str">
        <f t="array" ref="C209">IFERROR(INDEX('Summary '!$C$16:$C$35,SMALL(IF('Summary '!$N$16:$N$35&gt;0,ROW('Summary '!$C$16:$C$35)-ROW('Summary '!C$16)+1),ROWS('Summary '!C$2:'Summary '!C12))),"")</f>
        <v/>
      </c>
      <c r="D209" s="150" t="str">
        <f t="array" ref="D209">IFERROR(INDEX('Summary '!$D$16:$D$35,SMALL(IF('Summary '!$N$16:$N$35&gt;0,ROW('Summary '!$D$16:$D$35)-ROW('Summary '!D$16)+1),ROWS('Summary '!D$2:'Summary '!D12))),"")</f>
        <v/>
      </c>
      <c r="E209" s="150" t="str">
        <f t="array" ref="E209">IFERROR(INDEX('Summary '!$E$16:$E$35,SMALL(IF('Summary '!$N$16:$N$35&gt;0,ROW('Summary '!$E$16:$E$35)-ROW('Summary '!E$16)+1),ROWS('Summary '!D$2:'Summary '!D12))),"")</f>
        <v/>
      </c>
      <c r="F209" s="151" t="str">
        <f t="array" ref="F209">IFERROR(INDEX('Summary '!$F$16:$F$35,SMALL(IF('Summary '!$N$16:$N$35&gt;0,ROW('Summary '!$F$16:$F$35)-ROW('Summary '!F$16)+1),ROWS('Summary '!F$2:'Summary '!F12))),"")</f>
        <v/>
      </c>
      <c r="G209" s="151" t="str">
        <f>IF(LEN(H209)&gt;0,'Summary '!$I$3,"")</f>
        <v/>
      </c>
      <c r="H209" s="152" t="str">
        <f t="array" ref="H209">IFERROR(INDEX('Summary '!$N$16:$N$35,SMALL(IF('Summary '!$N$16:$N$35&gt;0,ROW('Summary '!$N$16:$N$35)-ROW('Summary '!N$16)+1),ROWS('Summary '!M$2:'Summary '!M12))),"")</f>
        <v/>
      </c>
      <c r="I209" s="48"/>
      <c r="J209" s="48"/>
      <c r="K209" s="73"/>
      <c r="L209" s="72"/>
      <c r="M209" s="249"/>
      <c r="N209" s="153" t="str">
        <f t="shared" si="49"/>
        <v/>
      </c>
      <c r="O209" s="154" t="str">
        <f t="shared" si="50"/>
        <v/>
      </c>
      <c r="P209" s="155">
        <f>IFERROR(ROUND(VLOOKUP(G209,'Reference worksheet Do NOT edit'!$M$4:$O$5,3,FALSE)*H209+R209,4),0)</f>
        <v>0</v>
      </c>
      <c r="Q209" s="154">
        <f>IFERROR(ROUND(SUMIF('Reference worksheet Do NOT edit'!$M$4:$M$5,G209,'Reference worksheet Do NOT edit'!$N$4:$N$5)*H209,2),0)+IF(I209="Industry Co-Funded",(4000*H209),0)</f>
        <v>0</v>
      </c>
      <c r="R209" s="51"/>
      <c r="S209" s="157">
        <f t="shared" si="48"/>
        <v>0</v>
      </c>
      <c r="T209" s="63"/>
      <c r="U209" s="63"/>
    </row>
    <row r="210" spans="1:21" ht="24" customHeight="1" x14ac:dyDescent="0.25">
      <c r="A210" s="8"/>
      <c r="B210" s="150" t="str">
        <f t="array" ref="B210">IFERROR(INDEX('Summary '!$B$16:$B$35,SMALL(IF('Summary '!$N$16:$N$35&gt;0,ROW('Summary '!$B$16:$B$35)-ROW('Summary '!B$16)+1),ROWS('Summary '!B$2:'Summary '!B13))),"")</f>
        <v/>
      </c>
      <c r="C210" s="150" t="str">
        <f t="array" ref="C210">IFERROR(INDEX('Summary '!$C$16:$C$35,SMALL(IF('Summary '!$N$16:$N$35&gt;0,ROW('Summary '!$C$16:$C$35)-ROW('Summary '!C$16)+1),ROWS('Summary '!C$2:'Summary '!C13))),"")</f>
        <v/>
      </c>
      <c r="D210" s="150" t="str">
        <f t="array" ref="D210">IFERROR(INDEX('Summary '!$D$16:$D$35,SMALL(IF('Summary '!$N$16:$N$35&gt;0,ROW('Summary '!$D$16:$D$35)-ROW('Summary '!D$16)+1),ROWS('Summary '!D$2:'Summary '!D13))),"")</f>
        <v/>
      </c>
      <c r="E210" s="150" t="str">
        <f t="array" ref="E210">IFERROR(INDEX('Summary '!$E$16:$E$35,SMALL(IF('Summary '!$N$16:$N$35&gt;0,ROW('Summary '!$E$16:$E$35)-ROW('Summary '!E$16)+1),ROWS('Summary '!D$2:'Summary '!D13))),"")</f>
        <v/>
      </c>
      <c r="F210" s="151" t="str">
        <f t="array" ref="F210">IFERROR(INDEX('Summary '!$F$16:$F$35,SMALL(IF('Summary '!$N$16:$N$35&gt;0,ROW('Summary '!$F$16:$F$35)-ROW('Summary '!F$16)+1),ROWS('Summary '!F$2:'Summary '!F13))),"")</f>
        <v/>
      </c>
      <c r="G210" s="151" t="str">
        <f>IF(LEN(H210)&gt;0,'Summary '!$I$3,"")</f>
        <v/>
      </c>
      <c r="H210" s="152" t="str">
        <f t="array" ref="H210">IFERROR(INDEX('Summary '!$N$16:$N$35,SMALL(IF('Summary '!$N$16:$N$35&gt;0,ROW('Summary '!$N$16:$N$35)-ROW('Summary '!N$16)+1),ROWS('Summary '!M$2:'Summary '!M13))),"")</f>
        <v/>
      </c>
      <c r="I210" s="48"/>
      <c r="J210" s="48"/>
      <c r="K210" s="73"/>
      <c r="L210" s="72"/>
      <c r="M210" s="249"/>
      <c r="N210" s="153" t="str">
        <f t="shared" si="49"/>
        <v/>
      </c>
      <c r="O210" s="154" t="str">
        <f t="shared" si="50"/>
        <v/>
      </c>
      <c r="P210" s="155">
        <f>IFERROR(ROUND(VLOOKUP(G210,'Reference worksheet Do NOT edit'!$M$4:$O$5,3,FALSE)*H210+R210,4),0)</f>
        <v>0</v>
      </c>
      <c r="Q210" s="154">
        <f>IFERROR(ROUND(SUMIF('Reference worksheet Do NOT edit'!$M$4:$M$5,G210,'Reference worksheet Do NOT edit'!$N$4:$N$5)*H210,2),0)+IF(I210="Industry Co-Funded",(4000*H210),0)</f>
        <v>0</v>
      </c>
      <c r="R210" s="51"/>
      <c r="S210" s="157">
        <f t="shared" si="48"/>
        <v>0</v>
      </c>
      <c r="T210" s="63"/>
      <c r="U210" s="63"/>
    </row>
    <row r="211" spans="1:21" ht="24" customHeight="1" x14ac:dyDescent="0.25">
      <c r="A211" s="8"/>
      <c r="B211" s="150" t="str">
        <f t="array" ref="B211">IFERROR(INDEX('Summary '!$B$16:$B$35,SMALL(IF('Summary '!$N$16:$N$35&gt;0,ROW('Summary '!$B$16:$B$35)-ROW('Summary '!B$16)+1),ROWS('Summary '!B$2:'Summary '!B14))),"")</f>
        <v/>
      </c>
      <c r="C211" s="150" t="str">
        <f t="array" ref="C211">IFERROR(INDEX('Summary '!$C$16:$C$35,SMALL(IF('Summary '!$N$16:$N$35&gt;0,ROW('Summary '!$C$16:$C$35)-ROW('Summary '!C$16)+1),ROWS('Summary '!C$2:'Summary '!C14))),"")</f>
        <v/>
      </c>
      <c r="D211" s="150" t="str">
        <f t="array" ref="D211">IFERROR(INDEX('Summary '!$D$16:$D$35,SMALL(IF('Summary '!$N$16:$N$35&gt;0,ROW('Summary '!$D$16:$D$35)-ROW('Summary '!D$16)+1),ROWS('Summary '!D$2:'Summary '!D14))),"")</f>
        <v/>
      </c>
      <c r="E211" s="150" t="str">
        <f t="array" ref="E211">IFERROR(INDEX('Summary '!$E$16:$E$35,SMALL(IF('Summary '!$N$16:$N$35&gt;0,ROW('Summary '!$E$16:$E$35)-ROW('Summary '!E$16)+1),ROWS('Summary '!D$2:'Summary '!D14))),"")</f>
        <v/>
      </c>
      <c r="F211" s="151" t="str">
        <f t="array" ref="F211">IFERROR(INDEX('Summary '!$F$16:$F$35,SMALL(IF('Summary '!$N$16:$N$35&gt;0,ROW('Summary '!$F$16:$F$35)-ROW('Summary '!F$16)+1),ROWS('Summary '!F$2:'Summary '!F14))),"")</f>
        <v/>
      </c>
      <c r="G211" s="151" t="str">
        <f>IF(LEN(H211)&gt;0,'Summary '!$I$3,"")</f>
        <v/>
      </c>
      <c r="H211" s="152" t="str">
        <f t="array" ref="H211">IFERROR(INDEX('Summary '!$N$16:$N$35,SMALL(IF('Summary '!$N$16:$N$35&gt;0,ROW('Summary '!$N$16:$N$35)-ROW('Summary '!N$16)+1),ROWS('Summary '!M$2:'Summary '!M14))),"")</f>
        <v/>
      </c>
      <c r="I211" s="48"/>
      <c r="J211" s="48"/>
      <c r="K211" s="73"/>
      <c r="L211" s="72"/>
      <c r="M211" s="249"/>
      <c r="N211" s="153" t="str">
        <f t="shared" si="49"/>
        <v/>
      </c>
      <c r="O211" s="154" t="str">
        <f t="shared" si="50"/>
        <v/>
      </c>
      <c r="P211" s="155">
        <f>IFERROR(ROUND(VLOOKUP(G211,'Reference worksheet Do NOT edit'!$M$4:$O$5,3,FALSE)*H211+R211,4),0)</f>
        <v>0</v>
      </c>
      <c r="Q211" s="154">
        <f>IFERROR(ROUND(SUMIF('Reference worksheet Do NOT edit'!$M$4:$M$5,G211,'Reference worksheet Do NOT edit'!$N$4:$N$5)*H211,2),0)+IF(I211="Industry Co-Funded",(4000*H211),0)</f>
        <v>0</v>
      </c>
      <c r="R211" s="51"/>
      <c r="S211" s="157">
        <f t="shared" si="48"/>
        <v>0</v>
      </c>
      <c r="T211" s="63"/>
      <c r="U211" s="63"/>
    </row>
    <row r="212" spans="1:21" ht="24" customHeight="1" x14ac:dyDescent="0.25">
      <c r="A212" s="8"/>
      <c r="B212" s="150" t="str">
        <f t="array" ref="B212">IFERROR(INDEX('Summary '!$B$16:$B$35,SMALL(IF('Summary '!$N$16:$N$35&gt;0,ROW('Summary '!$B$16:$B$35)-ROW('Summary '!B$16)+1),ROWS('Summary '!B$2:'Summary '!B15))),"")</f>
        <v/>
      </c>
      <c r="C212" s="150" t="str">
        <f t="array" ref="C212">IFERROR(INDEX('Summary '!$C$16:$C$35,SMALL(IF('Summary '!$N$16:$N$35&gt;0,ROW('Summary '!$C$16:$C$35)-ROW('Summary '!C$16)+1),ROWS('Summary '!C$2:'Summary '!C15))),"")</f>
        <v/>
      </c>
      <c r="D212" s="150" t="str">
        <f t="array" ref="D212">IFERROR(INDEX('Summary '!$D$16:$D$35,SMALL(IF('Summary '!$N$16:$N$35&gt;0,ROW('Summary '!$D$16:$D$35)-ROW('Summary '!D$16)+1),ROWS('Summary '!D$2:'Summary '!D15))),"")</f>
        <v/>
      </c>
      <c r="E212" s="150" t="str">
        <f t="array" ref="E212">IFERROR(INDEX('Summary '!$E$16:$E$35,SMALL(IF('Summary '!$N$16:$N$35&gt;0,ROW('Summary '!$E$16:$E$35)-ROW('Summary '!E$16)+1),ROWS('Summary '!D$2:'Summary '!D15))),"")</f>
        <v/>
      </c>
      <c r="F212" s="151" t="str">
        <f t="array" ref="F212">IFERROR(INDEX('Summary '!$F$16:$F$35,SMALL(IF('Summary '!$N$16:$N$35&gt;0,ROW('Summary '!$F$16:$F$35)-ROW('Summary '!F$16)+1),ROWS('Summary '!F$2:'Summary '!F15))),"")</f>
        <v/>
      </c>
      <c r="G212" s="151" t="str">
        <f>IF(LEN(H212)&gt;0,'Summary '!$I$3,"")</f>
        <v/>
      </c>
      <c r="H212" s="152" t="str">
        <f t="array" ref="H212">IFERROR(INDEX('Summary '!$N$16:$N$35,SMALL(IF('Summary '!$N$16:$N$35&gt;0,ROW('Summary '!$N$16:$N$35)-ROW('Summary '!N$16)+1),ROWS('Summary '!M$2:'Summary '!M15))),"")</f>
        <v/>
      </c>
      <c r="I212" s="48"/>
      <c r="J212" s="48"/>
      <c r="K212" s="73"/>
      <c r="L212" s="72"/>
      <c r="M212" s="249"/>
      <c r="N212" s="153" t="str">
        <f t="shared" si="49"/>
        <v/>
      </c>
      <c r="O212" s="154" t="str">
        <f t="shared" si="50"/>
        <v/>
      </c>
      <c r="P212" s="155">
        <f>IFERROR(ROUND(VLOOKUP(G212,'Reference worksheet Do NOT edit'!$M$4:$O$5,3,FALSE)*H212+R212,4),0)</f>
        <v>0</v>
      </c>
      <c r="Q212" s="154">
        <f>IFERROR(ROUND(SUMIF('Reference worksheet Do NOT edit'!$M$4:$M$5,G212,'Reference worksheet Do NOT edit'!$N$4:$N$5)*H212,2),0)+IF(I212="Industry Co-Funded",(4000*H212),0)</f>
        <v>0</v>
      </c>
      <c r="R212" s="51"/>
      <c r="S212" s="157">
        <f t="shared" si="48"/>
        <v>0</v>
      </c>
      <c r="T212" s="63"/>
      <c r="U212" s="63"/>
    </row>
    <row r="213" spans="1:21" ht="24" customHeight="1" x14ac:dyDescent="0.25">
      <c r="A213" s="8"/>
      <c r="B213" s="150" t="str">
        <f t="array" ref="B213">IFERROR(INDEX('Summary '!$B$16:$B$35,SMALL(IF('Summary '!$N$16:$N$35&gt;0,ROW('Summary '!$B$16:$B$35)-ROW('Summary '!B$16)+1),ROWS('Summary '!B$2:'Summary '!B16))),"")</f>
        <v/>
      </c>
      <c r="C213" s="150" t="str">
        <f t="array" ref="C213">IFERROR(INDEX('Summary '!$C$16:$C$35,SMALL(IF('Summary '!$N$16:$N$35&gt;0,ROW('Summary '!$C$16:$C$35)-ROW('Summary '!C$16)+1),ROWS('Summary '!C$2:'Summary '!C16))),"")</f>
        <v/>
      </c>
      <c r="D213" s="150" t="str">
        <f t="array" ref="D213">IFERROR(INDEX('Summary '!$D$16:$D$35,SMALL(IF('Summary '!$N$16:$N$35&gt;0,ROW('Summary '!$D$16:$D$35)-ROW('Summary '!D$16)+1),ROWS('Summary '!D$2:'Summary '!D16))),"")</f>
        <v/>
      </c>
      <c r="E213" s="150" t="str">
        <f t="array" ref="E213">IFERROR(INDEX('Summary '!$E$16:$E$35,SMALL(IF('Summary '!$N$16:$N$35&gt;0,ROW('Summary '!$E$16:$E$35)-ROW('Summary '!E$16)+1),ROWS('Summary '!D$2:'Summary '!D16))),"")</f>
        <v/>
      </c>
      <c r="F213" s="151" t="str">
        <f t="array" ref="F213">IFERROR(INDEX('Summary '!$F$16:$F$35,SMALL(IF('Summary '!$N$16:$N$35&gt;0,ROW('Summary '!$F$16:$F$35)-ROW('Summary '!F$16)+1),ROWS('Summary '!F$2:'Summary '!F16))),"")</f>
        <v/>
      </c>
      <c r="G213" s="151" t="str">
        <f>IF(LEN(H213)&gt;0,'Summary '!$I$3,"")</f>
        <v/>
      </c>
      <c r="H213" s="152" t="str">
        <f t="array" ref="H213">IFERROR(INDEX('Summary '!$N$16:$N$35,SMALL(IF('Summary '!$N$16:$N$35&gt;0,ROW('Summary '!$N$16:$N$35)-ROW('Summary '!N$16)+1),ROWS('Summary '!M$2:'Summary '!M16))),"")</f>
        <v/>
      </c>
      <c r="I213" s="48"/>
      <c r="J213" s="48"/>
      <c r="K213" s="73"/>
      <c r="L213" s="72"/>
      <c r="M213" s="249"/>
      <c r="N213" s="153" t="str">
        <f t="shared" si="49"/>
        <v/>
      </c>
      <c r="O213" s="154" t="str">
        <f t="shared" si="50"/>
        <v/>
      </c>
      <c r="P213" s="155">
        <f>IFERROR(ROUND(VLOOKUP(G213,'Reference worksheet Do NOT edit'!$M$4:$O$5,3,FALSE)*H213+R213,4),0)</f>
        <v>0</v>
      </c>
      <c r="Q213" s="154">
        <f>IFERROR(ROUND(SUMIF('Reference worksheet Do NOT edit'!$M$4:$M$5,G213,'Reference worksheet Do NOT edit'!$N$4:$N$5)*H213,2),0)+IF(I213="Industry Co-Funded",(4000*H213),0)</f>
        <v>0</v>
      </c>
      <c r="R213" s="51"/>
      <c r="S213" s="157">
        <f t="shared" si="48"/>
        <v>0</v>
      </c>
      <c r="T213" s="63"/>
      <c r="U213" s="63"/>
    </row>
    <row r="214" spans="1:21" ht="24" customHeight="1" x14ac:dyDescent="0.25">
      <c r="A214" s="8"/>
      <c r="B214" s="150" t="str">
        <f t="array" ref="B214">IFERROR(INDEX('Summary '!$B$16:$B$35,SMALL(IF('Summary '!$N$16:$N$35&gt;0,ROW('Summary '!$B$16:$B$35)-ROW('Summary '!B$16)+1),ROWS('Summary '!B$2:'Summary '!B17))),"")</f>
        <v/>
      </c>
      <c r="C214" s="150" t="str">
        <f t="array" ref="C214">IFERROR(INDEX('Summary '!$C$16:$C$35,SMALL(IF('Summary '!$N$16:$N$35&gt;0,ROW('Summary '!$C$16:$C$35)-ROW('Summary '!C$16)+1),ROWS('Summary '!C$2:'Summary '!C17))),"")</f>
        <v/>
      </c>
      <c r="D214" s="150" t="str">
        <f t="array" ref="D214">IFERROR(INDEX('Summary '!$D$16:$D$35,SMALL(IF('Summary '!$N$16:$N$35&gt;0,ROW('Summary '!$D$16:$D$35)-ROW('Summary '!D$16)+1),ROWS('Summary '!D$2:'Summary '!D17))),"")</f>
        <v/>
      </c>
      <c r="E214" s="150" t="str">
        <f t="array" ref="E214">IFERROR(INDEX('Summary '!$E$16:$E$35,SMALL(IF('Summary '!$N$16:$N$35&gt;0,ROW('Summary '!$E$16:$E$35)-ROW('Summary '!E$16)+1),ROWS('Summary '!D$2:'Summary '!D17))),"")</f>
        <v/>
      </c>
      <c r="F214" s="151" t="str">
        <f t="array" ref="F214">IFERROR(INDEX('Summary '!$F$16:$F$35,SMALL(IF('Summary '!$N$16:$N$35&gt;0,ROW('Summary '!$F$16:$F$35)-ROW('Summary '!F$16)+1),ROWS('Summary '!F$2:'Summary '!F17))),"")</f>
        <v/>
      </c>
      <c r="G214" s="151" t="str">
        <f>IF(LEN(H214)&gt;0,'Summary '!$I$3,"")</f>
        <v/>
      </c>
      <c r="H214" s="152" t="str">
        <f t="array" ref="H214">IFERROR(INDEX('Summary '!$N$16:$N$35,SMALL(IF('Summary '!$N$16:$N$35&gt;0,ROW('Summary '!$N$16:$N$35)-ROW('Summary '!N$16)+1),ROWS('Summary '!M$2:'Summary '!M17))),"")</f>
        <v/>
      </c>
      <c r="I214" s="48"/>
      <c r="J214" s="48"/>
      <c r="K214" s="73"/>
      <c r="L214" s="72"/>
      <c r="M214" s="249"/>
      <c r="N214" s="153" t="str">
        <f t="shared" si="49"/>
        <v/>
      </c>
      <c r="O214" s="154" t="str">
        <f t="shared" si="50"/>
        <v/>
      </c>
      <c r="P214" s="155">
        <f>IFERROR(ROUND(VLOOKUP(G214,'Reference worksheet Do NOT edit'!$M$4:$O$5,3,FALSE)*H214+R214,4),0)</f>
        <v>0</v>
      </c>
      <c r="Q214" s="154">
        <f>IFERROR(ROUND(SUMIF('Reference worksheet Do NOT edit'!$M$4:$M$5,G214,'Reference worksheet Do NOT edit'!$N$4:$N$5)*H214,2),0)+IF(I214="Industry Co-Funded",(4000*H214),0)</f>
        <v>0</v>
      </c>
      <c r="R214" s="51"/>
      <c r="S214" s="157">
        <f t="shared" si="48"/>
        <v>0</v>
      </c>
      <c r="T214" s="63"/>
      <c r="U214" s="63"/>
    </row>
    <row r="215" spans="1:21" ht="24" customHeight="1" x14ac:dyDescent="0.25">
      <c r="A215" s="8"/>
      <c r="B215" s="150" t="str">
        <f t="array" ref="B215">IFERROR(INDEX('Summary '!$B$16:$B$35,SMALL(IF('Summary '!$N$16:$N$35&gt;0,ROW('Summary '!$B$16:$B$35)-ROW('Summary '!B$16)+1),ROWS('Summary '!B$2:'Summary '!B18))),"")</f>
        <v/>
      </c>
      <c r="C215" s="150" t="str">
        <f t="array" ref="C215">IFERROR(INDEX('Summary '!$C$16:$C$35,SMALL(IF('Summary '!$N$16:$N$35&gt;0,ROW('Summary '!$C$16:$C$35)-ROW('Summary '!C$16)+1),ROWS('Summary '!C$2:'Summary '!C18))),"")</f>
        <v/>
      </c>
      <c r="D215" s="150" t="str">
        <f t="array" ref="D215">IFERROR(INDEX('Summary '!$D$16:$D$35,SMALL(IF('Summary '!$N$16:$N$35&gt;0,ROW('Summary '!$D$16:$D$35)-ROW('Summary '!D$16)+1),ROWS('Summary '!D$2:'Summary '!D18))),"")</f>
        <v/>
      </c>
      <c r="E215" s="150" t="str">
        <f t="array" ref="E215">IFERROR(INDEX('Summary '!$E$16:$E$35,SMALL(IF('Summary '!$N$16:$N$35&gt;0,ROW('Summary '!$E$16:$E$35)-ROW('Summary '!E$16)+1),ROWS('Summary '!D$2:'Summary '!D18))),"")</f>
        <v/>
      </c>
      <c r="F215" s="151" t="str">
        <f t="array" ref="F215">IFERROR(INDEX('Summary '!$F$16:$F$35,SMALL(IF('Summary '!$N$16:$N$35&gt;0,ROW('Summary '!$F$16:$F$35)-ROW('Summary '!F$16)+1),ROWS('Summary '!F$2:'Summary '!F18))),"")</f>
        <v/>
      </c>
      <c r="G215" s="151" t="str">
        <f>IF(LEN(H215)&gt;0,'Summary '!$I$3,"")</f>
        <v/>
      </c>
      <c r="H215" s="152" t="str">
        <f t="array" ref="H215">IFERROR(INDEX('Summary '!$N$16:$N$35,SMALL(IF('Summary '!$N$16:$N$35&gt;0,ROW('Summary '!$N$16:$N$35)-ROW('Summary '!N$16)+1),ROWS('Summary '!M$2:'Summary '!M18))),"")</f>
        <v/>
      </c>
      <c r="I215" s="48"/>
      <c r="J215" s="48"/>
      <c r="K215" s="73"/>
      <c r="L215" s="72"/>
      <c r="M215" s="249"/>
      <c r="N215" s="153" t="str">
        <f t="shared" si="49"/>
        <v/>
      </c>
      <c r="O215" s="154" t="str">
        <f t="shared" si="50"/>
        <v/>
      </c>
      <c r="P215" s="155">
        <f>IFERROR(ROUND(VLOOKUP(G215,'Reference worksheet Do NOT edit'!$M$4:$O$5,3,FALSE)*H215+R215,4),0)</f>
        <v>0</v>
      </c>
      <c r="Q215" s="154">
        <f>IFERROR(ROUND(SUMIF('Reference worksheet Do NOT edit'!$M$4:$M$5,G215,'Reference worksheet Do NOT edit'!$N$4:$N$5)*H215,2),0)+IF(I215="Industry Co-Funded",(4000*H215),0)</f>
        <v>0</v>
      </c>
      <c r="R215" s="51"/>
      <c r="S215" s="157">
        <f t="shared" si="48"/>
        <v>0</v>
      </c>
      <c r="T215" s="63"/>
      <c r="U215" s="63"/>
    </row>
    <row r="216" spans="1:21" ht="24" customHeight="1" x14ac:dyDescent="0.25">
      <c r="A216" s="8"/>
      <c r="B216" s="150" t="str">
        <f t="array" ref="B216">IFERROR(INDEX('Summary '!$B$16:$B$35,SMALL(IF('Summary '!$N$16:$N$35&gt;0,ROW('Summary '!$B$16:$B$35)-ROW('Summary '!B$16)+1),ROWS('Summary '!B$2:'Summary '!B19))),"")</f>
        <v/>
      </c>
      <c r="C216" s="150" t="str">
        <f t="array" ref="C216">IFERROR(INDEX('Summary '!$C$16:$C$35,SMALL(IF('Summary '!$N$16:$N$35&gt;0,ROW('Summary '!$C$16:$C$35)-ROW('Summary '!C$16)+1),ROWS('Summary '!C$2:'Summary '!C19))),"")</f>
        <v/>
      </c>
      <c r="D216" s="150" t="str">
        <f t="array" ref="D216">IFERROR(INDEX('Summary '!$D$16:$D$35,SMALL(IF('Summary '!$N$16:$N$35&gt;0,ROW('Summary '!$D$16:$D$35)-ROW('Summary '!D$16)+1),ROWS('Summary '!D$2:'Summary '!D19))),"")</f>
        <v/>
      </c>
      <c r="E216" s="150" t="str">
        <f t="array" ref="E216">IFERROR(INDEX('Summary '!$E$16:$E$35,SMALL(IF('Summary '!$N$16:$N$35&gt;0,ROW('Summary '!$E$16:$E$35)-ROW('Summary '!E$16)+1),ROWS('Summary '!D$2:'Summary '!D19))),"")</f>
        <v/>
      </c>
      <c r="F216" s="151" t="str">
        <f t="array" ref="F216">IFERROR(INDEX('Summary '!$F$16:$F$35,SMALL(IF('Summary '!$N$16:$N$35&gt;0,ROW('Summary '!$F$16:$F$35)-ROW('Summary '!F$16)+1),ROWS('Summary '!F$2:'Summary '!F19))),"")</f>
        <v/>
      </c>
      <c r="G216" s="151" t="str">
        <f>IF(LEN(H216)&gt;0,'Summary '!$I$3,"")</f>
        <v/>
      </c>
      <c r="H216" s="152" t="str">
        <f t="array" ref="H216">IFERROR(INDEX('Summary '!$N$16:$N$35,SMALL(IF('Summary '!$N$16:$N$35&gt;0,ROW('Summary '!$N$16:$N$35)-ROW('Summary '!N$16)+1),ROWS('Summary '!M$2:'Summary '!M19))),"")</f>
        <v/>
      </c>
      <c r="I216" s="48"/>
      <c r="J216" s="48"/>
      <c r="K216" s="73"/>
      <c r="L216" s="72"/>
      <c r="M216" s="249"/>
      <c r="N216" s="153" t="str">
        <f t="shared" si="49"/>
        <v/>
      </c>
      <c r="O216" s="154" t="str">
        <f t="shared" si="50"/>
        <v/>
      </c>
      <c r="P216" s="155">
        <f>IFERROR(ROUND(VLOOKUP(G216,'Reference worksheet Do NOT edit'!$M$4:$O$5,3,FALSE)*H216+R216,4),0)</f>
        <v>0</v>
      </c>
      <c r="Q216" s="154">
        <f>IFERROR(ROUND(SUMIF('Reference worksheet Do NOT edit'!$M$4:$M$5,G216,'Reference worksheet Do NOT edit'!$N$4:$N$5)*H216,2),0)+IF(I216="Industry Co-Funded",(4000*H216),0)</f>
        <v>0</v>
      </c>
      <c r="R216" s="51"/>
      <c r="S216" s="157">
        <f t="shared" si="48"/>
        <v>0</v>
      </c>
      <c r="T216" s="63"/>
      <c r="U216" s="63"/>
    </row>
    <row r="217" spans="1:21" ht="24" customHeight="1" x14ac:dyDescent="0.25">
      <c r="A217" s="8"/>
      <c r="B217" s="150" t="str">
        <f t="array" ref="B217">IFERROR(INDEX('Summary '!$B$16:$B$35,SMALL(IF('Summary '!$N$16:$N$35&gt;0,ROW('Summary '!$B$16:$B$35)-ROW('Summary '!B$16)+1),ROWS('Summary '!B$2:'Summary '!B20))),"")</f>
        <v/>
      </c>
      <c r="C217" s="150" t="str">
        <f t="array" ref="C217">IFERROR(INDEX('Summary '!$C$16:$C$35,SMALL(IF('Summary '!$N$16:$N$35&gt;0,ROW('Summary '!$C$16:$C$35)-ROW('Summary '!C$16)+1),ROWS('Summary '!C$2:'Summary '!C20))),"")</f>
        <v/>
      </c>
      <c r="D217" s="150" t="str">
        <f t="array" ref="D217">IFERROR(INDEX('Summary '!$D$16:$D$35,SMALL(IF('Summary '!$N$16:$N$35&gt;0,ROW('Summary '!$D$16:$D$35)-ROW('Summary '!D$16)+1),ROWS('Summary '!D$2:'Summary '!D20))),"")</f>
        <v/>
      </c>
      <c r="E217" s="150" t="str">
        <f t="array" ref="E217">IFERROR(INDEX('Summary '!$E$16:$E$35,SMALL(IF('Summary '!$N$16:$N$35&gt;0,ROW('Summary '!$E$16:$E$35)-ROW('Summary '!E$16)+1),ROWS('Summary '!D$2:'Summary '!D20))),"")</f>
        <v/>
      </c>
      <c r="F217" s="151" t="str">
        <f t="array" ref="F217">IFERROR(INDEX('Summary '!$F$16:$F$35,SMALL(IF('Summary '!$N$16:$N$35&gt;0,ROW('Summary '!$F$16:$F$35)-ROW('Summary '!F$16)+1),ROWS('Summary '!F$2:'Summary '!F20))),"")</f>
        <v/>
      </c>
      <c r="G217" s="151" t="str">
        <f>IF(LEN(H217)&gt;0,'Summary '!$I$3,"")</f>
        <v/>
      </c>
      <c r="H217" s="152" t="str">
        <f t="array" ref="H217">IFERROR(INDEX('Summary '!$N$16:$N$35,SMALL(IF('Summary '!$N$16:$N$35&gt;0,ROW('Summary '!$N$16:$N$35)-ROW('Summary '!N$16)+1),ROWS('Summary '!M$2:'Summary '!M20))),"")</f>
        <v/>
      </c>
      <c r="I217" s="48"/>
      <c r="J217" s="48"/>
      <c r="K217" s="73"/>
      <c r="L217" s="72"/>
      <c r="M217" s="249"/>
      <c r="N217" s="153" t="str">
        <f t="shared" si="49"/>
        <v/>
      </c>
      <c r="O217" s="154" t="str">
        <f t="shared" si="50"/>
        <v/>
      </c>
      <c r="P217" s="155">
        <f>IFERROR(ROUND(VLOOKUP(G217,'Reference worksheet Do NOT edit'!$M$4:$O$5,3,FALSE)*H217+R217,4),0)</f>
        <v>0</v>
      </c>
      <c r="Q217" s="154">
        <f>IFERROR(ROUND(SUMIF('Reference worksheet Do NOT edit'!$M$4:$M$5,G217,'Reference worksheet Do NOT edit'!$N$4:$N$5)*H217,2),0)+IF(I217="Industry Co-Funded",(4000*H217),0)</f>
        <v>0</v>
      </c>
      <c r="R217" s="51"/>
      <c r="S217" s="157">
        <f t="shared" si="48"/>
        <v>0</v>
      </c>
      <c r="T217" s="63"/>
      <c r="U217" s="63"/>
    </row>
    <row r="218" spans="1:21" ht="24" customHeight="1" x14ac:dyDescent="0.25">
      <c r="A218" s="8"/>
      <c r="B218" s="150" t="str">
        <f t="array" ref="B218">IFERROR(INDEX('Summary '!$B$16:$B$35,SMALL(IF('Summary '!$N$16:$N$35&gt;0,ROW('Summary '!$B$16:$B$35)-ROW('Summary '!B$16)+1),ROWS('Summary '!B$2:'Summary '!B21))),"")</f>
        <v/>
      </c>
      <c r="C218" s="150" t="str">
        <f t="array" ref="C218">IFERROR(INDEX('Summary '!$C$16:$C$35,SMALL(IF('Summary '!$N$16:$N$35&gt;0,ROW('Summary '!$C$16:$C$35)-ROW('Summary '!C$16)+1),ROWS('Summary '!C$2:'Summary '!C21))),"")</f>
        <v/>
      </c>
      <c r="D218" s="150" t="str">
        <f t="array" ref="D218">IFERROR(INDEX('Summary '!$D$16:$D$35,SMALL(IF('Summary '!$N$16:$N$35&gt;0,ROW('Summary '!$D$16:$D$35)-ROW('Summary '!D$16)+1),ROWS('Summary '!D$2:'Summary '!D21))),"")</f>
        <v/>
      </c>
      <c r="E218" s="150" t="str">
        <f t="array" ref="E218">IFERROR(INDEX('Summary '!$E$16:$E$35,SMALL(IF('Summary '!$N$16:$N$35&gt;0,ROW('Summary '!$E$16:$E$35)-ROW('Summary '!E$16)+1),ROWS('Summary '!D$2:'Summary '!D21))),"")</f>
        <v/>
      </c>
      <c r="F218" s="151" t="str">
        <f t="array" ref="F218">IFERROR(INDEX('Summary '!$F$16:$F$35,SMALL(IF('Summary '!$N$16:$N$35&gt;0,ROW('Summary '!$F$16:$F$35)-ROW('Summary '!F$16)+1),ROWS('Summary '!F$2:'Summary '!F21))),"")</f>
        <v/>
      </c>
      <c r="G218" s="151" t="str">
        <f>IF(LEN(H218)&gt;0,'Summary '!$I$3,"")</f>
        <v/>
      </c>
      <c r="H218" s="152" t="str">
        <f t="array" ref="H218">IFERROR(INDEX('Summary '!$N$16:$N$35,SMALL(IF('Summary '!$N$16:$N$35&gt;0,ROW('Summary '!$N$16:$N$35)-ROW('Summary '!N$16)+1),ROWS('Summary '!M$2:'Summary '!M21))),"")</f>
        <v/>
      </c>
      <c r="I218" s="48"/>
      <c r="J218" s="48"/>
      <c r="K218" s="73"/>
      <c r="L218" s="72"/>
      <c r="M218" s="249"/>
      <c r="N218" s="153" t="str">
        <f t="shared" si="49"/>
        <v/>
      </c>
      <c r="O218" s="154" t="str">
        <f t="shared" si="50"/>
        <v/>
      </c>
      <c r="P218" s="155">
        <f>IFERROR(ROUND(VLOOKUP(G218,'Reference worksheet Do NOT edit'!$M$4:$O$5,3,FALSE)*H218+R218,4),0)</f>
        <v>0</v>
      </c>
      <c r="Q218" s="154">
        <f>IFERROR(ROUND(SUMIF('Reference worksheet Do NOT edit'!$M$4:$M$5,G218,'Reference worksheet Do NOT edit'!$N$4:$N$5)*H218,2),0)+IF(I218="Industry Co-Funded",(4000*H218),0)</f>
        <v>0</v>
      </c>
      <c r="R218" s="51"/>
      <c r="S218" s="157">
        <f t="shared" si="48"/>
        <v>0</v>
      </c>
      <c r="T218" s="63"/>
      <c r="U218" s="63"/>
    </row>
    <row r="219" spans="1:21" ht="24" customHeight="1" x14ac:dyDescent="0.25">
      <c r="A219" s="8"/>
      <c r="B219" s="158" t="s">
        <v>6</v>
      </c>
      <c r="C219" s="159"/>
      <c r="D219" s="159"/>
      <c r="E219" s="159"/>
      <c r="F219" s="159"/>
      <c r="G219" s="159"/>
      <c r="H219" s="160"/>
      <c r="I219" s="159"/>
      <c r="J219" s="159"/>
      <c r="K219" s="159"/>
      <c r="L219" s="161"/>
      <c r="M219" s="162"/>
      <c r="N219" s="156">
        <f t="shared" ref="N219:P219" si="51">SUM(N199:N218)</f>
        <v>0</v>
      </c>
      <c r="O219" s="156">
        <f t="shared" si="51"/>
        <v>0</v>
      </c>
      <c r="P219" s="156">
        <f t="shared" si="51"/>
        <v>0</v>
      </c>
      <c r="Q219" s="156">
        <f t="shared" ref="Q219:R219" si="52">SUM(Q199:Q218)</f>
        <v>0</v>
      </c>
      <c r="R219" s="156">
        <f t="shared" si="52"/>
        <v>0</v>
      </c>
      <c r="S219" s="156">
        <f>SUM(S199:S218)</f>
        <v>0</v>
      </c>
      <c r="T219" s="63"/>
      <c r="U219" s="63"/>
    </row>
    <row r="220" spans="1:21" ht="23.25" customHeight="1" x14ac:dyDescent="0.25">
      <c r="A220" s="8"/>
      <c r="B220" s="112"/>
      <c r="C220" s="112"/>
      <c r="D220" s="112"/>
      <c r="E220" s="112"/>
      <c r="F220" s="112"/>
      <c r="G220" s="112"/>
      <c r="H220" s="113"/>
      <c r="I220" s="8"/>
      <c r="J220" s="8"/>
      <c r="K220" s="8"/>
      <c r="L220" s="8"/>
      <c r="M220" s="8"/>
      <c r="N220" s="118"/>
      <c r="O220" s="118"/>
      <c r="P220" s="118"/>
      <c r="Q220" s="119"/>
      <c r="R220" s="54"/>
      <c r="S220" s="118"/>
      <c r="T220" s="56"/>
      <c r="U220" s="56"/>
    </row>
    <row r="221" spans="1:21" ht="23.25" customHeight="1" thickBot="1" x14ac:dyDescent="0.3">
      <c r="A221" s="8"/>
      <c r="B221" s="112"/>
      <c r="C221" s="112"/>
      <c r="D221" s="112"/>
      <c r="E221" s="112"/>
      <c r="F221" s="112"/>
      <c r="G221" s="112"/>
      <c r="H221" s="113"/>
      <c r="I221" s="8"/>
      <c r="J221" s="8"/>
      <c r="K221" s="8"/>
      <c r="L221" s="8"/>
      <c r="M221" s="8"/>
      <c r="N221" s="118"/>
      <c r="O221" s="118"/>
      <c r="P221" s="118"/>
      <c r="Q221" s="119"/>
      <c r="R221" s="54"/>
      <c r="S221" s="118"/>
      <c r="T221" s="56"/>
      <c r="U221" s="56"/>
    </row>
    <row r="222" spans="1:21" ht="23.25" customHeight="1" thickBot="1" x14ac:dyDescent="0.3">
      <c r="A222" s="8"/>
      <c r="B222" s="108" t="str">
        <f>'Summary '!O15</f>
        <v>Year 5</v>
      </c>
      <c r="C222" s="109"/>
      <c r="D222" s="109"/>
      <c r="E222" s="110"/>
      <c r="F222" s="110"/>
      <c r="G222" s="110"/>
      <c r="H222" s="111"/>
      <c r="I222" s="30"/>
      <c r="J222" s="30"/>
      <c r="K222" s="30"/>
      <c r="L222" s="30"/>
      <c r="M222" s="30"/>
      <c r="N222" s="123"/>
      <c r="O222" s="123"/>
      <c r="P222" s="124"/>
      <c r="Q222" s="125"/>
      <c r="R222" s="61"/>
      <c r="S222" s="118"/>
      <c r="T222" s="56"/>
      <c r="U222" s="56"/>
    </row>
    <row r="223" spans="1:21" ht="30" customHeight="1" x14ac:dyDescent="0.25">
      <c r="A223" s="8"/>
      <c r="B223" s="428" t="str">
        <f>B$15</f>
        <v>Intern name</v>
      </c>
      <c r="C223" s="428" t="str">
        <f t="shared" ref="C223:J223" si="53">C$15</f>
        <v>Academic Supervisor / Account Holder</v>
      </c>
      <c r="D223" s="426" t="str">
        <f t="shared" si="53"/>
        <v>Co-Supervisor</v>
      </c>
      <c r="E223" s="428" t="str">
        <f t="shared" si="53"/>
        <v>University</v>
      </c>
      <c r="F223" s="426" t="str">
        <f t="shared" si="53"/>
        <v>Partner</v>
      </c>
      <c r="G223" s="426" t="str">
        <f t="shared" si="53"/>
        <v>Funding type</v>
      </c>
      <c r="H223" s="426" t="str">
        <f t="shared" si="53"/>
        <v>Internship Units</v>
      </c>
      <c r="I223" s="426" t="str">
        <f t="shared" si="53"/>
        <v xml:space="preserve">Co Funding Option (no selection required unless advised) </v>
      </c>
      <c r="J223" s="434" t="str">
        <f t="shared" si="53"/>
        <v>Intern degree
(Masters / PhD / PDF)</v>
      </c>
      <c r="K223" s="420" t="str">
        <f>K$15</f>
        <v>Internship Period (4 to 6 months per unit)</v>
      </c>
      <c r="L223" s="421"/>
      <c r="M223" s="422" t="str">
        <f t="shared" ref="M223:S223" si="54">M$15</f>
        <v>Stipend Overwrite (if more than $10,000 auto)</v>
      </c>
      <c r="N223" s="424" t="str">
        <f t="shared" si="54"/>
        <v>Stipend  
(Auto - min. $10,000 per internship unit)</v>
      </c>
      <c r="O223" s="430" t="str">
        <f t="shared" si="54"/>
        <v>Research Expenses</v>
      </c>
      <c r="P223" s="430" t="str">
        <f t="shared" si="54"/>
        <v xml:space="preserve">Total Award </v>
      </c>
      <c r="Q223" s="430" t="str">
        <f t="shared" si="54"/>
        <v>Partner Contribution</v>
      </c>
      <c r="R223" s="426" t="str">
        <f t="shared" si="54"/>
        <v xml:space="preserve">Additional Partner contribution </v>
      </c>
      <c r="S223" s="430" t="str">
        <f t="shared" si="54"/>
        <v>University Co-Funding Amount</v>
      </c>
      <c r="T223" s="432" t="str">
        <f>T$15</f>
        <v>Mitacs Grant Specialist Use Only</v>
      </c>
      <c r="U223" s="433"/>
    </row>
    <row r="224" spans="1:21" ht="52.5" customHeight="1" thickBot="1" x14ac:dyDescent="0.3">
      <c r="A224" s="8"/>
      <c r="B224" s="429"/>
      <c r="C224" s="429"/>
      <c r="D224" s="427"/>
      <c r="E224" s="429"/>
      <c r="F224" s="427"/>
      <c r="G224" s="427"/>
      <c r="H224" s="427"/>
      <c r="I224" s="427"/>
      <c r="J224" s="435"/>
      <c r="K224" s="213" t="str">
        <f>K$16</f>
        <v>Start Date</v>
      </c>
      <c r="L224" s="213" t="str">
        <f>L$16</f>
        <v>End Date</v>
      </c>
      <c r="M224" s="423"/>
      <c r="N224" s="425"/>
      <c r="O224" s="431"/>
      <c r="P224" s="431"/>
      <c r="Q224" s="431"/>
      <c r="R224" s="427"/>
      <c r="S224" s="431"/>
      <c r="T224" s="42" t="str">
        <f>T$16</f>
        <v>Funding Request Ref.</v>
      </c>
      <c r="U224" s="42" t="str">
        <f>U$16</f>
        <v>Award Letter Release Date</v>
      </c>
    </row>
    <row r="225" spans="1:21" ht="24" customHeight="1" x14ac:dyDescent="0.25">
      <c r="A225" s="8"/>
      <c r="B225" s="163" t="str">
        <f t="array" ref="B225">IFERROR(INDEX('Summary '!$B$16:$B$35,SMALL(IF('Summary '!$O$16:$O$35&gt;0,ROW('Summary '!$B$16:$B$35)-ROW('Summary '!B$16)+1),ROWS('Summary '!B$2:'Summary '!B2))),"")</f>
        <v/>
      </c>
      <c r="C225" s="163" t="str">
        <f t="array" ref="C225">IFERROR(INDEX('Summary '!$C$16:$C$35,SMALL(IF('Summary '!$O$16:$O$35&gt;0,ROW('Summary '!$C$16:$C$35)-ROW('Summary '!C$16)+1),ROWS('Summary '!C$2:'Summary '!C2))),"")</f>
        <v/>
      </c>
      <c r="D225" s="163" t="str">
        <f t="array" ref="D225">IFERROR(INDEX('Summary '!$D$16:$D$35,SMALL(IF('Summary '!$O$16:$O$35&gt;0,ROW('Summary '!$D$16:$D$35)-ROW('Summary '!D$16)+1),ROWS('Summary '!D$2:'Summary '!D2))),"")</f>
        <v/>
      </c>
      <c r="E225" s="150" t="str">
        <f t="array" ref="E225">IFERROR(INDEX('Summary '!$E$16:$E$35,SMALL(IF('Summary '!$O$16:$O$35&gt;0,ROW('Summary '!$E$16:$E$35)-ROW('Summary '!E$16)+1),ROWS('Summary '!D$2:'Summary '!D2))),"")</f>
        <v/>
      </c>
      <c r="F225" s="151" t="str">
        <f t="array" ref="F225">IFERROR(INDEX('Summary '!$F$16:$F$35,SMALL(IF('Summary '!$O$16:$O$35&gt;0,ROW('Summary '!$F$16:$F$35)-ROW('Summary '!F$16)+1),ROWS('Summary '!F$2:'Summary '!F2))),"")</f>
        <v/>
      </c>
      <c r="G225" s="151" t="str">
        <f>IF(LEN(H225)&gt;0,'Summary '!$I$3,"")</f>
        <v/>
      </c>
      <c r="H225" s="152" t="str">
        <f t="array" ref="H225">IFERROR(INDEX('Summary '!$O$16:$O$35,SMALL(IF('Summary '!$O$16:$O$35&gt;0,ROW('Summary '!$O$16:$O$35)-ROW('Summary '!O$16)+1),ROWS('Summary '!N$2:'Summary '!N2))),"")</f>
        <v/>
      </c>
      <c r="I225" s="48"/>
      <c r="J225" s="48"/>
      <c r="K225" s="72"/>
      <c r="L225" s="72"/>
      <c r="M225" s="248"/>
      <c r="N225" s="153" t="str">
        <f>IF(LEN(H225)&gt;0,IF(ISBLANK(M225),ROUND(H225*10000,2),ROUND(M225,2)),"")</f>
        <v/>
      </c>
      <c r="O225" s="154" t="str">
        <f>IFERROR(ROUND(P225-N225,4),"")</f>
        <v/>
      </c>
      <c r="P225" s="155">
        <f>IFERROR(ROUND(VLOOKUP(G225,'Reference worksheet Do NOT edit'!$M$4:$O$5,3,FALSE)*H225+R225,4),0)</f>
        <v>0</v>
      </c>
      <c r="Q225" s="154">
        <f>IFERROR(ROUND(SUMIF('Reference worksheet Do NOT edit'!$M$4:$M$5,G225,'Reference worksheet Do NOT edit'!$N$4:$N$5)*H225,2),0)+IF(I225="Industry Co-Funded",(4000*H225),0)</f>
        <v>0</v>
      </c>
      <c r="R225" s="51"/>
      <c r="S225" s="157">
        <f t="shared" ref="S225:S244" si="55">IF(LEN(H225)&lt;1,0,IF(I225="University Co-Funded",(4000*H225),0))</f>
        <v>0</v>
      </c>
      <c r="T225" s="62"/>
      <c r="U225" s="62"/>
    </row>
    <row r="226" spans="1:21" ht="24" customHeight="1" x14ac:dyDescent="0.25">
      <c r="A226" s="8"/>
      <c r="B226" s="163" t="str">
        <f t="array" ref="B226">IFERROR(INDEX('Summary '!$B$16:$B$35,SMALL(IF('Summary '!$O$16:$O$35&gt;0,ROW('Summary '!$B$16:$B$35)-ROW('Summary '!B$16)+1),ROWS('Summary '!B$2:'Summary '!B3))),"")</f>
        <v/>
      </c>
      <c r="C226" s="163" t="str">
        <f t="array" ref="C226">IFERROR(INDEX('Summary '!$C$16:$C$35,SMALL(IF('Summary '!$O$16:$O$35&gt;0,ROW('Summary '!$C$16:$C$35)-ROW('Summary '!C$16)+1),ROWS('Summary '!C$2:'Summary '!C3))),"")</f>
        <v/>
      </c>
      <c r="D226" s="163" t="str">
        <f t="array" ref="D226">IFERROR(INDEX('Summary '!$D$16:$D$35,SMALL(IF('Summary '!$O$16:$O$35&gt;0,ROW('Summary '!$D$16:$D$35)-ROW('Summary '!D$16)+1),ROWS('Summary '!D$2:'Summary '!D3))),"")</f>
        <v/>
      </c>
      <c r="E226" s="150" t="str">
        <f t="array" ref="E226">IFERROR(INDEX('Summary '!$E$16:$E$35,SMALL(IF('Summary '!$O$16:$O$35&gt;0,ROW('Summary '!$E$16:$E$35)-ROW('Summary '!E$16)+1),ROWS('Summary '!D$2:'Summary '!D3))),"")</f>
        <v/>
      </c>
      <c r="F226" s="151" t="str">
        <f t="array" ref="F226">IFERROR(INDEX('Summary '!$F$16:$F$35,SMALL(IF('Summary '!$O$16:$O$35&gt;0,ROW('Summary '!$F$16:$F$35)-ROW('Summary '!F$16)+1),ROWS('Summary '!F$2:'Summary '!F3))),"")</f>
        <v/>
      </c>
      <c r="G226" s="151" t="str">
        <f>IF(LEN(H226)&gt;0,'Summary '!$I$3,"")</f>
        <v/>
      </c>
      <c r="H226" s="152" t="str">
        <f t="array" ref="H226">IFERROR(INDEX('Summary '!$O$16:$O$35,SMALL(IF('Summary '!$O$16:$O$35&gt;0,ROW('Summary '!$O$16:$O$35)-ROW('Summary '!O$16)+1),ROWS('Summary '!N$2:'Summary '!N3))),"")</f>
        <v/>
      </c>
      <c r="I226" s="48"/>
      <c r="J226" s="48"/>
      <c r="K226" s="73"/>
      <c r="L226" s="72"/>
      <c r="M226" s="249"/>
      <c r="N226" s="153" t="str">
        <f t="shared" ref="N226:N244" si="56">IF(LEN(H226)&gt;0,IF(ISBLANK(M226),ROUND(H226*10000,2),ROUND(M226,2)),"")</f>
        <v/>
      </c>
      <c r="O226" s="154" t="str">
        <f t="shared" ref="O226:O244" si="57">IFERROR(ROUND(P226-N226,4),"")</f>
        <v/>
      </c>
      <c r="P226" s="155">
        <f>IFERROR(ROUND(VLOOKUP(G226,'Reference worksheet Do NOT edit'!$M$4:$O$5,3,FALSE)*H226+R226,4),0)</f>
        <v>0</v>
      </c>
      <c r="Q226" s="154">
        <f>IFERROR(ROUND(SUMIF('Reference worksheet Do NOT edit'!$M$4:$M$5,G226,'Reference worksheet Do NOT edit'!$N$4:$N$5)*H226,2),0)+IF(I226="Industry Co-Funded",(4000*H226),0)</f>
        <v>0</v>
      </c>
      <c r="R226" s="51"/>
      <c r="S226" s="157">
        <f t="shared" si="55"/>
        <v>0</v>
      </c>
      <c r="T226" s="62"/>
      <c r="U226" s="63"/>
    </row>
    <row r="227" spans="1:21" ht="24" customHeight="1" x14ac:dyDescent="0.25">
      <c r="A227" s="8"/>
      <c r="B227" s="163" t="str">
        <f t="array" ref="B227">IFERROR(INDEX('Summary '!$B$16:$B$35,SMALL(IF('Summary '!$O$16:$O$35&gt;0,ROW('Summary '!$B$16:$B$35)-ROW('Summary '!B$16)+1),ROWS('Summary '!B$2:'Summary '!B4))),"")</f>
        <v/>
      </c>
      <c r="C227" s="163" t="str">
        <f t="array" ref="C227">IFERROR(INDEX('Summary '!$C$16:$C$35,SMALL(IF('Summary '!$O$16:$O$35&gt;0,ROW('Summary '!$C$16:$C$35)-ROW('Summary '!C$16)+1),ROWS('Summary '!C$2:'Summary '!C4))),"")</f>
        <v/>
      </c>
      <c r="D227" s="163" t="str">
        <f t="array" ref="D227">IFERROR(INDEX('Summary '!$D$16:$D$35,SMALL(IF('Summary '!$O$16:$O$35&gt;0,ROW('Summary '!$D$16:$D$35)-ROW('Summary '!D$16)+1),ROWS('Summary '!D$2:'Summary '!D4))),"")</f>
        <v/>
      </c>
      <c r="E227" s="150" t="str">
        <f t="array" ref="E227">IFERROR(INDEX('Summary '!$E$16:$E$35,SMALL(IF('Summary '!$O$16:$O$35&gt;0,ROW('Summary '!$E$16:$E$35)-ROW('Summary '!E$16)+1),ROWS('Summary '!D$2:'Summary '!D4))),"")</f>
        <v/>
      </c>
      <c r="F227" s="151" t="str">
        <f t="array" ref="F227">IFERROR(INDEX('Summary '!$F$16:$F$35,SMALL(IF('Summary '!$O$16:$O$35&gt;0,ROW('Summary '!$F$16:$F$35)-ROW('Summary '!F$16)+1),ROWS('Summary '!F$2:'Summary '!F4))),"")</f>
        <v/>
      </c>
      <c r="G227" s="151" t="str">
        <f>IF(LEN(H227)&gt;0,'Summary '!$I$3,"")</f>
        <v/>
      </c>
      <c r="H227" s="152" t="str">
        <f t="array" ref="H227">IFERROR(INDEX('Summary '!$O$16:$O$35,SMALL(IF('Summary '!$O$16:$O$35&gt;0,ROW('Summary '!$O$16:$O$35)-ROW('Summary '!O$16)+1),ROWS('Summary '!N$2:'Summary '!N4))),"")</f>
        <v/>
      </c>
      <c r="I227" s="48"/>
      <c r="J227" s="48"/>
      <c r="K227" s="73"/>
      <c r="L227" s="72"/>
      <c r="M227" s="249"/>
      <c r="N227" s="153" t="str">
        <f t="shared" si="56"/>
        <v/>
      </c>
      <c r="O227" s="154" t="str">
        <f t="shared" si="57"/>
        <v/>
      </c>
      <c r="P227" s="155">
        <f>IFERROR(ROUND(VLOOKUP(G227,'Reference worksheet Do NOT edit'!$M$4:$O$5,3,FALSE)*H227+R227,4),0)</f>
        <v>0</v>
      </c>
      <c r="Q227" s="154">
        <f>IFERROR(ROUND(SUMIF('Reference worksheet Do NOT edit'!$M$4:$M$5,G227,'Reference worksheet Do NOT edit'!$N$4:$N$5)*H227,2),0)+IF(I227="Industry Co-Funded",(4000*H227),0)</f>
        <v>0</v>
      </c>
      <c r="R227" s="51"/>
      <c r="S227" s="157">
        <f t="shared" si="55"/>
        <v>0</v>
      </c>
      <c r="T227" s="63"/>
      <c r="U227" s="63"/>
    </row>
    <row r="228" spans="1:21" ht="24" customHeight="1" x14ac:dyDescent="0.25">
      <c r="A228" s="8"/>
      <c r="B228" s="163" t="str">
        <f t="array" ref="B228">IFERROR(INDEX('Summary '!$B$16:$B$35,SMALL(IF('Summary '!$O$16:$O$35&gt;0,ROW('Summary '!$B$16:$B$35)-ROW('Summary '!B$16)+1),ROWS('Summary '!B$2:'Summary '!B5))),"")</f>
        <v/>
      </c>
      <c r="C228" s="163" t="str">
        <f t="array" ref="C228">IFERROR(INDEX('Summary '!$C$16:$C$35,SMALL(IF('Summary '!$O$16:$O$35&gt;0,ROW('Summary '!$C$16:$C$35)-ROW('Summary '!C$16)+1),ROWS('Summary '!C$2:'Summary '!C5))),"")</f>
        <v/>
      </c>
      <c r="D228" s="163" t="str">
        <f t="array" ref="D228">IFERROR(INDEX('Summary '!$D$16:$D$35,SMALL(IF('Summary '!$O$16:$O$35&gt;0,ROW('Summary '!$D$16:$D$35)-ROW('Summary '!D$16)+1),ROWS('Summary '!D$2:'Summary '!D5))),"")</f>
        <v/>
      </c>
      <c r="E228" s="150" t="str">
        <f t="array" ref="E228">IFERROR(INDEX('Summary '!$E$16:$E$35,SMALL(IF('Summary '!$O$16:$O$35&gt;0,ROW('Summary '!$E$16:$E$35)-ROW('Summary '!E$16)+1),ROWS('Summary '!D$2:'Summary '!D5))),"")</f>
        <v/>
      </c>
      <c r="F228" s="151" t="str">
        <f t="array" ref="F228">IFERROR(INDEX('Summary '!$F$16:$F$35,SMALL(IF('Summary '!$O$16:$O$35&gt;0,ROW('Summary '!$F$16:$F$35)-ROW('Summary '!F$16)+1),ROWS('Summary '!F$2:'Summary '!F5))),"")</f>
        <v/>
      </c>
      <c r="G228" s="151" t="str">
        <f>IF(LEN(H228)&gt;0,'Summary '!$I$3,"")</f>
        <v/>
      </c>
      <c r="H228" s="152" t="str">
        <f t="array" ref="H228">IFERROR(INDEX('Summary '!$O$16:$O$35,SMALL(IF('Summary '!$O$16:$O$35&gt;0,ROW('Summary '!$O$16:$O$35)-ROW('Summary '!O$16)+1),ROWS('Summary '!N$2:'Summary '!N5))),"")</f>
        <v/>
      </c>
      <c r="I228" s="48"/>
      <c r="J228" s="48"/>
      <c r="K228" s="73"/>
      <c r="L228" s="72"/>
      <c r="M228" s="249"/>
      <c r="N228" s="153" t="str">
        <f t="shared" si="56"/>
        <v/>
      </c>
      <c r="O228" s="154" t="str">
        <f t="shared" si="57"/>
        <v/>
      </c>
      <c r="P228" s="155">
        <f>IFERROR(ROUND(VLOOKUP(G228,'Reference worksheet Do NOT edit'!$M$4:$O$5,3,FALSE)*H228+R228,4),0)</f>
        <v>0</v>
      </c>
      <c r="Q228" s="154">
        <f>IFERROR(ROUND(SUMIF('Reference worksheet Do NOT edit'!$M$4:$M$5,G228,'Reference worksheet Do NOT edit'!$N$4:$N$5)*H228,2),0)+IF(I228="Industry Co-Funded",(4000*H228),0)</f>
        <v>0</v>
      </c>
      <c r="R228" s="51"/>
      <c r="S228" s="157">
        <f t="shared" si="55"/>
        <v>0</v>
      </c>
      <c r="T228" s="63"/>
      <c r="U228" s="63"/>
    </row>
    <row r="229" spans="1:21" ht="24" customHeight="1" x14ac:dyDescent="0.25">
      <c r="A229" s="8"/>
      <c r="B229" s="163" t="str">
        <f t="array" ref="B229">IFERROR(INDEX('Summary '!$B$16:$B$35,SMALL(IF('Summary '!$O$16:$O$35&gt;0,ROW('Summary '!$B$16:$B$35)-ROW('Summary '!B$16)+1),ROWS('Summary '!B$2:'Summary '!B6))),"")</f>
        <v/>
      </c>
      <c r="C229" s="163" t="str">
        <f t="array" ref="C229">IFERROR(INDEX('Summary '!$C$16:$C$35,SMALL(IF('Summary '!$O$16:$O$35&gt;0,ROW('Summary '!$C$16:$C$35)-ROW('Summary '!C$16)+1),ROWS('Summary '!C$2:'Summary '!C6))),"")</f>
        <v/>
      </c>
      <c r="D229" s="163" t="str">
        <f t="array" ref="D229">IFERROR(INDEX('Summary '!$D$16:$D$35,SMALL(IF('Summary '!$O$16:$O$35&gt;0,ROW('Summary '!$D$16:$D$35)-ROW('Summary '!D$16)+1),ROWS('Summary '!D$2:'Summary '!D6))),"")</f>
        <v/>
      </c>
      <c r="E229" s="150" t="str">
        <f t="array" ref="E229">IFERROR(INDEX('Summary '!$E$16:$E$35,SMALL(IF('Summary '!$O$16:$O$35&gt;0,ROW('Summary '!$E$16:$E$35)-ROW('Summary '!E$16)+1),ROWS('Summary '!D$2:'Summary '!D6))),"")</f>
        <v/>
      </c>
      <c r="F229" s="151" t="str">
        <f t="array" ref="F229">IFERROR(INDEX('Summary '!$F$16:$F$35,SMALL(IF('Summary '!$O$16:$O$35&gt;0,ROW('Summary '!$F$16:$F$35)-ROW('Summary '!F$16)+1),ROWS('Summary '!F$2:'Summary '!F6))),"")</f>
        <v/>
      </c>
      <c r="G229" s="151" t="str">
        <f>IF(LEN(H229)&gt;0,'Summary '!$I$3,"")</f>
        <v/>
      </c>
      <c r="H229" s="152" t="str">
        <f t="array" ref="H229">IFERROR(INDEX('Summary '!$O$16:$O$35,SMALL(IF('Summary '!$O$16:$O$35&gt;0,ROW('Summary '!$O$16:$O$35)-ROW('Summary '!O$16)+1),ROWS('Summary '!N$2:'Summary '!N6))),"")</f>
        <v/>
      </c>
      <c r="I229" s="48"/>
      <c r="J229" s="48"/>
      <c r="K229" s="73"/>
      <c r="L229" s="72"/>
      <c r="M229" s="249"/>
      <c r="N229" s="153" t="str">
        <f t="shared" si="56"/>
        <v/>
      </c>
      <c r="O229" s="154" t="str">
        <f t="shared" si="57"/>
        <v/>
      </c>
      <c r="P229" s="155">
        <f>IFERROR(ROUND(VLOOKUP(G229,'Reference worksheet Do NOT edit'!$M$4:$O$5,3,FALSE)*H229+R229,4),0)</f>
        <v>0</v>
      </c>
      <c r="Q229" s="154">
        <f>IFERROR(ROUND(SUMIF('Reference worksheet Do NOT edit'!$M$4:$M$5,G229,'Reference worksheet Do NOT edit'!$N$4:$N$5)*H229,2),0)+IF(I229="Industry Co-Funded",(4000*H229),0)</f>
        <v>0</v>
      </c>
      <c r="R229" s="51"/>
      <c r="S229" s="157">
        <f t="shared" si="55"/>
        <v>0</v>
      </c>
      <c r="T229" s="63"/>
      <c r="U229" s="63"/>
    </row>
    <row r="230" spans="1:21" ht="24" customHeight="1" x14ac:dyDescent="0.25">
      <c r="A230" s="8"/>
      <c r="B230" s="163" t="str">
        <f t="array" ref="B230">IFERROR(INDEX('Summary '!$B$16:$B$35,SMALL(IF('Summary '!$O$16:$O$35&gt;0,ROW('Summary '!$B$16:$B$35)-ROW('Summary '!B$16)+1),ROWS('Summary '!B$2:'Summary '!B7))),"")</f>
        <v/>
      </c>
      <c r="C230" s="163" t="str">
        <f t="array" ref="C230">IFERROR(INDEX('Summary '!$C$16:$C$35,SMALL(IF('Summary '!$O$16:$O$35&gt;0,ROW('Summary '!$C$16:$C$35)-ROW('Summary '!C$16)+1),ROWS('Summary '!C$2:'Summary '!C7))),"")</f>
        <v/>
      </c>
      <c r="D230" s="163" t="str">
        <f t="array" ref="D230">IFERROR(INDEX('Summary '!$D$16:$D$35,SMALL(IF('Summary '!$O$16:$O$35&gt;0,ROW('Summary '!$D$16:$D$35)-ROW('Summary '!D$16)+1),ROWS('Summary '!D$2:'Summary '!D7))),"")</f>
        <v/>
      </c>
      <c r="E230" s="150" t="str">
        <f t="array" ref="E230">IFERROR(INDEX('Summary '!$E$16:$E$35,SMALL(IF('Summary '!$O$16:$O$35&gt;0,ROW('Summary '!$E$16:$E$35)-ROW('Summary '!E$16)+1),ROWS('Summary '!D$2:'Summary '!D7))),"")</f>
        <v/>
      </c>
      <c r="F230" s="151" t="str">
        <f t="array" ref="F230">IFERROR(INDEX('Summary '!$F$16:$F$35,SMALL(IF('Summary '!$O$16:$O$35&gt;0,ROW('Summary '!$F$16:$F$35)-ROW('Summary '!F$16)+1),ROWS('Summary '!F$2:'Summary '!F7))),"")</f>
        <v/>
      </c>
      <c r="G230" s="151" t="str">
        <f>IF(LEN(H230)&gt;0,'Summary '!$I$3,"")</f>
        <v/>
      </c>
      <c r="H230" s="152" t="str">
        <f t="array" ref="H230">IFERROR(INDEX('Summary '!$O$16:$O$35,SMALL(IF('Summary '!$O$16:$O$35&gt;0,ROW('Summary '!$O$16:$O$35)-ROW('Summary '!O$16)+1),ROWS('Summary '!N$2:'Summary '!N7))),"")</f>
        <v/>
      </c>
      <c r="I230" s="48"/>
      <c r="J230" s="48"/>
      <c r="K230" s="73"/>
      <c r="L230" s="72"/>
      <c r="M230" s="249"/>
      <c r="N230" s="153" t="str">
        <f t="shared" si="56"/>
        <v/>
      </c>
      <c r="O230" s="154" t="str">
        <f t="shared" si="57"/>
        <v/>
      </c>
      <c r="P230" s="155">
        <f>IFERROR(ROUND(VLOOKUP(G230,'Reference worksheet Do NOT edit'!$M$4:$O$5,3,FALSE)*H230+R230,4),0)</f>
        <v>0</v>
      </c>
      <c r="Q230" s="154">
        <f>IFERROR(ROUND(SUMIF('Reference worksheet Do NOT edit'!$M$4:$M$5,G230,'Reference worksheet Do NOT edit'!$N$4:$N$5)*H230,2),0)+IF(I230="Industry Co-Funded",(4000*H230),0)</f>
        <v>0</v>
      </c>
      <c r="R230" s="51"/>
      <c r="S230" s="157">
        <f t="shared" si="55"/>
        <v>0</v>
      </c>
      <c r="T230" s="63"/>
      <c r="U230" s="63"/>
    </row>
    <row r="231" spans="1:21" ht="24" customHeight="1" x14ac:dyDescent="0.25">
      <c r="A231" s="8"/>
      <c r="B231" s="163" t="str">
        <f t="array" ref="B231">IFERROR(INDEX('Summary '!$B$16:$B$35,SMALL(IF('Summary '!$O$16:$O$35&gt;0,ROW('Summary '!$B$16:$B$35)-ROW('Summary '!B$16)+1),ROWS('Summary '!B$2:'Summary '!B8))),"")</f>
        <v/>
      </c>
      <c r="C231" s="163" t="str">
        <f t="array" ref="C231">IFERROR(INDEX('Summary '!$C$16:$C$35,SMALL(IF('Summary '!$O$16:$O$35&gt;0,ROW('Summary '!$C$16:$C$35)-ROW('Summary '!C$16)+1),ROWS('Summary '!C$2:'Summary '!C8))),"")</f>
        <v/>
      </c>
      <c r="D231" s="163" t="str">
        <f t="array" ref="D231">IFERROR(INDEX('Summary '!$D$16:$D$35,SMALL(IF('Summary '!$O$16:$O$35&gt;0,ROW('Summary '!$D$16:$D$35)-ROW('Summary '!D$16)+1),ROWS('Summary '!D$2:'Summary '!D8))),"")</f>
        <v/>
      </c>
      <c r="E231" s="150" t="str">
        <f t="array" ref="E231">IFERROR(INDEX('Summary '!$E$16:$E$35,SMALL(IF('Summary '!$O$16:$O$35&gt;0,ROW('Summary '!$E$16:$E$35)-ROW('Summary '!E$16)+1),ROWS('Summary '!D$2:'Summary '!D8))),"")</f>
        <v/>
      </c>
      <c r="F231" s="151" t="str">
        <f t="array" ref="F231">IFERROR(INDEX('Summary '!$F$16:$F$35,SMALL(IF('Summary '!$O$16:$O$35&gt;0,ROW('Summary '!$F$16:$F$35)-ROW('Summary '!F$16)+1),ROWS('Summary '!F$2:'Summary '!F8))),"")</f>
        <v/>
      </c>
      <c r="G231" s="151" t="str">
        <f>IF(LEN(H231)&gt;0,'Summary '!$I$3,"")</f>
        <v/>
      </c>
      <c r="H231" s="152" t="str">
        <f t="array" ref="H231">IFERROR(INDEX('Summary '!$O$16:$O$35,SMALL(IF('Summary '!$O$16:$O$35&gt;0,ROW('Summary '!$O$16:$O$35)-ROW('Summary '!O$16)+1),ROWS('Summary '!N$2:'Summary '!N8))),"")</f>
        <v/>
      </c>
      <c r="I231" s="48"/>
      <c r="J231" s="48"/>
      <c r="K231" s="73"/>
      <c r="L231" s="72"/>
      <c r="M231" s="249"/>
      <c r="N231" s="153" t="str">
        <f t="shared" si="56"/>
        <v/>
      </c>
      <c r="O231" s="154" t="str">
        <f t="shared" si="57"/>
        <v/>
      </c>
      <c r="P231" s="155">
        <f>IFERROR(ROUND(VLOOKUP(G231,'Reference worksheet Do NOT edit'!$M$4:$O$5,3,FALSE)*H231+R231,4),0)</f>
        <v>0</v>
      </c>
      <c r="Q231" s="154">
        <f>IFERROR(ROUND(SUMIF('Reference worksheet Do NOT edit'!$M$4:$M$5,G231,'Reference worksheet Do NOT edit'!$N$4:$N$5)*H231,2),0)+IF(I231="Industry Co-Funded",(4000*H231),0)</f>
        <v>0</v>
      </c>
      <c r="R231" s="51"/>
      <c r="S231" s="157">
        <f t="shared" si="55"/>
        <v>0</v>
      </c>
      <c r="T231" s="63"/>
      <c r="U231" s="63"/>
    </row>
    <row r="232" spans="1:21" ht="24" customHeight="1" x14ac:dyDescent="0.25">
      <c r="A232" s="8"/>
      <c r="B232" s="163" t="str">
        <f t="array" ref="B232">IFERROR(INDEX('Summary '!$B$16:$B$35,SMALL(IF('Summary '!$O$16:$O$35&gt;0,ROW('Summary '!$B$16:$B$35)-ROW('Summary '!B$16)+1),ROWS('Summary '!B$2:'Summary '!B9))),"")</f>
        <v/>
      </c>
      <c r="C232" s="163" t="str">
        <f t="array" ref="C232">IFERROR(INDEX('Summary '!$C$16:$C$35,SMALL(IF('Summary '!$O$16:$O$35&gt;0,ROW('Summary '!$C$16:$C$35)-ROW('Summary '!C$16)+1),ROWS('Summary '!C$2:'Summary '!C9))),"")</f>
        <v/>
      </c>
      <c r="D232" s="163" t="str">
        <f t="array" ref="D232">IFERROR(INDEX('Summary '!$D$16:$D$35,SMALL(IF('Summary '!$O$16:$O$35&gt;0,ROW('Summary '!$D$16:$D$35)-ROW('Summary '!D$16)+1),ROWS('Summary '!D$2:'Summary '!D9))),"")</f>
        <v/>
      </c>
      <c r="E232" s="150" t="str">
        <f t="array" ref="E232">IFERROR(INDEX('Summary '!$E$16:$E$35,SMALL(IF('Summary '!$O$16:$O$35&gt;0,ROW('Summary '!$E$16:$E$35)-ROW('Summary '!E$16)+1),ROWS('Summary '!D$2:'Summary '!D9))),"")</f>
        <v/>
      </c>
      <c r="F232" s="151" t="str">
        <f t="array" ref="F232">IFERROR(INDEX('Summary '!$F$16:$F$35,SMALL(IF('Summary '!$O$16:$O$35&gt;0,ROW('Summary '!$F$16:$F$35)-ROW('Summary '!F$16)+1),ROWS('Summary '!F$2:'Summary '!F9))),"")</f>
        <v/>
      </c>
      <c r="G232" s="151" t="str">
        <f>IF(LEN(H232)&gt;0,'Summary '!$I$3,"")</f>
        <v/>
      </c>
      <c r="H232" s="152" t="str">
        <f t="array" ref="H232">IFERROR(INDEX('Summary '!$O$16:$O$35,SMALL(IF('Summary '!$O$16:$O$35&gt;0,ROW('Summary '!$O$16:$O$35)-ROW('Summary '!O$16)+1),ROWS('Summary '!N$2:'Summary '!N9))),"")</f>
        <v/>
      </c>
      <c r="I232" s="48"/>
      <c r="J232" s="48"/>
      <c r="K232" s="73"/>
      <c r="L232" s="72"/>
      <c r="M232" s="249"/>
      <c r="N232" s="153" t="str">
        <f t="shared" si="56"/>
        <v/>
      </c>
      <c r="O232" s="154" t="str">
        <f t="shared" si="57"/>
        <v/>
      </c>
      <c r="P232" s="155">
        <f>IFERROR(ROUND(VLOOKUP(G232,'Reference worksheet Do NOT edit'!$M$4:$O$5,3,FALSE)*H232+R232,4),0)</f>
        <v>0</v>
      </c>
      <c r="Q232" s="154">
        <f>IFERROR(ROUND(SUMIF('Reference worksheet Do NOT edit'!$M$4:$M$5,G232,'Reference worksheet Do NOT edit'!$N$4:$N$5)*H232,2),0)+IF(I232="Industry Co-Funded",(4000*H232),0)</f>
        <v>0</v>
      </c>
      <c r="R232" s="51"/>
      <c r="S232" s="157">
        <f t="shared" si="55"/>
        <v>0</v>
      </c>
      <c r="T232" s="63"/>
      <c r="U232" s="63"/>
    </row>
    <row r="233" spans="1:21" ht="24" customHeight="1" x14ac:dyDescent="0.25">
      <c r="A233" s="8"/>
      <c r="B233" s="163" t="str">
        <f t="array" ref="B233">IFERROR(INDEX('Summary '!$B$16:$B$35,SMALL(IF('Summary '!$O$16:$O$35&gt;0,ROW('Summary '!$B$16:$B$35)-ROW('Summary '!B$16)+1),ROWS('Summary '!B$2:'Summary '!B10))),"")</f>
        <v/>
      </c>
      <c r="C233" s="163" t="str">
        <f t="array" ref="C233">IFERROR(INDEX('Summary '!$C$16:$C$35,SMALL(IF('Summary '!$O$16:$O$35&gt;0,ROW('Summary '!$C$16:$C$35)-ROW('Summary '!C$16)+1),ROWS('Summary '!C$2:'Summary '!C10))),"")</f>
        <v/>
      </c>
      <c r="D233" s="163" t="str">
        <f t="array" ref="D233">IFERROR(INDEX('Summary '!$D$16:$D$35,SMALL(IF('Summary '!$O$16:$O$35&gt;0,ROW('Summary '!$D$16:$D$35)-ROW('Summary '!D$16)+1),ROWS('Summary '!D$2:'Summary '!D10))),"")</f>
        <v/>
      </c>
      <c r="E233" s="150" t="str">
        <f t="array" ref="E233">IFERROR(INDEX('Summary '!$E$16:$E$35,SMALL(IF('Summary '!$O$16:$O$35&gt;0,ROW('Summary '!$E$16:$E$35)-ROW('Summary '!E$16)+1),ROWS('Summary '!D$2:'Summary '!D10))),"")</f>
        <v/>
      </c>
      <c r="F233" s="151" t="str">
        <f t="array" ref="F233">IFERROR(INDEX('Summary '!$F$16:$F$35,SMALL(IF('Summary '!$O$16:$O$35&gt;0,ROW('Summary '!$F$16:$F$35)-ROW('Summary '!F$16)+1),ROWS('Summary '!F$2:'Summary '!F10))),"")</f>
        <v/>
      </c>
      <c r="G233" s="151" t="str">
        <f>IF(LEN(H233)&gt;0,'Summary '!$I$3,"")</f>
        <v/>
      </c>
      <c r="H233" s="152" t="str">
        <f t="array" ref="H233">IFERROR(INDEX('Summary '!$O$16:$O$35,SMALL(IF('Summary '!$O$16:$O$35&gt;0,ROW('Summary '!$O$16:$O$35)-ROW('Summary '!O$16)+1),ROWS('Summary '!N$2:'Summary '!N10))),"")</f>
        <v/>
      </c>
      <c r="I233" s="48"/>
      <c r="J233" s="48"/>
      <c r="K233" s="73"/>
      <c r="L233" s="72"/>
      <c r="M233" s="249"/>
      <c r="N233" s="153" t="str">
        <f t="shared" si="56"/>
        <v/>
      </c>
      <c r="O233" s="154" t="str">
        <f t="shared" si="57"/>
        <v/>
      </c>
      <c r="P233" s="155">
        <f>IFERROR(ROUND(VLOOKUP(G233,'Reference worksheet Do NOT edit'!$M$4:$O$5,3,FALSE)*H233+R233,4),0)</f>
        <v>0</v>
      </c>
      <c r="Q233" s="154">
        <f>IFERROR(ROUND(SUMIF('Reference worksheet Do NOT edit'!$M$4:$M$5,G233,'Reference worksheet Do NOT edit'!$N$4:$N$5)*H233,2),0)+IF(I233="Industry Co-Funded",(4000*H233),0)</f>
        <v>0</v>
      </c>
      <c r="R233" s="51"/>
      <c r="S233" s="157">
        <f t="shared" si="55"/>
        <v>0</v>
      </c>
      <c r="T233" s="63"/>
      <c r="U233" s="63"/>
    </row>
    <row r="234" spans="1:21" ht="24" customHeight="1" x14ac:dyDescent="0.25">
      <c r="A234" s="8"/>
      <c r="B234" s="163" t="str">
        <f t="array" ref="B234">IFERROR(INDEX('Summary '!$B$16:$B$35,SMALL(IF('Summary '!$O$16:$O$35&gt;0,ROW('Summary '!$B$16:$B$35)-ROW('Summary '!B$16)+1),ROWS('Summary '!B$2:'Summary '!B11))),"")</f>
        <v/>
      </c>
      <c r="C234" s="163" t="str">
        <f t="array" ref="C234">IFERROR(INDEX('Summary '!$C$16:$C$35,SMALL(IF('Summary '!$O$16:$O$35&gt;0,ROW('Summary '!$C$16:$C$35)-ROW('Summary '!C$16)+1),ROWS('Summary '!C$2:'Summary '!C11))),"")</f>
        <v/>
      </c>
      <c r="D234" s="163" t="str">
        <f t="array" ref="D234">IFERROR(INDEX('Summary '!$D$16:$D$35,SMALL(IF('Summary '!$O$16:$O$35&gt;0,ROW('Summary '!$D$16:$D$35)-ROW('Summary '!D$16)+1),ROWS('Summary '!D$2:'Summary '!D11))),"")</f>
        <v/>
      </c>
      <c r="E234" s="150" t="str">
        <f t="array" ref="E234">IFERROR(INDEX('Summary '!$E$16:$E$35,SMALL(IF('Summary '!$O$16:$O$35&gt;0,ROW('Summary '!$E$16:$E$35)-ROW('Summary '!E$16)+1),ROWS('Summary '!D$2:'Summary '!D11))),"")</f>
        <v/>
      </c>
      <c r="F234" s="151" t="str">
        <f t="array" ref="F234">IFERROR(INDEX('Summary '!$F$16:$F$35,SMALL(IF('Summary '!$O$16:$O$35&gt;0,ROW('Summary '!$F$16:$F$35)-ROW('Summary '!F$16)+1),ROWS('Summary '!F$2:'Summary '!F11))),"")</f>
        <v/>
      </c>
      <c r="G234" s="151" t="str">
        <f>IF(LEN(H234)&gt;0,'Summary '!$I$3,"")</f>
        <v/>
      </c>
      <c r="H234" s="152" t="str">
        <f t="array" ref="H234">IFERROR(INDEX('Summary '!$O$16:$O$35,SMALL(IF('Summary '!$O$16:$O$35&gt;0,ROW('Summary '!$O$16:$O$35)-ROW('Summary '!O$16)+1),ROWS('Summary '!N$2:'Summary '!N11))),"")</f>
        <v/>
      </c>
      <c r="I234" s="48"/>
      <c r="J234" s="48"/>
      <c r="K234" s="73"/>
      <c r="L234" s="72"/>
      <c r="M234" s="249"/>
      <c r="N234" s="153" t="str">
        <f t="shared" si="56"/>
        <v/>
      </c>
      <c r="O234" s="154" t="str">
        <f t="shared" si="57"/>
        <v/>
      </c>
      <c r="P234" s="155">
        <f>IFERROR(ROUND(VLOOKUP(G234,'Reference worksheet Do NOT edit'!$M$4:$O$5,3,FALSE)*H234+R234,4),0)</f>
        <v>0</v>
      </c>
      <c r="Q234" s="154">
        <f>IFERROR(ROUND(SUMIF('Reference worksheet Do NOT edit'!$M$4:$M$5,G234,'Reference worksheet Do NOT edit'!$N$4:$N$5)*H234,2),0)+IF(I234="Industry Co-Funded",(4000*H234),0)</f>
        <v>0</v>
      </c>
      <c r="R234" s="51"/>
      <c r="S234" s="157">
        <f t="shared" si="55"/>
        <v>0</v>
      </c>
      <c r="T234" s="63"/>
      <c r="U234" s="63"/>
    </row>
    <row r="235" spans="1:21" ht="24" customHeight="1" x14ac:dyDescent="0.25">
      <c r="A235" s="8"/>
      <c r="B235" s="163" t="str">
        <f t="array" ref="B235">IFERROR(INDEX('Summary '!$B$16:$B$35,SMALL(IF('Summary '!$O$16:$O$35&gt;0,ROW('Summary '!$B$16:$B$35)-ROW('Summary '!B$16)+1),ROWS('Summary '!B$2:'Summary '!B12))),"")</f>
        <v/>
      </c>
      <c r="C235" s="163" t="str">
        <f t="array" ref="C235">IFERROR(INDEX('Summary '!$C$16:$C$35,SMALL(IF('Summary '!$O$16:$O$35&gt;0,ROW('Summary '!$C$16:$C$35)-ROW('Summary '!C$16)+1),ROWS('Summary '!C$2:'Summary '!C12))),"")</f>
        <v/>
      </c>
      <c r="D235" s="163" t="str">
        <f t="array" ref="D235">IFERROR(INDEX('Summary '!$D$16:$D$35,SMALL(IF('Summary '!$O$16:$O$35&gt;0,ROW('Summary '!$D$16:$D$35)-ROW('Summary '!D$16)+1),ROWS('Summary '!D$2:'Summary '!D12))),"")</f>
        <v/>
      </c>
      <c r="E235" s="150" t="str">
        <f t="array" ref="E235">IFERROR(INDEX('Summary '!$E$16:$E$35,SMALL(IF('Summary '!$O$16:$O$35&gt;0,ROW('Summary '!$E$16:$E$35)-ROW('Summary '!E$16)+1),ROWS('Summary '!D$2:'Summary '!D12))),"")</f>
        <v/>
      </c>
      <c r="F235" s="151" t="str">
        <f t="array" ref="F235">IFERROR(INDEX('Summary '!$F$16:$F$35,SMALL(IF('Summary '!$O$16:$O$35&gt;0,ROW('Summary '!$F$16:$F$35)-ROW('Summary '!F$16)+1),ROWS('Summary '!F$2:'Summary '!F12))),"")</f>
        <v/>
      </c>
      <c r="G235" s="151" t="str">
        <f>IF(LEN(H235)&gt;0,'Summary '!$I$3,"")</f>
        <v/>
      </c>
      <c r="H235" s="152" t="str">
        <f t="array" ref="H235">IFERROR(INDEX('Summary '!$O$16:$O$35,SMALL(IF('Summary '!$O$16:$O$35&gt;0,ROW('Summary '!$O$16:$O$35)-ROW('Summary '!O$16)+1),ROWS('Summary '!N$2:'Summary '!N12))),"")</f>
        <v/>
      </c>
      <c r="I235" s="48"/>
      <c r="J235" s="48"/>
      <c r="K235" s="73"/>
      <c r="L235" s="72"/>
      <c r="M235" s="249"/>
      <c r="N235" s="153" t="str">
        <f t="shared" si="56"/>
        <v/>
      </c>
      <c r="O235" s="154" t="str">
        <f t="shared" si="57"/>
        <v/>
      </c>
      <c r="P235" s="155">
        <f>IFERROR(ROUND(VLOOKUP(G235,'Reference worksheet Do NOT edit'!$M$4:$O$5,3,FALSE)*H235+R235,4),0)</f>
        <v>0</v>
      </c>
      <c r="Q235" s="154">
        <f>IFERROR(ROUND(SUMIF('Reference worksheet Do NOT edit'!$M$4:$M$5,G235,'Reference worksheet Do NOT edit'!$N$4:$N$5)*H235,2),0)+IF(I235="Industry Co-Funded",(4000*H235),0)</f>
        <v>0</v>
      </c>
      <c r="R235" s="51"/>
      <c r="S235" s="157">
        <f t="shared" si="55"/>
        <v>0</v>
      </c>
      <c r="T235" s="63"/>
      <c r="U235" s="63"/>
    </row>
    <row r="236" spans="1:21" ht="24" customHeight="1" x14ac:dyDescent="0.25">
      <c r="A236" s="8"/>
      <c r="B236" s="163" t="str">
        <f t="array" ref="B236">IFERROR(INDEX('Summary '!$B$16:$B$35,SMALL(IF('Summary '!$O$16:$O$35&gt;0,ROW('Summary '!$B$16:$B$35)-ROW('Summary '!B$16)+1),ROWS('Summary '!B$2:'Summary '!B13))),"")</f>
        <v/>
      </c>
      <c r="C236" s="163" t="str">
        <f t="array" ref="C236">IFERROR(INDEX('Summary '!$C$16:$C$35,SMALL(IF('Summary '!$O$16:$O$35&gt;0,ROW('Summary '!$C$16:$C$35)-ROW('Summary '!C$16)+1),ROWS('Summary '!C$2:'Summary '!C13))),"")</f>
        <v/>
      </c>
      <c r="D236" s="163" t="str">
        <f t="array" ref="D236">IFERROR(INDEX('Summary '!$D$16:$D$35,SMALL(IF('Summary '!$O$16:$O$35&gt;0,ROW('Summary '!$D$16:$D$35)-ROW('Summary '!D$16)+1),ROWS('Summary '!D$2:'Summary '!D13))),"")</f>
        <v/>
      </c>
      <c r="E236" s="150" t="str">
        <f t="array" ref="E236">IFERROR(INDEX('Summary '!$E$16:$E$35,SMALL(IF('Summary '!$O$16:$O$35&gt;0,ROW('Summary '!$E$16:$E$35)-ROW('Summary '!E$16)+1),ROWS('Summary '!D$2:'Summary '!D13))),"")</f>
        <v/>
      </c>
      <c r="F236" s="151" t="str">
        <f t="array" ref="F236">IFERROR(INDEX('Summary '!$F$16:$F$35,SMALL(IF('Summary '!$O$16:$O$35&gt;0,ROW('Summary '!$F$16:$F$35)-ROW('Summary '!F$16)+1),ROWS('Summary '!F$2:'Summary '!F13))),"")</f>
        <v/>
      </c>
      <c r="G236" s="151" t="str">
        <f>IF(LEN(H236)&gt;0,'Summary '!$I$3,"")</f>
        <v/>
      </c>
      <c r="H236" s="152" t="str">
        <f t="array" ref="H236">IFERROR(INDEX('Summary '!$O$16:$O$35,SMALL(IF('Summary '!$O$16:$O$35&gt;0,ROW('Summary '!$O$16:$O$35)-ROW('Summary '!O$16)+1),ROWS('Summary '!N$2:'Summary '!N13))),"")</f>
        <v/>
      </c>
      <c r="I236" s="48"/>
      <c r="J236" s="48"/>
      <c r="K236" s="73"/>
      <c r="L236" s="72"/>
      <c r="M236" s="249"/>
      <c r="N236" s="153" t="str">
        <f t="shared" si="56"/>
        <v/>
      </c>
      <c r="O236" s="154" t="str">
        <f t="shared" si="57"/>
        <v/>
      </c>
      <c r="P236" s="155">
        <f>IFERROR(ROUND(VLOOKUP(G236,'Reference worksheet Do NOT edit'!$M$4:$O$5,3,FALSE)*H236+R236,4),0)</f>
        <v>0</v>
      </c>
      <c r="Q236" s="154">
        <f>IFERROR(ROUND(SUMIF('Reference worksheet Do NOT edit'!$M$4:$M$5,G236,'Reference worksheet Do NOT edit'!$N$4:$N$5)*H236,2),0)+IF(I236="Industry Co-Funded",(4000*H236),0)</f>
        <v>0</v>
      </c>
      <c r="R236" s="51"/>
      <c r="S236" s="157">
        <f t="shared" si="55"/>
        <v>0</v>
      </c>
      <c r="T236" s="63"/>
      <c r="U236" s="63"/>
    </row>
    <row r="237" spans="1:21" ht="24" customHeight="1" x14ac:dyDescent="0.25">
      <c r="A237" s="8"/>
      <c r="B237" s="163" t="str">
        <f t="array" ref="B237">IFERROR(INDEX('Summary '!$B$16:$B$35,SMALL(IF('Summary '!$O$16:$O$35&gt;0,ROW('Summary '!$B$16:$B$35)-ROW('Summary '!B$16)+1),ROWS('Summary '!B$2:'Summary '!B14))),"")</f>
        <v/>
      </c>
      <c r="C237" s="163" t="str">
        <f t="array" ref="C237">IFERROR(INDEX('Summary '!$C$16:$C$35,SMALL(IF('Summary '!$O$16:$O$35&gt;0,ROW('Summary '!$C$16:$C$35)-ROW('Summary '!C$16)+1),ROWS('Summary '!C$2:'Summary '!C14))),"")</f>
        <v/>
      </c>
      <c r="D237" s="163" t="str">
        <f t="array" ref="D237">IFERROR(INDEX('Summary '!$D$16:$D$35,SMALL(IF('Summary '!$O$16:$O$35&gt;0,ROW('Summary '!$D$16:$D$35)-ROW('Summary '!D$16)+1),ROWS('Summary '!D$2:'Summary '!D14))),"")</f>
        <v/>
      </c>
      <c r="E237" s="150" t="str">
        <f t="array" ref="E237">IFERROR(INDEX('Summary '!$E$16:$E$35,SMALL(IF('Summary '!$O$16:$O$35&gt;0,ROW('Summary '!$E$16:$E$35)-ROW('Summary '!E$16)+1),ROWS('Summary '!D$2:'Summary '!D14))),"")</f>
        <v/>
      </c>
      <c r="F237" s="151" t="str">
        <f t="array" ref="F237">IFERROR(INDEX('Summary '!$F$16:$F$35,SMALL(IF('Summary '!$O$16:$O$35&gt;0,ROW('Summary '!$F$16:$F$35)-ROW('Summary '!F$16)+1),ROWS('Summary '!F$2:'Summary '!F14))),"")</f>
        <v/>
      </c>
      <c r="G237" s="151" t="str">
        <f>IF(LEN(H237)&gt;0,'Summary '!$I$3,"")</f>
        <v/>
      </c>
      <c r="H237" s="152" t="str">
        <f t="array" ref="H237">IFERROR(INDEX('Summary '!$O$16:$O$35,SMALL(IF('Summary '!$O$16:$O$35&gt;0,ROW('Summary '!$O$16:$O$35)-ROW('Summary '!O$16)+1),ROWS('Summary '!N$2:'Summary '!N14))),"")</f>
        <v/>
      </c>
      <c r="I237" s="48"/>
      <c r="J237" s="48"/>
      <c r="K237" s="73"/>
      <c r="L237" s="72"/>
      <c r="M237" s="249"/>
      <c r="N237" s="153" t="str">
        <f t="shared" si="56"/>
        <v/>
      </c>
      <c r="O237" s="154" t="str">
        <f t="shared" si="57"/>
        <v/>
      </c>
      <c r="P237" s="155">
        <f>IFERROR(ROUND(VLOOKUP(G237,'Reference worksheet Do NOT edit'!$M$4:$O$5,3,FALSE)*H237+R237,4),0)</f>
        <v>0</v>
      </c>
      <c r="Q237" s="154">
        <f>IFERROR(ROUND(SUMIF('Reference worksheet Do NOT edit'!$M$4:$M$5,G237,'Reference worksheet Do NOT edit'!$N$4:$N$5)*H237,2),0)+IF(I237="Industry Co-Funded",(4000*H237),0)</f>
        <v>0</v>
      </c>
      <c r="R237" s="51"/>
      <c r="S237" s="157">
        <f t="shared" si="55"/>
        <v>0</v>
      </c>
      <c r="T237" s="63"/>
      <c r="U237" s="63"/>
    </row>
    <row r="238" spans="1:21" ht="24" customHeight="1" x14ac:dyDescent="0.25">
      <c r="A238" s="8"/>
      <c r="B238" s="163" t="str">
        <f t="array" ref="B238">IFERROR(INDEX('Summary '!$B$16:$B$35,SMALL(IF('Summary '!$O$16:$O$35&gt;0,ROW('Summary '!$B$16:$B$35)-ROW('Summary '!B$16)+1),ROWS('Summary '!B$2:'Summary '!B15))),"")</f>
        <v/>
      </c>
      <c r="C238" s="163" t="str">
        <f t="array" ref="C238">IFERROR(INDEX('Summary '!$C$16:$C$35,SMALL(IF('Summary '!$O$16:$O$35&gt;0,ROW('Summary '!$C$16:$C$35)-ROW('Summary '!C$16)+1),ROWS('Summary '!C$2:'Summary '!C15))),"")</f>
        <v/>
      </c>
      <c r="D238" s="163" t="str">
        <f t="array" ref="D238">IFERROR(INDEX('Summary '!$D$16:$D$35,SMALL(IF('Summary '!$O$16:$O$35&gt;0,ROW('Summary '!$D$16:$D$35)-ROW('Summary '!D$16)+1),ROWS('Summary '!D$2:'Summary '!D15))),"")</f>
        <v/>
      </c>
      <c r="E238" s="150" t="str">
        <f t="array" ref="E238">IFERROR(INDEX('Summary '!$E$16:$E$35,SMALL(IF('Summary '!$O$16:$O$35&gt;0,ROW('Summary '!$E$16:$E$35)-ROW('Summary '!E$16)+1),ROWS('Summary '!D$2:'Summary '!D15))),"")</f>
        <v/>
      </c>
      <c r="F238" s="151" t="str">
        <f t="array" ref="F238">IFERROR(INDEX('Summary '!$F$16:$F$35,SMALL(IF('Summary '!$O$16:$O$35&gt;0,ROW('Summary '!$F$16:$F$35)-ROW('Summary '!F$16)+1),ROWS('Summary '!F$2:'Summary '!F15))),"")</f>
        <v/>
      </c>
      <c r="G238" s="151" t="str">
        <f>IF(LEN(H238)&gt;0,'Summary '!$I$3,"")</f>
        <v/>
      </c>
      <c r="H238" s="152" t="str">
        <f t="array" ref="H238">IFERROR(INDEX('Summary '!$O$16:$O$35,SMALL(IF('Summary '!$O$16:$O$35&gt;0,ROW('Summary '!$O$16:$O$35)-ROW('Summary '!O$16)+1),ROWS('Summary '!N$2:'Summary '!N15))),"")</f>
        <v/>
      </c>
      <c r="I238" s="48"/>
      <c r="J238" s="48"/>
      <c r="K238" s="73"/>
      <c r="L238" s="72"/>
      <c r="M238" s="249"/>
      <c r="N238" s="153" t="str">
        <f t="shared" si="56"/>
        <v/>
      </c>
      <c r="O238" s="154" t="str">
        <f t="shared" si="57"/>
        <v/>
      </c>
      <c r="P238" s="155">
        <f>IFERROR(ROUND(VLOOKUP(G238,'Reference worksheet Do NOT edit'!$M$4:$O$5,3,FALSE)*H238+R238,4),0)</f>
        <v>0</v>
      </c>
      <c r="Q238" s="154">
        <f>IFERROR(ROUND(SUMIF('Reference worksheet Do NOT edit'!$M$4:$M$5,G238,'Reference worksheet Do NOT edit'!$N$4:$N$5)*H238,2),0)+IF(I238="Industry Co-Funded",(4000*H238),0)</f>
        <v>0</v>
      </c>
      <c r="R238" s="51"/>
      <c r="S238" s="157">
        <f t="shared" si="55"/>
        <v>0</v>
      </c>
      <c r="T238" s="63"/>
      <c r="U238" s="63"/>
    </row>
    <row r="239" spans="1:21" ht="24" customHeight="1" x14ac:dyDescent="0.25">
      <c r="A239" s="8"/>
      <c r="B239" s="163" t="str">
        <f t="array" ref="B239">IFERROR(INDEX('Summary '!$B$16:$B$35,SMALL(IF('Summary '!$O$16:$O$35&gt;0,ROW('Summary '!$B$16:$B$35)-ROW('Summary '!B$16)+1),ROWS('Summary '!B$2:'Summary '!B16))),"")</f>
        <v/>
      </c>
      <c r="C239" s="163" t="str">
        <f t="array" ref="C239">IFERROR(INDEX('Summary '!$C$16:$C$35,SMALL(IF('Summary '!$O$16:$O$35&gt;0,ROW('Summary '!$C$16:$C$35)-ROW('Summary '!C$16)+1),ROWS('Summary '!C$2:'Summary '!C16))),"")</f>
        <v/>
      </c>
      <c r="D239" s="163" t="str">
        <f t="array" ref="D239">IFERROR(INDEX('Summary '!$D$16:$D$35,SMALL(IF('Summary '!$O$16:$O$35&gt;0,ROW('Summary '!$D$16:$D$35)-ROW('Summary '!D$16)+1),ROWS('Summary '!D$2:'Summary '!D16))),"")</f>
        <v/>
      </c>
      <c r="E239" s="150" t="str">
        <f t="array" ref="E239">IFERROR(INDEX('Summary '!$E$16:$E$35,SMALL(IF('Summary '!$O$16:$O$35&gt;0,ROW('Summary '!$E$16:$E$35)-ROW('Summary '!E$16)+1),ROWS('Summary '!D$2:'Summary '!D16))),"")</f>
        <v/>
      </c>
      <c r="F239" s="151" t="str">
        <f t="array" ref="F239">IFERROR(INDEX('Summary '!$F$16:$F$35,SMALL(IF('Summary '!$O$16:$O$35&gt;0,ROW('Summary '!$F$16:$F$35)-ROW('Summary '!F$16)+1),ROWS('Summary '!F$2:'Summary '!F16))),"")</f>
        <v/>
      </c>
      <c r="G239" s="151" t="str">
        <f>IF(LEN(H239)&gt;0,'Summary '!$I$3,"")</f>
        <v/>
      </c>
      <c r="H239" s="152" t="str">
        <f t="array" ref="H239">IFERROR(INDEX('Summary '!$O$16:$O$35,SMALL(IF('Summary '!$O$16:$O$35&gt;0,ROW('Summary '!$O$16:$O$35)-ROW('Summary '!O$16)+1),ROWS('Summary '!N$2:'Summary '!N16))),"")</f>
        <v/>
      </c>
      <c r="I239" s="48"/>
      <c r="J239" s="48"/>
      <c r="K239" s="73"/>
      <c r="L239" s="72"/>
      <c r="M239" s="249"/>
      <c r="N239" s="153" t="str">
        <f t="shared" si="56"/>
        <v/>
      </c>
      <c r="O239" s="154" t="str">
        <f t="shared" si="57"/>
        <v/>
      </c>
      <c r="P239" s="155">
        <f>IFERROR(ROUND(VLOOKUP(G239,'Reference worksheet Do NOT edit'!$M$4:$O$5,3,FALSE)*H239+R239,4),0)</f>
        <v>0</v>
      </c>
      <c r="Q239" s="154">
        <f>IFERROR(ROUND(SUMIF('Reference worksheet Do NOT edit'!$M$4:$M$5,G239,'Reference worksheet Do NOT edit'!$N$4:$N$5)*H239,2),0)+IF(I239="Industry Co-Funded",(4000*H239),0)</f>
        <v>0</v>
      </c>
      <c r="R239" s="51"/>
      <c r="S239" s="157">
        <f t="shared" si="55"/>
        <v>0</v>
      </c>
      <c r="T239" s="63"/>
      <c r="U239" s="63"/>
    </row>
    <row r="240" spans="1:21" ht="24" customHeight="1" x14ac:dyDescent="0.25">
      <c r="A240" s="8"/>
      <c r="B240" s="163" t="str">
        <f t="array" ref="B240">IFERROR(INDEX('Summary '!$B$16:$B$35,SMALL(IF('Summary '!$O$16:$O$35&gt;0,ROW('Summary '!$B$16:$B$35)-ROW('Summary '!B$16)+1),ROWS('Summary '!B$2:'Summary '!B17))),"")</f>
        <v/>
      </c>
      <c r="C240" s="163" t="str">
        <f t="array" ref="C240">IFERROR(INDEX('Summary '!$C$16:$C$35,SMALL(IF('Summary '!$O$16:$O$35&gt;0,ROW('Summary '!$C$16:$C$35)-ROW('Summary '!C$16)+1),ROWS('Summary '!C$2:'Summary '!C17))),"")</f>
        <v/>
      </c>
      <c r="D240" s="163" t="str">
        <f t="array" ref="D240">IFERROR(INDEX('Summary '!$D$16:$D$35,SMALL(IF('Summary '!$O$16:$O$35&gt;0,ROW('Summary '!$D$16:$D$35)-ROW('Summary '!D$16)+1),ROWS('Summary '!D$2:'Summary '!D17))),"")</f>
        <v/>
      </c>
      <c r="E240" s="150" t="str">
        <f t="array" ref="E240">IFERROR(INDEX('Summary '!$E$16:$E$35,SMALL(IF('Summary '!$O$16:$O$35&gt;0,ROW('Summary '!$E$16:$E$35)-ROW('Summary '!E$16)+1),ROWS('Summary '!D$2:'Summary '!D17))),"")</f>
        <v/>
      </c>
      <c r="F240" s="151" t="str">
        <f t="array" ref="F240">IFERROR(INDEX('Summary '!$F$16:$F$35,SMALL(IF('Summary '!$O$16:$O$35&gt;0,ROW('Summary '!$F$16:$F$35)-ROW('Summary '!F$16)+1),ROWS('Summary '!F$2:'Summary '!F17))),"")</f>
        <v/>
      </c>
      <c r="G240" s="151" t="str">
        <f>IF(LEN(H240)&gt;0,'Summary '!$I$3,"")</f>
        <v/>
      </c>
      <c r="H240" s="152" t="str">
        <f t="array" ref="H240">IFERROR(INDEX('Summary '!$O$16:$O$35,SMALL(IF('Summary '!$O$16:$O$35&gt;0,ROW('Summary '!$O$16:$O$35)-ROW('Summary '!O$16)+1),ROWS('Summary '!N$2:'Summary '!N17))),"")</f>
        <v/>
      </c>
      <c r="I240" s="48"/>
      <c r="J240" s="48"/>
      <c r="K240" s="73"/>
      <c r="L240" s="72"/>
      <c r="M240" s="249"/>
      <c r="N240" s="153" t="str">
        <f t="shared" si="56"/>
        <v/>
      </c>
      <c r="O240" s="154" t="str">
        <f t="shared" si="57"/>
        <v/>
      </c>
      <c r="P240" s="155">
        <f>IFERROR(ROUND(VLOOKUP(G240,'Reference worksheet Do NOT edit'!$M$4:$O$5,3,FALSE)*H240+R240,4),0)</f>
        <v>0</v>
      </c>
      <c r="Q240" s="154">
        <f>IFERROR(ROUND(SUMIF('Reference worksheet Do NOT edit'!$M$4:$M$5,G240,'Reference worksheet Do NOT edit'!$N$4:$N$5)*H240,2),0)+IF(I240="Industry Co-Funded",(4000*H240),0)</f>
        <v>0</v>
      </c>
      <c r="R240" s="51"/>
      <c r="S240" s="157">
        <f t="shared" si="55"/>
        <v>0</v>
      </c>
      <c r="T240" s="63"/>
      <c r="U240" s="63"/>
    </row>
    <row r="241" spans="1:21" ht="24" customHeight="1" x14ac:dyDescent="0.25">
      <c r="A241" s="8"/>
      <c r="B241" s="163" t="str">
        <f t="array" ref="B241">IFERROR(INDEX('Summary '!$B$16:$B$35,SMALL(IF('Summary '!$O$16:$O$35&gt;0,ROW('Summary '!$B$16:$B$35)-ROW('Summary '!B$16)+1),ROWS('Summary '!B$2:'Summary '!B18))),"")</f>
        <v/>
      </c>
      <c r="C241" s="163" t="str">
        <f t="array" ref="C241">IFERROR(INDEX('Summary '!$C$16:$C$35,SMALL(IF('Summary '!$O$16:$O$35&gt;0,ROW('Summary '!$C$16:$C$35)-ROW('Summary '!C$16)+1),ROWS('Summary '!C$2:'Summary '!C18))),"")</f>
        <v/>
      </c>
      <c r="D241" s="163" t="str">
        <f t="array" ref="D241">IFERROR(INDEX('Summary '!$D$16:$D$35,SMALL(IF('Summary '!$O$16:$O$35&gt;0,ROW('Summary '!$D$16:$D$35)-ROW('Summary '!D$16)+1),ROWS('Summary '!D$2:'Summary '!D18))),"")</f>
        <v/>
      </c>
      <c r="E241" s="150" t="str">
        <f t="array" ref="E241">IFERROR(INDEX('Summary '!$E$16:$E$35,SMALL(IF('Summary '!$O$16:$O$35&gt;0,ROW('Summary '!$E$16:$E$35)-ROW('Summary '!E$16)+1),ROWS('Summary '!D$2:'Summary '!D18))),"")</f>
        <v/>
      </c>
      <c r="F241" s="151" t="str">
        <f t="array" ref="F241">IFERROR(INDEX('Summary '!$F$16:$F$35,SMALL(IF('Summary '!$O$16:$O$35&gt;0,ROW('Summary '!$F$16:$F$35)-ROW('Summary '!F$16)+1),ROWS('Summary '!F$2:'Summary '!F18))),"")</f>
        <v/>
      </c>
      <c r="G241" s="151" t="str">
        <f>IF(LEN(H241)&gt;0,'Summary '!$I$3,"")</f>
        <v/>
      </c>
      <c r="H241" s="152" t="str">
        <f t="array" ref="H241">IFERROR(INDEX('Summary '!$O$16:$O$35,SMALL(IF('Summary '!$O$16:$O$35&gt;0,ROW('Summary '!$O$16:$O$35)-ROW('Summary '!O$16)+1),ROWS('Summary '!N$2:'Summary '!N18))),"")</f>
        <v/>
      </c>
      <c r="I241" s="48"/>
      <c r="J241" s="48"/>
      <c r="K241" s="73"/>
      <c r="L241" s="72"/>
      <c r="M241" s="249"/>
      <c r="N241" s="153" t="str">
        <f t="shared" si="56"/>
        <v/>
      </c>
      <c r="O241" s="154" t="str">
        <f t="shared" si="57"/>
        <v/>
      </c>
      <c r="P241" s="155">
        <f>IFERROR(ROUND(VLOOKUP(G241,'Reference worksheet Do NOT edit'!$M$4:$O$5,3,FALSE)*H241+R241,4),0)</f>
        <v>0</v>
      </c>
      <c r="Q241" s="154">
        <f>IFERROR(ROUND(SUMIF('Reference worksheet Do NOT edit'!$M$4:$M$5,G241,'Reference worksheet Do NOT edit'!$N$4:$N$5)*H241,2),0)+IF(I241="Industry Co-Funded",(4000*H241),0)</f>
        <v>0</v>
      </c>
      <c r="R241" s="51"/>
      <c r="S241" s="157">
        <f t="shared" si="55"/>
        <v>0</v>
      </c>
      <c r="T241" s="63"/>
      <c r="U241" s="63"/>
    </row>
    <row r="242" spans="1:21" ht="24" customHeight="1" x14ac:dyDescent="0.25">
      <c r="A242" s="8"/>
      <c r="B242" s="163" t="str">
        <f t="array" ref="B242">IFERROR(INDEX('Summary '!$B$16:$B$35,SMALL(IF('Summary '!$O$16:$O$35&gt;0,ROW('Summary '!$B$16:$B$35)-ROW('Summary '!B$16)+1),ROWS('Summary '!B$2:'Summary '!B19))),"")</f>
        <v/>
      </c>
      <c r="C242" s="163" t="str">
        <f t="array" ref="C242">IFERROR(INDEX('Summary '!$C$16:$C$35,SMALL(IF('Summary '!$O$16:$O$35&gt;0,ROW('Summary '!$C$16:$C$35)-ROW('Summary '!C$16)+1),ROWS('Summary '!C$2:'Summary '!C19))),"")</f>
        <v/>
      </c>
      <c r="D242" s="163" t="str">
        <f t="array" ref="D242">IFERROR(INDEX('Summary '!$D$16:$D$35,SMALL(IF('Summary '!$O$16:$O$35&gt;0,ROW('Summary '!$D$16:$D$35)-ROW('Summary '!D$16)+1),ROWS('Summary '!D$2:'Summary '!D19))),"")</f>
        <v/>
      </c>
      <c r="E242" s="150" t="str">
        <f t="array" ref="E242">IFERROR(INDEX('Summary '!$E$16:$E$35,SMALL(IF('Summary '!$O$16:$O$35&gt;0,ROW('Summary '!$E$16:$E$35)-ROW('Summary '!E$16)+1),ROWS('Summary '!D$2:'Summary '!D19))),"")</f>
        <v/>
      </c>
      <c r="F242" s="151" t="str">
        <f t="array" ref="F242">IFERROR(INDEX('Summary '!$F$16:$F$35,SMALL(IF('Summary '!$O$16:$O$35&gt;0,ROW('Summary '!$F$16:$F$35)-ROW('Summary '!F$16)+1),ROWS('Summary '!F$2:'Summary '!F19))),"")</f>
        <v/>
      </c>
      <c r="G242" s="151" t="str">
        <f>IF(LEN(H242)&gt;0,'Summary '!$I$3,"")</f>
        <v/>
      </c>
      <c r="H242" s="152" t="str">
        <f t="array" ref="H242">IFERROR(INDEX('Summary '!$O$16:$O$35,SMALL(IF('Summary '!$O$16:$O$35&gt;0,ROW('Summary '!$O$16:$O$35)-ROW('Summary '!O$16)+1),ROWS('Summary '!N$2:'Summary '!N19))),"")</f>
        <v/>
      </c>
      <c r="I242" s="48"/>
      <c r="J242" s="48"/>
      <c r="K242" s="73"/>
      <c r="L242" s="72"/>
      <c r="M242" s="249"/>
      <c r="N242" s="153" t="str">
        <f t="shared" si="56"/>
        <v/>
      </c>
      <c r="O242" s="154" t="str">
        <f t="shared" si="57"/>
        <v/>
      </c>
      <c r="P242" s="155">
        <f>IFERROR(ROUND(VLOOKUP(G242,'Reference worksheet Do NOT edit'!$M$4:$O$5,3,FALSE)*H242+R242,4),0)</f>
        <v>0</v>
      </c>
      <c r="Q242" s="154">
        <f>IFERROR(ROUND(SUMIF('Reference worksheet Do NOT edit'!$M$4:$M$5,G242,'Reference worksheet Do NOT edit'!$N$4:$N$5)*H242,2),0)+IF(I242="Industry Co-Funded",(4000*H242),0)</f>
        <v>0</v>
      </c>
      <c r="R242" s="51"/>
      <c r="S242" s="157">
        <f t="shared" si="55"/>
        <v>0</v>
      </c>
      <c r="T242" s="63"/>
      <c r="U242" s="63"/>
    </row>
    <row r="243" spans="1:21" ht="24" customHeight="1" x14ac:dyDescent="0.25">
      <c r="A243" s="8"/>
      <c r="B243" s="163" t="str">
        <f t="array" ref="B243">IFERROR(INDEX('Summary '!$B$16:$B$35,SMALL(IF('Summary '!$O$16:$O$35&gt;0,ROW('Summary '!$B$16:$B$35)-ROW('Summary '!B$16)+1),ROWS('Summary '!B$2:'Summary '!B20))),"")</f>
        <v/>
      </c>
      <c r="C243" s="163" t="str">
        <f t="array" ref="C243">IFERROR(INDEX('Summary '!$C$16:$C$35,SMALL(IF('Summary '!$O$16:$O$35&gt;0,ROW('Summary '!$C$16:$C$35)-ROW('Summary '!C$16)+1),ROWS('Summary '!C$2:'Summary '!C20))),"")</f>
        <v/>
      </c>
      <c r="D243" s="163" t="str">
        <f t="array" ref="D243">IFERROR(INDEX('Summary '!$D$16:$D$35,SMALL(IF('Summary '!$O$16:$O$35&gt;0,ROW('Summary '!$D$16:$D$35)-ROW('Summary '!D$16)+1),ROWS('Summary '!D$2:'Summary '!D20))),"")</f>
        <v/>
      </c>
      <c r="E243" s="150" t="str">
        <f t="array" ref="E243">IFERROR(INDEX('Summary '!$E$16:$E$35,SMALL(IF('Summary '!$O$16:$O$35&gt;0,ROW('Summary '!$E$16:$E$35)-ROW('Summary '!E$16)+1),ROWS('Summary '!D$2:'Summary '!D20))),"")</f>
        <v/>
      </c>
      <c r="F243" s="151" t="str">
        <f t="array" ref="F243">IFERROR(INDEX('Summary '!$F$16:$F$35,SMALL(IF('Summary '!$O$16:$O$35&gt;0,ROW('Summary '!$F$16:$F$35)-ROW('Summary '!F$16)+1),ROWS('Summary '!F$2:'Summary '!F20))),"")</f>
        <v/>
      </c>
      <c r="G243" s="151" t="str">
        <f>IF(LEN(H243)&gt;0,'Summary '!$I$3,"")</f>
        <v/>
      </c>
      <c r="H243" s="152" t="str">
        <f t="array" ref="H243">IFERROR(INDEX('Summary '!$O$16:$O$35,SMALL(IF('Summary '!$O$16:$O$35&gt;0,ROW('Summary '!$O$16:$O$35)-ROW('Summary '!O$16)+1),ROWS('Summary '!N$2:'Summary '!N20))),"")</f>
        <v/>
      </c>
      <c r="I243" s="48"/>
      <c r="J243" s="48"/>
      <c r="K243" s="73"/>
      <c r="L243" s="72"/>
      <c r="M243" s="249"/>
      <c r="N243" s="153" t="str">
        <f t="shared" si="56"/>
        <v/>
      </c>
      <c r="O243" s="154" t="str">
        <f t="shared" si="57"/>
        <v/>
      </c>
      <c r="P243" s="155">
        <f>IFERROR(ROUND(VLOOKUP(G243,'Reference worksheet Do NOT edit'!$M$4:$O$5,3,FALSE)*H243+R243,4),0)</f>
        <v>0</v>
      </c>
      <c r="Q243" s="154">
        <f>IFERROR(ROUND(SUMIF('Reference worksheet Do NOT edit'!$M$4:$M$5,G243,'Reference worksheet Do NOT edit'!$N$4:$N$5)*H243,2),0)+IF(I243="Industry Co-Funded",(4000*H243),0)</f>
        <v>0</v>
      </c>
      <c r="R243" s="51"/>
      <c r="S243" s="157">
        <f t="shared" si="55"/>
        <v>0</v>
      </c>
      <c r="T243" s="63"/>
      <c r="U243" s="63"/>
    </row>
    <row r="244" spans="1:21" ht="24" customHeight="1" x14ac:dyDescent="0.25">
      <c r="A244" s="8"/>
      <c r="B244" s="163" t="str">
        <f t="array" ref="B244">IFERROR(INDEX('Summary '!$B$16:$B$35,SMALL(IF('Summary '!$O$16:$O$35&gt;0,ROW('Summary '!$B$16:$B$35)-ROW('Summary '!B$16)+1),ROWS('Summary '!B$2:'Summary '!B21))),"")</f>
        <v/>
      </c>
      <c r="C244" s="163" t="str">
        <f t="array" ref="C244">IFERROR(INDEX('Summary '!$C$16:$C$35,SMALL(IF('Summary '!$O$16:$O$35&gt;0,ROW('Summary '!$C$16:$C$35)-ROW('Summary '!C$16)+1),ROWS('Summary '!C$2:'Summary '!C21))),"")</f>
        <v/>
      </c>
      <c r="D244" s="163" t="str">
        <f t="array" ref="D244">IFERROR(INDEX('Summary '!$D$16:$D$35,SMALL(IF('Summary '!$O$16:$O$35&gt;0,ROW('Summary '!$D$16:$D$35)-ROW('Summary '!D$16)+1),ROWS('Summary '!D$2:'Summary '!D21))),"")</f>
        <v/>
      </c>
      <c r="E244" s="150" t="str">
        <f t="array" ref="E244">IFERROR(INDEX('Summary '!$E$16:$E$35,SMALL(IF('Summary '!$O$16:$O$35&gt;0,ROW('Summary '!$E$16:$E$35)-ROW('Summary '!E$16)+1),ROWS('Summary '!D$2:'Summary '!D21))),"")</f>
        <v/>
      </c>
      <c r="F244" s="151" t="str">
        <f t="array" ref="F244">IFERROR(INDEX('Summary '!$F$16:$F$35,SMALL(IF('Summary '!$O$16:$O$35&gt;0,ROW('Summary '!$F$16:$F$35)-ROW('Summary '!F$16)+1),ROWS('Summary '!F$2:'Summary '!F21))),"")</f>
        <v/>
      </c>
      <c r="G244" s="151" t="str">
        <f>IF(LEN(H244)&gt;0,'Summary '!$I$3,"")</f>
        <v/>
      </c>
      <c r="H244" s="152" t="str">
        <f t="array" ref="H244">IFERROR(INDEX('Summary '!$O$16:$O$35,SMALL(IF('Summary '!$O$16:$O$35&gt;0,ROW('Summary '!$O$16:$O$35)-ROW('Summary '!O$16)+1),ROWS('Summary '!N$2:'Summary '!N21))),"")</f>
        <v/>
      </c>
      <c r="I244" s="48"/>
      <c r="J244" s="48"/>
      <c r="K244" s="73"/>
      <c r="L244" s="72"/>
      <c r="M244" s="249"/>
      <c r="N244" s="153" t="str">
        <f t="shared" si="56"/>
        <v/>
      </c>
      <c r="O244" s="154" t="str">
        <f t="shared" si="57"/>
        <v/>
      </c>
      <c r="P244" s="155">
        <f>IFERROR(ROUND(VLOOKUP(G244,'Reference worksheet Do NOT edit'!$M$4:$O$5,3,FALSE)*H244+R244,4),0)</f>
        <v>0</v>
      </c>
      <c r="Q244" s="154">
        <f>IFERROR(ROUND(SUMIF('Reference worksheet Do NOT edit'!$M$4:$M$5,G244,'Reference worksheet Do NOT edit'!$N$4:$N$5)*H244,2),0)+IF(I244="Industry Co-Funded",(4000*H244),0)</f>
        <v>0</v>
      </c>
      <c r="R244" s="51"/>
      <c r="S244" s="157">
        <f t="shared" si="55"/>
        <v>0</v>
      </c>
      <c r="T244" s="63"/>
      <c r="U244" s="63"/>
    </row>
    <row r="245" spans="1:21" ht="24" customHeight="1" x14ac:dyDescent="0.25">
      <c r="A245" s="8"/>
      <c r="B245" s="158" t="s">
        <v>6</v>
      </c>
      <c r="C245" s="159"/>
      <c r="D245" s="159"/>
      <c r="E245" s="159"/>
      <c r="F245" s="159"/>
      <c r="G245" s="159"/>
      <c r="H245" s="160"/>
      <c r="I245" s="159"/>
      <c r="J245" s="159"/>
      <c r="K245" s="159"/>
      <c r="L245" s="161"/>
      <c r="M245" s="162"/>
      <c r="N245" s="156">
        <f t="shared" ref="N245:P245" si="58">SUM(N225:N244)</f>
        <v>0</v>
      </c>
      <c r="O245" s="156">
        <f t="shared" si="58"/>
        <v>0</v>
      </c>
      <c r="P245" s="156">
        <f t="shared" si="58"/>
        <v>0</v>
      </c>
      <c r="Q245" s="156">
        <f t="shared" ref="Q245:R245" si="59">SUM(Q225:Q244)</f>
        <v>0</v>
      </c>
      <c r="R245" s="156">
        <f t="shared" si="59"/>
        <v>0</v>
      </c>
      <c r="S245" s="156">
        <f>SUM(S225:S244)</f>
        <v>0</v>
      </c>
      <c r="T245" s="63"/>
      <c r="U245" s="63"/>
    </row>
    <row r="246" spans="1:21" ht="23.25" customHeight="1" x14ac:dyDescent="0.25">
      <c r="A246" s="8"/>
      <c r="B246" s="8"/>
      <c r="C246" s="8"/>
      <c r="D246" s="8"/>
      <c r="E246" s="8"/>
      <c r="F246" s="8"/>
      <c r="G246" s="8"/>
      <c r="H246" s="44"/>
      <c r="I246" s="8"/>
      <c r="J246" s="8"/>
      <c r="K246" s="8"/>
      <c r="L246" s="8"/>
      <c r="M246" s="8"/>
      <c r="N246" s="54"/>
      <c r="O246" s="54"/>
      <c r="P246" s="55"/>
      <c r="Q246" s="54"/>
      <c r="R246" s="54"/>
      <c r="S246" s="54"/>
      <c r="T246" s="56"/>
      <c r="U246" s="56"/>
    </row>
    <row r="247" spans="1:21" ht="23.25" customHeight="1" thickBot="1" x14ac:dyDescent="0.3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35"/>
      <c r="N247" s="8"/>
      <c r="O247" s="8"/>
      <c r="P247" s="8"/>
      <c r="Q247" s="8"/>
      <c r="R247" s="8"/>
      <c r="S247" s="8"/>
    </row>
    <row r="248" spans="1:21" ht="24.75" customHeight="1" x14ac:dyDescent="0.25">
      <c r="B248" s="458" t="s">
        <v>36</v>
      </c>
      <c r="C248" s="459"/>
      <c r="D248" s="459"/>
      <c r="E248" s="459"/>
      <c r="F248" s="459"/>
      <c r="G248" s="459"/>
      <c r="H248" s="459"/>
      <c r="I248" s="459"/>
      <c r="J248" s="459"/>
      <c r="K248" s="459"/>
      <c r="L248" s="459"/>
      <c r="M248" s="459"/>
      <c r="N248" s="459"/>
      <c r="O248" s="459"/>
      <c r="P248" s="459"/>
      <c r="Q248" s="459"/>
      <c r="R248" s="459"/>
      <c r="S248" s="459"/>
      <c r="T248" s="459"/>
      <c r="U248" s="460"/>
    </row>
    <row r="249" spans="1:21" ht="24.75" customHeight="1" x14ac:dyDescent="0.25">
      <c r="B249" s="461"/>
      <c r="C249" s="462"/>
      <c r="D249" s="462"/>
      <c r="E249" s="462"/>
      <c r="F249" s="462"/>
      <c r="G249" s="462"/>
      <c r="H249" s="462"/>
      <c r="I249" s="462"/>
      <c r="J249" s="462"/>
      <c r="K249" s="462"/>
      <c r="L249" s="462"/>
      <c r="M249" s="462"/>
      <c r="N249" s="462"/>
      <c r="O249" s="462"/>
      <c r="P249" s="462"/>
      <c r="Q249" s="462"/>
      <c r="R249" s="462"/>
      <c r="S249" s="462"/>
      <c r="T249" s="462"/>
      <c r="U249" s="463"/>
    </row>
    <row r="250" spans="1:21" ht="20.25" customHeight="1" x14ac:dyDescent="0.25">
      <c r="B250" s="461"/>
      <c r="C250" s="462"/>
      <c r="D250" s="462"/>
      <c r="E250" s="462"/>
      <c r="F250" s="462"/>
      <c r="G250" s="462"/>
      <c r="H250" s="462"/>
      <c r="I250" s="462"/>
      <c r="J250" s="462"/>
      <c r="K250" s="462"/>
      <c r="L250" s="462"/>
      <c r="M250" s="462"/>
      <c r="N250" s="462"/>
      <c r="O250" s="462"/>
      <c r="P250" s="462"/>
      <c r="Q250" s="462"/>
      <c r="R250" s="462"/>
      <c r="S250" s="462"/>
      <c r="T250" s="462"/>
      <c r="U250" s="463"/>
    </row>
    <row r="251" spans="1:21" ht="20.25" customHeight="1" x14ac:dyDescent="0.25">
      <c r="B251" s="461"/>
      <c r="C251" s="462"/>
      <c r="D251" s="462"/>
      <c r="E251" s="462"/>
      <c r="F251" s="462"/>
      <c r="G251" s="462"/>
      <c r="H251" s="462"/>
      <c r="I251" s="462"/>
      <c r="J251" s="462"/>
      <c r="K251" s="462"/>
      <c r="L251" s="462"/>
      <c r="M251" s="462"/>
      <c r="N251" s="462"/>
      <c r="O251" s="462"/>
      <c r="P251" s="462"/>
      <c r="Q251" s="462"/>
      <c r="R251" s="462"/>
      <c r="S251" s="462"/>
      <c r="T251" s="462"/>
      <c r="U251" s="463"/>
    </row>
    <row r="252" spans="1:21" ht="27" customHeight="1" x14ac:dyDescent="0.25">
      <c r="B252" s="461"/>
      <c r="C252" s="462"/>
      <c r="D252" s="462"/>
      <c r="E252" s="462"/>
      <c r="F252" s="462"/>
      <c r="G252" s="462"/>
      <c r="H252" s="462"/>
      <c r="I252" s="462"/>
      <c r="J252" s="462"/>
      <c r="K252" s="462"/>
      <c r="L252" s="462"/>
      <c r="M252" s="462"/>
      <c r="N252" s="462"/>
      <c r="O252" s="462"/>
      <c r="P252" s="462"/>
      <c r="Q252" s="462"/>
      <c r="R252" s="462"/>
      <c r="S252" s="462"/>
      <c r="T252" s="462"/>
      <c r="U252" s="463"/>
    </row>
    <row r="253" spans="1:21" ht="27" customHeight="1" x14ac:dyDescent="0.25">
      <c r="B253" s="461"/>
      <c r="C253" s="462"/>
      <c r="D253" s="462"/>
      <c r="E253" s="462"/>
      <c r="F253" s="462"/>
      <c r="G253" s="462"/>
      <c r="H253" s="462"/>
      <c r="I253" s="462"/>
      <c r="J253" s="462"/>
      <c r="K253" s="462"/>
      <c r="L253" s="462"/>
      <c r="M253" s="462"/>
      <c r="N253" s="462"/>
      <c r="O253" s="462"/>
      <c r="P253" s="462"/>
      <c r="Q253" s="462"/>
      <c r="R253" s="462"/>
      <c r="S253" s="462"/>
      <c r="T253" s="462"/>
      <c r="U253" s="463"/>
    </row>
    <row r="254" spans="1:21" ht="22.5" customHeight="1" x14ac:dyDescent="0.25">
      <c r="B254" s="461"/>
      <c r="C254" s="462"/>
      <c r="D254" s="462"/>
      <c r="E254" s="462"/>
      <c r="F254" s="462"/>
      <c r="G254" s="462"/>
      <c r="H254" s="462"/>
      <c r="I254" s="462"/>
      <c r="J254" s="462"/>
      <c r="K254" s="462"/>
      <c r="L254" s="462"/>
      <c r="M254" s="462"/>
      <c r="N254" s="462"/>
      <c r="O254" s="462"/>
      <c r="P254" s="462"/>
      <c r="Q254" s="462"/>
      <c r="R254" s="462"/>
      <c r="S254" s="462"/>
      <c r="T254" s="462"/>
      <c r="U254" s="463"/>
    </row>
    <row r="255" spans="1:21" ht="23.25" customHeight="1" x14ac:dyDescent="0.25">
      <c r="B255" s="461"/>
      <c r="C255" s="462"/>
      <c r="D255" s="462"/>
      <c r="E255" s="462"/>
      <c r="F255" s="462"/>
      <c r="G255" s="462"/>
      <c r="H255" s="462"/>
      <c r="I255" s="462"/>
      <c r="J255" s="462"/>
      <c r="K255" s="462"/>
      <c r="L255" s="462"/>
      <c r="M255" s="462"/>
      <c r="N255" s="462"/>
      <c r="O255" s="462"/>
      <c r="P255" s="462"/>
      <c r="Q255" s="462"/>
      <c r="R255" s="462"/>
      <c r="S255" s="462"/>
      <c r="T255" s="462"/>
      <c r="U255" s="463"/>
    </row>
    <row r="256" spans="1:21" ht="29.25" customHeight="1" x14ac:dyDescent="0.25">
      <c r="B256" s="461"/>
      <c r="C256" s="462"/>
      <c r="D256" s="462"/>
      <c r="E256" s="462"/>
      <c r="F256" s="462"/>
      <c r="G256" s="462"/>
      <c r="H256" s="462"/>
      <c r="I256" s="462"/>
      <c r="J256" s="462"/>
      <c r="K256" s="462"/>
      <c r="L256" s="462"/>
      <c r="M256" s="462"/>
      <c r="N256" s="462"/>
      <c r="O256" s="462"/>
      <c r="P256" s="462"/>
      <c r="Q256" s="462"/>
      <c r="R256" s="462"/>
      <c r="S256" s="462"/>
      <c r="T256" s="462"/>
      <c r="U256" s="463"/>
    </row>
    <row r="257" spans="2:21" ht="24.75" customHeight="1" x14ac:dyDescent="0.25">
      <c r="B257" s="461"/>
      <c r="C257" s="462"/>
      <c r="D257" s="462"/>
      <c r="E257" s="462"/>
      <c r="F257" s="462"/>
      <c r="G257" s="462"/>
      <c r="H257" s="462"/>
      <c r="I257" s="462"/>
      <c r="J257" s="462"/>
      <c r="K257" s="462"/>
      <c r="L257" s="462"/>
      <c r="M257" s="462"/>
      <c r="N257" s="462"/>
      <c r="O257" s="462"/>
      <c r="P257" s="462"/>
      <c r="Q257" s="462"/>
      <c r="R257" s="462"/>
      <c r="S257" s="462"/>
      <c r="T257" s="462"/>
      <c r="U257" s="463"/>
    </row>
    <row r="258" spans="2:21" ht="23.25" customHeight="1" x14ac:dyDescent="0.25">
      <c r="B258" s="461"/>
      <c r="C258" s="462"/>
      <c r="D258" s="462"/>
      <c r="E258" s="462"/>
      <c r="F258" s="462"/>
      <c r="G258" s="462"/>
      <c r="H258" s="462"/>
      <c r="I258" s="462"/>
      <c r="J258" s="462"/>
      <c r="K258" s="462"/>
      <c r="L258" s="462"/>
      <c r="M258" s="462"/>
      <c r="N258" s="462"/>
      <c r="O258" s="462"/>
      <c r="P258" s="462"/>
      <c r="Q258" s="462"/>
      <c r="R258" s="462"/>
      <c r="S258" s="462"/>
      <c r="T258" s="462"/>
      <c r="U258" s="463"/>
    </row>
    <row r="259" spans="2:21" ht="24.75" customHeight="1" x14ac:dyDescent="0.25">
      <c r="B259" s="461"/>
      <c r="C259" s="462"/>
      <c r="D259" s="462"/>
      <c r="E259" s="462"/>
      <c r="F259" s="462"/>
      <c r="G259" s="462"/>
      <c r="H259" s="462"/>
      <c r="I259" s="462"/>
      <c r="J259" s="462"/>
      <c r="K259" s="462"/>
      <c r="L259" s="462"/>
      <c r="M259" s="462"/>
      <c r="N259" s="462"/>
      <c r="O259" s="462"/>
      <c r="P259" s="462"/>
      <c r="Q259" s="462"/>
      <c r="R259" s="462"/>
      <c r="S259" s="462"/>
      <c r="T259" s="462"/>
      <c r="U259" s="463"/>
    </row>
    <row r="260" spans="2:21" ht="30.75" customHeight="1" thickBot="1" x14ac:dyDescent="0.3">
      <c r="B260" s="464"/>
      <c r="C260" s="465"/>
      <c r="D260" s="465"/>
      <c r="E260" s="465"/>
      <c r="F260" s="465"/>
      <c r="G260" s="465"/>
      <c r="H260" s="465"/>
      <c r="I260" s="465"/>
      <c r="J260" s="465"/>
      <c r="K260" s="465"/>
      <c r="L260" s="465"/>
      <c r="M260" s="465"/>
      <c r="N260" s="465"/>
      <c r="O260" s="465"/>
      <c r="P260" s="465"/>
      <c r="Q260" s="465"/>
      <c r="R260" s="465"/>
      <c r="S260" s="465"/>
      <c r="T260" s="465"/>
      <c r="U260" s="466"/>
    </row>
    <row r="261" spans="2:21" ht="26.25" customHeight="1" x14ac:dyDescent="0.25"/>
    <row r="262" spans="2:21" ht="19.5" customHeight="1" x14ac:dyDescent="0.25"/>
  </sheetData>
  <sheetProtection algorithmName="SHA-512" hashValue="vYILWCAm3G8PuMWcW/yQ8vSvCBsBae0mn6VHXzfEtwSEDKtyW/wMn0LgQmdBzwSm0L0sxv82F2s+s49g3BwmCA==" saltValue="OPmRoJKP3giBke/MhZUJjA==" spinCount="100000" sheet="1" objects="1" scenarios="1"/>
  <dataConsolidate/>
  <mergeCells count="185">
    <mergeCell ref="R171:R172"/>
    <mergeCell ref="M171:M172"/>
    <mergeCell ref="N171:N172"/>
    <mergeCell ref="K171:L171"/>
    <mergeCell ref="M145:M146"/>
    <mergeCell ref="D12:E12"/>
    <mergeCell ref="B248:U260"/>
    <mergeCell ref="M223:M224"/>
    <mergeCell ref="K223:L223"/>
    <mergeCell ref="T223:U223"/>
    <mergeCell ref="S223:S224"/>
    <mergeCell ref="B223:B224"/>
    <mergeCell ref="C223:C224"/>
    <mergeCell ref="E223:E224"/>
    <mergeCell ref="D223:D224"/>
    <mergeCell ref="F223:F224"/>
    <mergeCell ref="G223:G224"/>
    <mergeCell ref="H223:H224"/>
    <mergeCell ref="O223:O224"/>
    <mergeCell ref="P223:P224"/>
    <mergeCell ref="Q223:Q224"/>
    <mergeCell ref="R223:R224"/>
    <mergeCell ref="J223:J224"/>
    <mergeCell ref="N223:N224"/>
    <mergeCell ref="S171:S172"/>
    <mergeCell ref="I41:I42"/>
    <mergeCell ref="I67:I68"/>
    <mergeCell ref="I93:I94"/>
    <mergeCell ref="L9:M9"/>
    <mergeCell ref="L8:M8"/>
    <mergeCell ref="F9:H9"/>
    <mergeCell ref="F8:H8"/>
    <mergeCell ref="I3:N4"/>
    <mergeCell ref="N67:N68"/>
    <mergeCell ref="M119:M120"/>
    <mergeCell ref="K93:L93"/>
    <mergeCell ref="I119:I120"/>
    <mergeCell ref="M15:M16"/>
    <mergeCell ref="K15:L15"/>
    <mergeCell ref="K41:L41"/>
    <mergeCell ref="M41:M42"/>
    <mergeCell ref="K67:L67"/>
    <mergeCell ref="M67:M68"/>
    <mergeCell ref="K119:L119"/>
    <mergeCell ref="M93:M94"/>
    <mergeCell ref="O171:O172"/>
    <mergeCell ref="P171:P172"/>
    <mergeCell ref="Q171:Q172"/>
    <mergeCell ref="B171:B172"/>
    <mergeCell ref="C171:C172"/>
    <mergeCell ref="E171:E172"/>
    <mergeCell ref="G171:G172"/>
    <mergeCell ref="J171:J172"/>
    <mergeCell ref="I171:I172"/>
    <mergeCell ref="E145:E146"/>
    <mergeCell ref="D6:F6"/>
    <mergeCell ref="B145:B146"/>
    <mergeCell ref="C145:C146"/>
    <mergeCell ref="J9:K9"/>
    <mergeCell ref="I145:I146"/>
    <mergeCell ref="K145:L145"/>
    <mergeCell ref="J197:J198"/>
    <mergeCell ref="H145:H146"/>
    <mergeCell ref="H171:H172"/>
    <mergeCell ref="H197:H198"/>
    <mergeCell ref="I197:I198"/>
    <mergeCell ref="D171:D172"/>
    <mergeCell ref="F171:F172"/>
    <mergeCell ref="D197:D198"/>
    <mergeCell ref="F197:F198"/>
    <mergeCell ref="B1:L1"/>
    <mergeCell ref="B41:B42"/>
    <mergeCell ref="C41:C42"/>
    <mergeCell ref="E41:E42"/>
    <mergeCell ref="G41:G42"/>
    <mergeCell ref="J41:J42"/>
    <mergeCell ref="J67:J68"/>
    <mergeCell ref="D11:E11"/>
    <mergeCell ref="F12:H12"/>
    <mergeCell ref="F11:H11"/>
    <mergeCell ref="I15:I16"/>
    <mergeCell ref="G15:G16"/>
    <mergeCell ref="J15:J16"/>
    <mergeCell ref="J8:K8"/>
    <mergeCell ref="B8:C8"/>
    <mergeCell ref="D8:E8"/>
    <mergeCell ref="B11:C11"/>
    <mergeCell ref="B12:C12"/>
    <mergeCell ref="B9:C9"/>
    <mergeCell ref="D9:E9"/>
    <mergeCell ref="H41:H42"/>
    <mergeCell ref="D3:F3"/>
    <mergeCell ref="D4:F4"/>
    <mergeCell ref="D5:F5"/>
    <mergeCell ref="T15:U15"/>
    <mergeCell ref="C15:C16"/>
    <mergeCell ref="E15:E16"/>
    <mergeCell ref="N15:N16"/>
    <mergeCell ref="O15:O16"/>
    <mergeCell ref="P15:P16"/>
    <mergeCell ref="T41:U41"/>
    <mergeCell ref="O41:O42"/>
    <mergeCell ref="P41:P42"/>
    <mergeCell ref="Q41:Q42"/>
    <mergeCell ref="R41:R42"/>
    <mergeCell ref="S15:S16"/>
    <mergeCell ref="S41:S42"/>
    <mergeCell ref="D15:D16"/>
    <mergeCell ref="F15:F16"/>
    <mergeCell ref="D41:D42"/>
    <mergeCell ref="F41:F42"/>
    <mergeCell ref="N41:N42"/>
    <mergeCell ref="R15:R16"/>
    <mergeCell ref="T119:U119"/>
    <mergeCell ref="O67:O68"/>
    <mergeCell ref="P67:P68"/>
    <mergeCell ref="Q67:Q68"/>
    <mergeCell ref="H67:H68"/>
    <mergeCell ref="D67:D68"/>
    <mergeCell ref="F67:F68"/>
    <mergeCell ref="T145:U145"/>
    <mergeCell ref="N145:N146"/>
    <mergeCell ref="O145:O146"/>
    <mergeCell ref="P145:P146"/>
    <mergeCell ref="Q145:Q146"/>
    <mergeCell ref="R145:R146"/>
    <mergeCell ref="N93:N94"/>
    <mergeCell ref="T93:U93"/>
    <mergeCell ref="T67:U67"/>
    <mergeCell ref="R67:R68"/>
    <mergeCell ref="G145:G146"/>
    <mergeCell ref="J145:J146"/>
    <mergeCell ref="S67:S68"/>
    <mergeCell ref="S93:S94"/>
    <mergeCell ref="S119:S120"/>
    <mergeCell ref="S145:S146"/>
    <mergeCell ref="F119:F120"/>
    <mergeCell ref="T171:U171"/>
    <mergeCell ref="R119:R120"/>
    <mergeCell ref="O93:O94"/>
    <mergeCell ref="P93:P94"/>
    <mergeCell ref="D145:D146"/>
    <mergeCell ref="F145:F146"/>
    <mergeCell ref="Q93:Q94"/>
    <mergeCell ref="R93:R94"/>
    <mergeCell ref="O197:O198"/>
    <mergeCell ref="P197:P198"/>
    <mergeCell ref="Q197:Q198"/>
    <mergeCell ref="R197:R198"/>
    <mergeCell ref="T197:U197"/>
    <mergeCell ref="S197:S198"/>
    <mergeCell ref="E93:E94"/>
    <mergeCell ref="E119:E120"/>
    <mergeCell ref="G119:G120"/>
    <mergeCell ref="J119:J120"/>
    <mergeCell ref="N119:N120"/>
    <mergeCell ref="O119:O120"/>
    <mergeCell ref="P119:P120"/>
    <mergeCell ref="Q119:Q120"/>
    <mergeCell ref="G93:G94"/>
    <mergeCell ref="J93:J94"/>
    <mergeCell ref="K197:L197"/>
    <mergeCell ref="M197:M198"/>
    <mergeCell ref="N197:N198"/>
    <mergeCell ref="I223:I224"/>
    <mergeCell ref="B119:B120"/>
    <mergeCell ref="C119:C120"/>
    <mergeCell ref="D93:D94"/>
    <mergeCell ref="D119:D120"/>
    <mergeCell ref="Q15:Q16"/>
    <mergeCell ref="H15:H16"/>
    <mergeCell ref="B15:B16"/>
    <mergeCell ref="H93:H94"/>
    <mergeCell ref="H119:H120"/>
    <mergeCell ref="F93:F94"/>
    <mergeCell ref="B67:B68"/>
    <mergeCell ref="C67:C68"/>
    <mergeCell ref="E67:E68"/>
    <mergeCell ref="G67:G68"/>
    <mergeCell ref="B93:B94"/>
    <mergeCell ref="C93:C94"/>
    <mergeCell ref="B197:B198"/>
    <mergeCell ref="C197:C198"/>
    <mergeCell ref="E197:E198"/>
    <mergeCell ref="G197:G198"/>
  </mergeCells>
  <dataValidations count="5">
    <dataValidation type="decimal" operator="greaterThanOrEqual" allowBlank="1" showInputMessage="1" showErrorMessage="1" error="Stipend must be minimum $10,000 per internship unit." sqref="K65744:K65748 K131280:K131284 K196816:K196820 K262352:K262356 K327888:K327892 K393424:K393428 K458960:K458964 K524496:K524500 K590032:K590036 K655568:K655572 K721104:K721108 K786640:K786644 K852176:K852180 K917712:K917716 K983248:K983252 K65735:K65739 K131271:K131275 K196807:K196811 K262343:K262347 K327879:K327883 K393415:K393419 K458951:K458955 K524487:K524491 K590023:K590027 K655559:K655563 K721095:K721099 K786631:K786635 K852167:K852171 K917703:K917707 K983239:K983243 K65753:K65757 K131289:K131293 K196825:K196829 K262361:K262365 K327897:K327901 K393433:K393437 K458969:K458973 K524505:K524509 K590041:K590045 K655577:K655581 K721113:K721117 K786649:K786653 K852185:K852189 K917721:K917725 K983257:K983261 O65">
      <formula1>10000</formula1>
    </dataValidation>
    <dataValidation type="decimal" operator="greaterThanOrEqual" allowBlank="1" showInputMessage="1" showErrorMessage="1" error="Stipend must be $10,000 or more " sqref="N199:N218 N147:N166 N43:N62 N225:N244 N17:N36 N121:N140 N69:N88 N95:N114 N173:N192">
      <formula1>10000</formula1>
    </dataValidation>
    <dataValidation type="list" allowBlank="1" showInputMessage="1" showErrorMessage="1" sqref="J17:J36 J43:J62 J69:J88 J95:J114 J121:J140 J147:J166 J173:J192 J199:J218 J225:J244">
      <formula1>"Masters,PhD,PDF"</formula1>
    </dataValidation>
    <dataValidation type="list" allowBlank="1" showInputMessage="1" showErrorMessage="1" sqref="I43:I62 I17:I36 I95:I114 I121:I140 I147:I166 I173:I192 I199:I218 I225:I244 I69:I88">
      <formula1>"Industry Co-Funded,University Co-Funded"</formula1>
    </dataValidation>
    <dataValidation type="custom" operator="greaterThanOrEqual" allowBlank="1" showInputMessage="1" showErrorMessage="1" errorTitle="Invalid Entry" error="Minimum stipend must be greater than $10,000 and less than the total award." sqref="M17:M36 M43:M62 M69:M88 M95:M114 M121:M140 M147:M166 M173:M192 M199:M218 M225:M244">
      <formula1>IF(OR(M17&lt;10000,M17&gt;P17),FALSE,TRUE)</formula1>
    </dataValidation>
  </dataValidations>
  <pageMargins left="0.25" right="0.25" top="0.5" bottom="0.5" header="0.3" footer="0.3"/>
  <pageSetup scale="10" orientation="portrait" r:id="rId1"/>
  <ignoredErrors>
    <ignoredError sqref="J63:L63 H69 H95 H43 L47:L62 L69:L88 L95:L113 H121 H147 H173 H199 H17 T43:T63 N65:O66 E199 E173 E147 E121 E69 G64:G66 G89:G92 G115:G118 G141:G144 G167:G170 G193:G196 G219:G222 G37:G40 H225 N40:O40 L22:L36 N89:O89 N117:O118 N143:O144 N170:O170 N195:O196 N221:O222 L121:L140 L147:L166 L173:L192 L199:L218 N63:O63 N115:O115 N141:O141 N167:O167 N193:O193 N219:O219 N245:O245 E95 G245:G246 E225 G63:H63 P63 N37:O37 B225:C225 B245:C246 B95:C95 B37:C40 B219:C221 B193:C195 B167:C169 B141:C144 B115:C118 B89:C92 B64:C66 B17:C17 B69:C69 B121:C121 B147:C147 B173:C173 B199:C199 B43:C43 E43 E245:E246 E37:E40 E219:E222 E193:E196 E167:E170 E141:E144 E115:E118 E89:E92 E64:E66 B63:C63 E63 H245:H246 C222 C196 C170 N91:O92 N90 N38:N39 N64" unlockedFormula="1"/>
  </ignoredErrors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0">
        <x14:dataValidation type="date" operator="greaterThanOrEqual" allowBlank="1" showInputMessage="1" showErrorMessage="1" errorTitle="Invalid Date" error="Date must be on or after the earliest start date shown at the top of the summary tab.">
          <x14:formula1>
            <xm:f>'Summary '!$N$4</xm:f>
          </x14:formula1>
          <xm:sqref>K17:K36</xm:sqref>
        </x14:dataValidation>
        <x14:dataValidation type="date" operator="greaterThanOrEqual" allowBlank="1" showInputMessage="1" showErrorMessage="1" errorTitle="Invalid Date" error="Date must be on or after the earliest start date shown at the top of the summary tab.">
          <x14:formula1>
            <xm:f>'Summary '!$N$4</xm:f>
          </x14:formula1>
          <xm:sqref>K225:K244</xm:sqref>
        </x14:dataValidation>
        <x14:dataValidation type="date" operator="greaterThanOrEqual" allowBlank="1" showInputMessage="1" showErrorMessage="1" errorTitle="Invalid Date" error="Date must be on or after the earliest start date shown at the top of the summary tab.">
          <x14:formula1>
            <xm:f>'Summary '!$N$4</xm:f>
          </x14:formula1>
          <xm:sqref>K199:K218</xm:sqref>
        </x14:dataValidation>
        <x14:dataValidation type="date" operator="greaterThanOrEqual" allowBlank="1" showInputMessage="1" showErrorMessage="1" errorTitle="Invalid Date" error="Date must be on or after the earliest start date shown at the top of the summary tab.">
          <x14:formula1>
            <xm:f>'Summary '!$N$4</xm:f>
          </x14:formula1>
          <xm:sqref>K173:K192</xm:sqref>
        </x14:dataValidation>
        <x14:dataValidation type="date" operator="greaterThanOrEqual" allowBlank="1" showInputMessage="1" showErrorMessage="1" errorTitle="Invalid Date" error="Date must be on or after the earliest start date shown at the top of the summary tab.">
          <x14:formula1>
            <xm:f>'Summary '!$N$4</xm:f>
          </x14:formula1>
          <xm:sqref>K147:K166</xm:sqref>
        </x14:dataValidation>
        <x14:dataValidation type="date" operator="greaterThanOrEqual" allowBlank="1" showInputMessage="1" showErrorMessage="1" errorTitle="Invalid Date" error="Date must be on or after the earliest start date shown at the top of the summary tab.">
          <x14:formula1>
            <xm:f>'Summary '!$N$4</xm:f>
          </x14:formula1>
          <xm:sqref>K121:K140</xm:sqref>
        </x14:dataValidation>
        <x14:dataValidation type="date" operator="greaterThanOrEqual" allowBlank="1" showInputMessage="1" showErrorMessage="1" errorTitle="Invalid Date" error="Date must be on or after the earliest start date shown at the top of the summary tab.">
          <x14:formula1>
            <xm:f>'Summary '!$N$4</xm:f>
          </x14:formula1>
          <xm:sqref>K95:K114</xm:sqref>
        </x14:dataValidation>
        <x14:dataValidation type="date" operator="greaterThanOrEqual" allowBlank="1" showInputMessage="1" showErrorMessage="1" errorTitle="Invalid Date" error="Date must be on or after the earliest start date shown at the top of the summary tab.">
          <x14:formula1>
            <xm:f>'Summary '!$N$4</xm:f>
          </x14:formula1>
          <xm:sqref>K69:K88</xm:sqref>
        </x14:dataValidation>
        <x14:dataValidation type="date" operator="greaterThanOrEqual" allowBlank="1" showInputMessage="1" showErrorMessage="1" errorTitle="Invalid Date" error="Date must be on or after the earliest start date shown at the top of the summary tab.">
          <x14:formula1>
            <xm:f>'Summary '!$N$4</xm:f>
          </x14:formula1>
          <xm:sqref>K43:K62</xm:sqref>
        </x14:dataValidation>
        <x14:dataValidation type="date" operator="greaterThanOrEqual" allowBlank="1" showInputMessage="1" showErrorMessage="1" errorTitle="Invalid Date" error="Date must be on or after the earliest start date shown at the top of the summary tab.">
          <x14:formula1>
            <xm:f>'Summary '!M1048411</xm:f>
          </x14:formula1>
          <xm:sqref>K95:K112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96"/>
  <sheetViews>
    <sheetView showGridLines="0" zoomScale="80" zoomScaleNormal="80" workbookViewId="0">
      <selection activeCell="I68" sqref="I68"/>
    </sheetView>
  </sheetViews>
  <sheetFormatPr defaultColWidth="0" defaultRowHeight="15" x14ac:dyDescent="0.25"/>
  <cols>
    <col min="1" max="1" width="2.7109375" style="8" customWidth="1"/>
    <col min="2" max="2" width="18.140625" style="8" customWidth="1"/>
    <col min="3" max="3" width="18.42578125" style="8" customWidth="1"/>
    <col min="4" max="4" width="15.28515625" style="8" customWidth="1"/>
    <col min="5" max="5" width="10.28515625" style="8" customWidth="1"/>
    <col min="6" max="15" width="14.7109375" style="8" customWidth="1"/>
    <col min="16" max="16" width="3.7109375" style="8" customWidth="1"/>
    <col min="17" max="49" width="0" style="8" hidden="1" customWidth="1"/>
    <col min="50" max="16384" width="8.7109375" style="8" hidden="1"/>
  </cols>
  <sheetData>
    <row r="1" spans="1:16" s="132" customFormat="1" ht="36" customHeight="1" thickBot="1" x14ac:dyDescent="0.35">
      <c r="A1" s="133"/>
      <c r="B1" s="133"/>
      <c r="C1" s="246" t="s">
        <v>137</v>
      </c>
      <c r="D1" s="133"/>
      <c r="E1" s="133"/>
      <c r="F1" s="133"/>
      <c r="G1" s="133"/>
      <c r="H1" s="133"/>
      <c r="I1" s="133"/>
      <c r="J1" s="133"/>
      <c r="K1" s="133"/>
      <c r="L1" s="133"/>
      <c r="M1" s="133"/>
      <c r="N1" s="240" t="str">
        <f>'Summary '!O1</f>
        <v>IT Number:</v>
      </c>
      <c r="O1" s="241" t="str">
        <f>IF(ISBLANK('Summary '!P1),"",'Summary '!P1)</f>
        <v/>
      </c>
      <c r="P1" s="133"/>
    </row>
    <row r="2" spans="1:16" s="40" customFormat="1" ht="16.5" thickTop="1" thickBot="1" x14ac:dyDescent="0.3"/>
    <row r="3" spans="1:16" s="40" customFormat="1" ht="15.75" thickBot="1" x14ac:dyDescent="0.3">
      <c r="B3" s="214" t="s">
        <v>0</v>
      </c>
      <c r="C3" s="215"/>
      <c r="D3" s="473" t="str">
        <f>IF(ISBLANK('Summary '!D3),"",'Summary '!D3)</f>
        <v/>
      </c>
      <c r="E3" s="474"/>
      <c r="F3" s="474"/>
      <c r="G3" s="475"/>
      <c r="M3" s="224" t="s">
        <v>26</v>
      </c>
      <c r="N3" s="225" t="s">
        <v>27</v>
      </c>
      <c r="O3" s="226" t="s">
        <v>18</v>
      </c>
    </row>
    <row r="4" spans="1:16" s="40" customFormat="1" ht="15.75" thickBot="1" x14ac:dyDescent="0.3">
      <c r="B4" s="216" t="s">
        <v>72</v>
      </c>
      <c r="C4" s="217"/>
      <c r="D4" s="473" t="str">
        <f>IF(ISBLANK('Summary '!D4),"",'Summary '!D4)</f>
        <v/>
      </c>
      <c r="E4" s="474"/>
      <c r="F4" s="474"/>
      <c r="G4" s="475"/>
      <c r="M4" s="227" t="s">
        <v>37</v>
      </c>
      <c r="N4" s="173">
        <v>6000</v>
      </c>
      <c r="O4" s="174">
        <v>13333.333329999999</v>
      </c>
    </row>
    <row r="5" spans="1:16" s="40" customFormat="1" ht="15.75" thickBot="1" x14ac:dyDescent="0.3">
      <c r="B5" s="216" t="s">
        <v>73</v>
      </c>
      <c r="C5" s="217"/>
      <c r="D5" s="473" t="str">
        <f>IF(ISBLANK('Summary '!D5),"",'Summary '!D5)</f>
        <v/>
      </c>
      <c r="E5" s="474"/>
      <c r="F5" s="474"/>
      <c r="G5" s="475"/>
      <c r="M5" s="227" t="s">
        <v>38</v>
      </c>
      <c r="N5" s="173">
        <v>7500</v>
      </c>
      <c r="O5" s="174">
        <v>15000</v>
      </c>
    </row>
    <row r="6" spans="1:16" s="40" customFormat="1" ht="15.75" thickBot="1" x14ac:dyDescent="0.3">
      <c r="B6" s="216" t="s">
        <v>74</v>
      </c>
      <c r="C6" s="217"/>
      <c r="D6" s="473" t="str">
        <f>IF(ISBLANK('Summary '!D6),"",'Summary '!D6)</f>
        <v/>
      </c>
      <c r="E6" s="474"/>
      <c r="F6" s="474"/>
      <c r="G6" s="475"/>
    </row>
    <row r="7" spans="1:16" s="40" customFormat="1" x14ac:dyDescent="0.25">
      <c r="C7" s="8"/>
      <c r="D7" s="8"/>
      <c r="E7" s="8"/>
      <c r="F7" s="8"/>
      <c r="G7" s="8"/>
    </row>
    <row r="8" spans="1:16" s="40" customFormat="1" x14ac:dyDescent="0.25"/>
    <row r="9" spans="1:16" s="40" customFormat="1" x14ac:dyDescent="0.25">
      <c r="B9" s="218" t="s">
        <v>39</v>
      </c>
      <c r="C9" s="219"/>
      <c r="D9" s="294">
        <f>'Summary '!I12</f>
        <v>0</v>
      </c>
      <c r="E9" s="40" t="s">
        <v>90</v>
      </c>
      <c r="G9" s="294">
        <f>SUM(F40:N42)</f>
        <v>0</v>
      </c>
      <c r="H9" s="217" t="s">
        <v>39</v>
      </c>
      <c r="I9" s="220"/>
    </row>
    <row r="10" spans="1:16" s="40" customFormat="1" x14ac:dyDescent="0.25">
      <c r="B10" s="218" t="s">
        <v>13</v>
      </c>
      <c r="C10" s="219"/>
      <c r="D10" s="295">
        <f>'Summary '!B12</f>
        <v>0</v>
      </c>
      <c r="G10" s="296">
        <f>SUM(F72:N73)</f>
        <v>0</v>
      </c>
      <c r="H10" s="217" t="s">
        <v>40</v>
      </c>
      <c r="I10" s="220"/>
    </row>
    <row r="11" spans="1:16" s="40" customFormat="1" x14ac:dyDescent="0.25">
      <c r="B11" s="218" t="s">
        <v>41</v>
      </c>
      <c r="C11" s="219"/>
      <c r="D11" s="295">
        <f>'Summary '!D12</f>
        <v>0</v>
      </c>
      <c r="G11" s="297">
        <f>SUM(F39:N39)</f>
        <v>0</v>
      </c>
      <c r="H11" s="221" t="s">
        <v>42</v>
      </c>
      <c r="I11" s="220"/>
    </row>
    <row r="12" spans="1:16" s="40" customFormat="1" x14ac:dyDescent="0.25">
      <c r="B12" s="218" t="s">
        <v>68</v>
      </c>
      <c r="C12" s="219"/>
      <c r="D12" s="295">
        <f>'Detailed Budget'!$F$12</f>
        <v>0</v>
      </c>
      <c r="G12" s="296">
        <f>$O$75</f>
        <v>0</v>
      </c>
      <c r="H12" s="221" t="s">
        <v>68</v>
      </c>
      <c r="I12" s="220"/>
    </row>
    <row r="13" spans="1:16" s="40" customFormat="1" x14ac:dyDescent="0.25">
      <c r="B13" s="218"/>
      <c r="C13" s="219"/>
      <c r="D13" s="295"/>
      <c r="G13" s="297">
        <f>SUM(F44:N44)</f>
        <v>0</v>
      </c>
      <c r="H13" s="221" t="s">
        <v>142</v>
      </c>
      <c r="I13" s="220"/>
    </row>
    <row r="14" spans="1:16" s="40" customFormat="1" x14ac:dyDescent="0.25">
      <c r="B14" s="218" t="s">
        <v>43</v>
      </c>
      <c r="C14" s="219"/>
      <c r="D14" s="295">
        <f>SUM('Detailed Budget'!P37,'Detailed Budget'!P63,'Detailed Budget'!P89,'Detailed Budget'!P115,'Detailed Budget'!P141,'Detailed Budget'!P167,'Detailed Budget'!P193,'Detailed Budget'!P219,'Detailed Budget'!P245)</f>
        <v>0</v>
      </c>
      <c r="E14" s="40" t="s">
        <v>90</v>
      </c>
      <c r="G14" s="298">
        <f>G13+G11</f>
        <v>0</v>
      </c>
      <c r="H14" s="222" t="s">
        <v>43</v>
      </c>
      <c r="I14" s="223"/>
    </row>
    <row r="15" spans="1:16" s="40" customFormat="1" x14ac:dyDescent="0.25"/>
    <row r="16" spans="1:16" s="40" customFormat="1" x14ac:dyDescent="0.25"/>
    <row r="17" spans="2:15" s="40" customFormat="1" x14ac:dyDescent="0.25">
      <c r="B17" s="218" t="s">
        <v>44</v>
      </c>
      <c r="C17" s="217"/>
      <c r="D17" s="217"/>
      <c r="E17" s="217"/>
      <c r="F17" s="467" t="s">
        <v>54</v>
      </c>
      <c r="G17" s="468"/>
      <c r="H17" s="469"/>
      <c r="I17" s="467" t="s">
        <v>55</v>
      </c>
      <c r="J17" s="468"/>
      <c r="K17" s="469"/>
      <c r="L17" s="470" t="s">
        <v>56</v>
      </c>
      <c r="M17" s="471"/>
      <c r="N17" s="472"/>
      <c r="O17" s="228"/>
    </row>
    <row r="18" spans="2:15" s="40" customFormat="1" ht="43.5" customHeight="1" x14ac:dyDescent="0.25">
      <c r="B18" s="229" t="s">
        <v>45</v>
      </c>
      <c r="C18" s="229" t="s">
        <v>77</v>
      </c>
      <c r="D18" s="470" t="s">
        <v>28</v>
      </c>
      <c r="E18" s="472"/>
      <c r="F18" s="230" t="str">
        <f>'Detailed Budget'!B14</f>
        <v>Term 1: Jan - Apr 2017</v>
      </c>
      <c r="G18" s="230" t="str">
        <f>'Detailed Budget'!B40</f>
        <v>Term 2: May - Aug 2017</v>
      </c>
      <c r="H18" s="230" t="str">
        <f>'Detailed Budget'!B66</f>
        <v>Term 3: Sep - Dec 2017</v>
      </c>
      <c r="I18" s="230" t="str">
        <f>'Detailed Budget'!B92</f>
        <v>Term 4: Jan - Apr 2018</v>
      </c>
      <c r="J18" s="230" t="str">
        <f>'Detailed Budget'!B118</f>
        <v>Term 5: May - Aug 2018</v>
      </c>
      <c r="K18" s="230" t="str">
        <f>'Detailed Budget'!B144</f>
        <v>Term 6: Sep - Dec 2018</v>
      </c>
      <c r="L18" s="230" t="str">
        <f>'Detailed Budget'!B170</f>
        <v>Year 3</v>
      </c>
      <c r="M18" s="230" t="str">
        <f>'Detailed Budget'!B196</f>
        <v>Year 4</v>
      </c>
      <c r="N18" s="230" t="str">
        <f>'Detailed Budget'!B222</f>
        <v>Year 5</v>
      </c>
      <c r="O18" s="231" t="s">
        <v>18</v>
      </c>
    </row>
    <row r="19" spans="2:15" s="40" customFormat="1" x14ac:dyDescent="0.25">
      <c r="B19" s="299" t="str">
        <f t="array" ref="B19">IFERROR(INDEX('Summary '!$B$16:$B$35,SMALL(IF('Summary '!$B$16:$B$35&gt;0,ROW('Summary '!$B$16:$B$35)-ROW('Summary '!B$16)+1),ROWS('Summary '!B$2:'Summary '!B2))),"")</f>
        <v/>
      </c>
      <c r="C19" s="299" t="str">
        <f t="array" ref="C19">IFERROR(INDEX('Summary '!$C$16:$C$35,SMALL(IF('Summary '!$C$16:$C$35&gt;0,ROW('Summary '!$C$16:$C$35)-ROW('Summary '!C$16)+1),ROWS('Summary '!C$2:'Summary '!C2))),"")</f>
        <v/>
      </c>
      <c r="D19" s="476" t="str">
        <f>IF(LEN(B19)&lt;1,"",'Summary '!$I$3)</f>
        <v/>
      </c>
      <c r="E19" s="477"/>
      <c r="F19" s="295">
        <f>IFERROR(SUMIFS('Detailed Budget'!$N$17:$N$36,'Detailed Budget'!$B$17:$B$36,B19,'Detailed Budget'!$G$17:$G$36,D19),"")</f>
        <v>0</v>
      </c>
      <c r="G19" s="295">
        <f>IFERROR(SUMIFS('Detailed Budget'!$N$43:$N$66,'Detailed Budget'!$B$43:$B$66,B19,'Detailed Budget'!$G$43:$G$66,D19),"")</f>
        <v>0</v>
      </c>
      <c r="H19" s="295">
        <f>IFERROR(SUMIFS('Detailed Budget'!$N$69:$N$92,'Detailed Budget'!$B$69:$B$92,B19,'Detailed Budget'!$G$69:$G$92,D19),"")</f>
        <v>0</v>
      </c>
      <c r="I19" s="295">
        <f>IFERROR(SUMIFS('Detailed Budget'!$N$95:$N$118,'Detailed Budget'!$B$95:$B$118,B19,'Detailed Budget'!$G$95:$G$118,D19),"")</f>
        <v>0</v>
      </c>
      <c r="J19" s="295">
        <f>IFERROR(SUMIFS('Detailed Budget'!$N$121:$N$144,'Detailed Budget'!$B$121:$B$144,B19,'Detailed Budget'!$G$121:$G$144,D19),"")</f>
        <v>0</v>
      </c>
      <c r="K19" s="295">
        <f>IFERROR(SUMIFS('Detailed Budget'!$N$147:$N$170,'Detailed Budget'!$B$147:$B$170,B19,'Detailed Budget'!$G$147:$G$170,D19),"")</f>
        <v>0</v>
      </c>
      <c r="L19" s="295">
        <f>IFERROR(SUMIFS('Detailed Budget'!$N$173:$N$196,'Detailed Budget'!$B$173:$B$196,B19,'Detailed Budget'!$G$173:$G$196,D19),"")</f>
        <v>0</v>
      </c>
      <c r="M19" s="295">
        <f>IFERROR(SUMIFS('Detailed Budget'!$N$199:$N$222,'Detailed Budget'!$B$199:$B$222,B19,'Detailed Budget'!$G$199:$G$222,D19),"")</f>
        <v>0</v>
      </c>
      <c r="N19" s="295">
        <f>IFERROR(SUMIFS('Detailed Budget'!$N$225:$N$244,'Detailed Budget'!$B$225:$B$244,B19,'Detailed Budget'!$G$225:$G$244,D19),"")</f>
        <v>0</v>
      </c>
      <c r="O19" s="300">
        <f t="shared" ref="O19:O39" si="0">SUM(F19:N19)</f>
        <v>0</v>
      </c>
    </row>
    <row r="20" spans="2:15" s="40" customFormat="1" x14ac:dyDescent="0.25">
      <c r="B20" s="299" t="str">
        <f t="array" ref="B20">IFERROR(INDEX('Summary '!$B$16:$B$35,SMALL(IF('Summary '!$B$16:$B$35&gt;0,ROW('Summary '!$B$16:$B$35)-ROW('Summary '!B$16)+1),ROWS('Summary '!B$2:'Summary '!B3))),"")</f>
        <v/>
      </c>
      <c r="C20" s="299" t="str">
        <f t="array" ref="C20">IFERROR(INDEX('Summary '!$C$16:$C$35,SMALL(IF('Summary '!$C$16:$C$35&gt;0,ROW('Summary '!$C$16:$C$35)-ROW('Summary '!C$16)+1),ROWS('Summary '!C$2:'Summary '!C3))),"")</f>
        <v/>
      </c>
      <c r="D20" s="476" t="str">
        <f>IF(LEN(B20)&lt;1,"",'Summary '!$I$3)</f>
        <v/>
      </c>
      <c r="E20" s="477"/>
      <c r="F20" s="295">
        <f>IFERROR(SUMIFS('Detailed Budget'!$N$17:$N$36,'Detailed Budget'!$B$17:$B$36,B20,'Detailed Budget'!$G$17:$G$36,D20),"")</f>
        <v>0</v>
      </c>
      <c r="G20" s="295">
        <f>IFERROR(SUMIFS('Detailed Budget'!$N$43:$N$66,'Detailed Budget'!$B$43:$B$66,B20,'Detailed Budget'!$G$43:$G$66,D20),"")</f>
        <v>0</v>
      </c>
      <c r="H20" s="295">
        <f>IFERROR(SUMIFS('Detailed Budget'!$N$69:$N$92,'Detailed Budget'!$B$69:$B$92,B20,'Detailed Budget'!$G$69:$G$92,D20),"")</f>
        <v>0</v>
      </c>
      <c r="I20" s="295">
        <f>IFERROR(SUMIFS('Detailed Budget'!$N$95:$N$118,'Detailed Budget'!$B$95:$B$118,B20,'Detailed Budget'!$G$95:$G$118,D20),"")</f>
        <v>0</v>
      </c>
      <c r="J20" s="295">
        <f>IFERROR(SUMIFS('Detailed Budget'!$N$121:$N$144,'Detailed Budget'!$B$121:$B$144,B20,'Detailed Budget'!$G$121:$G$144,D20),"")</f>
        <v>0</v>
      </c>
      <c r="K20" s="295">
        <f>IFERROR(SUMIFS('Detailed Budget'!$N$147:$N$170,'Detailed Budget'!$B$147:$B$170,B20,'Detailed Budget'!$G$147:$G$170,D20),"")</f>
        <v>0</v>
      </c>
      <c r="L20" s="295">
        <f>IFERROR(SUMIFS('Detailed Budget'!$N$173:$N$196,'Detailed Budget'!$B$173:$B$196,B20,'Detailed Budget'!$G$173:$G$196,D20),"")</f>
        <v>0</v>
      </c>
      <c r="M20" s="295">
        <f>IFERROR(SUMIFS('Detailed Budget'!$N$199:$N$222,'Detailed Budget'!$B$199:$B$222,B20,'Detailed Budget'!$G$199:$G$222,D20),"")</f>
        <v>0</v>
      </c>
      <c r="N20" s="295">
        <f>IFERROR(SUMIFS('Detailed Budget'!$N$225:$N$244,'Detailed Budget'!$B$225:$B$244,B20,'Detailed Budget'!$G$225:$G$244,D20),"")</f>
        <v>0</v>
      </c>
      <c r="O20" s="300">
        <f t="shared" si="0"/>
        <v>0</v>
      </c>
    </row>
    <row r="21" spans="2:15" s="40" customFormat="1" x14ac:dyDescent="0.25">
      <c r="B21" s="299" t="str">
        <f t="array" ref="B21">IFERROR(INDEX('Summary '!$B$16:$B$35,SMALL(IF('Summary '!$B$16:$B$35&gt;0,ROW('Summary '!$B$16:$B$35)-ROW('Summary '!B$16)+1),ROWS('Summary '!B$2:'Summary '!B4))),"")</f>
        <v/>
      </c>
      <c r="C21" s="299" t="str">
        <f t="array" ref="C21">IFERROR(INDEX('Summary '!$C$16:$C$35,SMALL(IF('Summary '!$C$16:$C$35&gt;0,ROW('Summary '!$C$16:$C$35)-ROW('Summary '!C$16)+1),ROWS('Summary '!C$2:'Summary '!C4))),"")</f>
        <v/>
      </c>
      <c r="D21" s="476" t="str">
        <f>IF(LEN(B21)&lt;1,"",'Summary '!$I$3)</f>
        <v/>
      </c>
      <c r="E21" s="477"/>
      <c r="F21" s="295">
        <f>IFERROR(SUMIFS('Detailed Budget'!$N$17:$N$36,'Detailed Budget'!$B$17:$B$36,B21,'Detailed Budget'!$G$17:$G$36,D21),"")</f>
        <v>0</v>
      </c>
      <c r="G21" s="295">
        <f>IFERROR(SUMIFS('Detailed Budget'!$N$43:$N$66,'Detailed Budget'!$B$43:$B$66,B21,'Detailed Budget'!$G$43:$G$66,D21),"")</f>
        <v>0</v>
      </c>
      <c r="H21" s="295">
        <f>IFERROR(SUMIFS('Detailed Budget'!$N$69:$N$92,'Detailed Budget'!$B$69:$B$92,B21,'Detailed Budget'!$G$69:$G$92,D21),"")</f>
        <v>0</v>
      </c>
      <c r="I21" s="295">
        <f>IFERROR(SUMIFS('Detailed Budget'!$N$95:$N$118,'Detailed Budget'!$B$95:$B$118,B21,'Detailed Budget'!$G$95:$G$118,D21),"")</f>
        <v>0</v>
      </c>
      <c r="J21" s="295">
        <f>IFERROR(SUMIFS('Detailed Budget'!$N$121:$N$144,'Detailed Budget'!$B$121:$B$144,B21,'Detailed Budget'!$G$121:$G$144,D21),"")</f>
        <v>0</v>
      </c>
      <c r="K21" s="295">
        <f>IFERROR(SUMIFS('Detailed Budget'!$N$147:$N$170,'Detailed Budget'!$B$147:$B$170,B21,'Detailed Budget'!$G$147:$G$170,D21),"")</f>
        <v>0</v>
      </c>
      <c r="L21" s="295">
        <f>IFERROR(SUMIFS('Detailed Budget'!$N$173:$N$196,'Detailed Budget'!$B$173:$B$196,B21,'Detailed Budget'!$G$173:$G$196,D21),"")</f>
        <v>0</v>
      </c>
      <c r="M21" s="295">
        <f>IFERROR(SUMIFS('Detailed Budget'!$N$199:$N$222,'Detailed Budget'!$B$199:$B$222,B21,'Detailed Budget'!$G$199:$G$222,D21),"")</f>
        <v>0</v>
      </c>
      <c r="N21" s="295">
        <f>IFERROR(SUMIFS('Detailed Budget'!$N$225:$N$244,'Detailed Budget'!$B$225:$B$244,B21,'Detailed Budget'!$G$225:$G$244,D21),"")</f>
        <v>0</v>
      </c>
      <c r="O21" s="300">
        <f t="shared" si="0"/>
        <v>0</v>
      </c>
    </row>
    <row r="22" spans="2:15" s="40" customFormat="1" x14ac:dyDescent="0.25">
      <c r="B22" s="299" t="str">
        <f t="array" ref="B22">IFERROR(INDEX('Summary '!$B$16:$B$35,SMALL(IF('Summary '!$B$16:$B$35&gt;0,ROW('Summary '!$B$16:$B$35)-ROW('Summary '!B$16)+1),ROWS('Summary '!B$2:'Summary '!B5))),"")</f>
        <v/>
      </c>
      <c r="C22" s="299" t="str">
        <f t="array" ref="C22">IFERROR(INDEX('Summary '!$C$16:$C$35,SMALL(IF('Summary '!$C$16:$C$35&gt;0,ROW('Summary '!$C$16:$C$35)-ROW('Summary '!C$16)+1),ROWS('Summary '!C$2:'Summary '!C5))),"")</f>
        <v/>
      </c>
      <c r="D22" s="476" t="str">
        <f>IF(LEN(B22)&lt;1,"",'Summary '!$I$3)</f>
        <v/>
      </c>
      <c r="E22" s="477"/>
      <c r="F22" s="295">
        <f>IFERROR(SUMIFS('Detailed Budget'!$N$17:$N$36,'Detailed Budget'!$B$17:$B$36,B22,'Detailed Budget'!$G$17:$G$36,D22),"")</f>
        <v>0</v>
      </c>
      <c r="G22" s="295">
        <f>IFERROR(SUMIFS('Detailed Budget'!$N$43:$N$66,'Detailed Budget'!$B$43:$B$66,B22,'Detailed Budget'!$G$43:$G$66,D22),"")</f>
        <v>0</v>
      </c>
      <c r="H22" s="295">
        <f>IFERROR(SUMIFS('Detailed Budget'!$N$69:$N$92,'Detailed Budget'!$B$69:$B$92,B22,'Detailed Budget'!$G$69:$G$92,D22),"")</f>
        <v>0</v>
      </c>
      <c r="I22" s="295">
        <f>IFERROR(SUMIFS('Detailed Budget'!$N$95:$N$118,'Detailed Budget'!$B$95:$B$118,B22,'Detailed Budget'!$G$95:$G$118,D22),"")</f>
        <v>0</v>
      </c>
      <c r="J22" s="295">
        <f>IFERROR(SUMIFS('Detailed Budget'!$N$121:$N$144,'Detailed Budget'!$B$121:$B$144,B22,'Detailed Budget'!$G$121:$G$144,D22),"")</f>
        <v>0</v>
      </c>
      <c r="K22" s="295">
        <f>IFERROR(SUMIFS('Detailed Budget'!$N$147:$N$170,'Detailed Budget'!$B$147:$B$170,B22,'Detailed Budget'!$G$147:$G$170,D22),"")</f>
        <v>0</v>
      </c>
      <c r="L22" s="295">
        <f>IFERROR(SUMIFS('Detailed Budget'!$N$173:$N$196,'Detailed Budget'!$B$173:$B$196,B22,'Detailed Budget'!$G$173:$G$196,D22),"")</f>
        <v>0</v>
      </c>
      <c r="M22" s="295">
        <f>IFERROR(SUMIFS('Detailed Budget'!$N$199:$N$222,'Detailed Budget'!$B$199:$B$222,B22,'Detailed Budget'!$G$199:$G$222,D22),"")</f>
        <v>0</v>
      </c>
      <c r="N22" s="295">
        <f>IFERROR(SUMIFS('Detailed Budget'!$N$225:$N$244,'Detailed Budget'!$B$225:$B$244,B22,'Detailed Budget'!$G$225:$G$244,D22),"")</f>
        <v>0</v>
      </c>
      <c r="O22" s="300">
        <f t="shared" si="0"/>
        <v>0</v>
      </c>
    </row>
    <row r="23" spans="2:15" s="40" customFormat="1" x14ac:dyDescent="0.25">
      <c r="B23" s="299" t="str">
        <f t="array" ref="B23">IFERROR(INDEX('Summary '!$B$16:$B$35,SMALL(IF('Summary '!$B$16:$B$35&gt;0,ROW('Summary '!$B$16:$B$35)-ROW('Summary '!B$16)+1),ROWS('Summary '!B$2:'Summary '!B6))),"")</f>
        <v/>
      </c>
      <c r="C23" s="299" t="str">
        <f t="array" ref="C23">IFERROR(INDEX('Summary '!$C$16:$C$35,SMALL(IF('Summary '!$C$16:$C$35&gt;0,ROW('Summary '!$C$16:$C$35)-ROW('Summary '!C$16)+1),ROWS('Summary '!C$2:'Summary '!C6))),"")</f>
        <v/>
      </c>
      <c r="D23" s="476" t="str">
        <f>IF(LEN(B23)&lt;1,"",'Summary '!$I$3)</f>
        <v/>
      </c>
      <c r="E23" s="477"/>
      <c r="F23" s="295">
        <f>IFERROR(SUMIFS('Detailed Budget'!$N$17:$N$36,'Detailed Budget'!$B$17:$B$36,B23,'Detailed Budget'!$G$17:$G$36,D23),"")</f>
        <v>0</v>
      </c>
      <c r="G23" s="295">
        <f>IFERROR(SUMIFS('Detailed Budget'!$N$43:$N$66,'Detailed Budget'!$B$43:$B$66,B23,'Detailed Budget'!$G$43:$G$66,D23),"")</f>
        <v>0</v>
      </c>
      <c r="H23" s="295">
        <f>IFERROR(SUMIFS('Detailed Budget'!$N$69:$N$92,'Detailed Budget'!$B$69:$B$92,B23,'Detailed Budget'!$G$69:$G$92,D23),"")</f>
        <v>0</v>
      </c>
      <c r="I23" s="295">
        <f>IFERROR(SUMIFS('Detailed Budget'!$N$95:$N$118,'Detailed Budget'!$B$95:$B$118,B23,'Detailed Budget'!$G$95:$G$118,D23),"")</f>
        <v>0</v>
      </c>
      <c r="J23" s="295">
        <f>IFERROR(SUMIFS('Detailed Budget'!$N$121:$N$144,'Detailed Budget'!$B$121:$B$144,B23,'Detailed Budget'!$G$121:$G$144,D23),"")</f>
        <v>0</v>
      </c>
      <c r="K23" s="295">
        <f>IFERROR(SUMIFS('Detailed Budget'!$N$147:$N$170,'Detailed Budget'!$B$147:$B$170,B23,'Detailed Budget'!$G$147:$G$170,D23),"")</f>
        <v>0</v>
      </c>
      <c r="L23" s="295">
        <f>IFERROR(SUMIFS('Detailed Budget'!$N$173:$N$196,'Detailed Budget'!$B$173:$B$196,B23,'Detailed Budget'!$G$173:$G$196,D23),"")</f>
        <v>0</v>
      </c>
      <c r="M23" s="295">
        <f>IFERROR(SUMIFS('Detailed Budget'!$N$199:$N$222,'Detailed Budget'!$B$199:$B$222,B23,'Detailed Budget'!$G$199:$G$222,D23),"")</f>
        <v>0</v>
      </c>
      <c r="N23" s="295">
        <f>IFERROR(SUMIFS('Detailed Budget'!$N$225:$N$244,'Detailed Budget'!$B$225:$B$244,B23,'Detailed Budget'!$G$225:$G$244,D23),"")</f>
        <v>0</v>
      </c>
      <c r="O23" s="300">
        <f t="shared" si="0"/>
        <v>0</v>
      </c>
    </row>
    <row r="24" spans="2:15" s="40" customFormat="1" x14ac:dyDescent="0.25">
      <c r="B24" s="299" t="str">
        <f t="array" ref="B24">IFERROR(INDEX('Summary '!$B$16:$B$35,SMALL(IF('Summary '!$B$16:$B$35&gt;0,ROW('Summary '!$B$16:$B$35)-ROW('Summary '!B$16)+1),ROWS('Summary '!B$2:'Summary '!B7))),"")</f>
        <v/>
      </c>
      <c r="C24" s="299" t="str">
        <f t="array" ref="C24">IFERROR(INDEX('Summary '!$C$16:$C$35,SMALL(IF('Summary '!$C$16:$C$35&gt;0,ROW('Summary '!$C$16:$C$35)-ROW('Summary '!C$16)+1),ROWS('Summary '!C$2:'Summary '!C7))),"")</f>
        <v/>
      </c>
      <c r="D24" s="476" t="str">
        <f>IF(LEN(B24)&lt;1,"",'Summary '!$I$3)</f>
        <v/>
      </c>
      <c r="E24" s="477"/>
      <c r="F24" s="295">
        <f>IFERROR(SUMIFS('Detailed Budget'!$N$17:$N$36,'Detailed Budget'!$B$17:$B$36,B24,'Detailed Budget'!$G$17:$G$36,D24),"")</f>
        <v>0</v>
      </c>
      <c r="G24" s="295">
        <f>IFERROR(SUMIFS('Detailed Budget'!$N$43:$N$66,'Detailed Budget'!$B$43:$B$66,B24,'Detailed Budget'!$G$43:$G$66,D24),"")</f>
        <v>0</v>
      </c>
      <c r="H24" s="295">
        <f>IFERROR(SUMIFS('Detailed Budget'!$N$69:$N$92,'Detailed Budget'!$B$69:$B$92,B24,'Detailed Budget'!$G$69:$G$92,D24),"")</f>
        <v>0</v>
      </c>
      <c r="I24" s="295">
        <f>IFERROR(SUMIFS('Detailed Budget'!$N$95:$N$118,'Detailed Budget'!$B$95:$B$118,B24,'Detailed Budget'!$G$95:$G$118,D24),"")</f>
        <v>0</v>
      </c>
      <c r="J24" s="295">
        <f>IFERROR(SUMIFS('Detailed Budget'!$N$121:$N$144,'Detailed Budget'!$B$121:$B$144,B24,'Detailed Budget'!$G$121:$G$144,D24),"")</f>
        <v>0</v>
      </c>
      <c r="K24" s="295">
        <f>IFERROR(SUMIFS('Detailed Budget'!$N$147:$N$170,'Detailed Budget'!$B$147:$B$170,B24,'Detailed Budget'!$G$147:$G$170,D24),"")</f>
        <v>0</v>
      </c>
      <c r="L24" s="295">
        <f>IFERROR(SUMIFS('Detailed Budget'!$N$173:$N$196,'Detailed Budget'!$B$173:$B$196,B24,'Detailed Budget'!$G$173:$G$196,D24),"")</f>
        <v>0</v>
      </c>
      <c r="M24" s="295">
        <f>IFERROR(SUMIFS('Detailed Budget'!$N$199:$N$222,'Detailed Budget'!$B$199:$B$222,B24,'Detailed Budget'!$G$199:$G$222,D24),"")</f>
        <v>0</v>
      </c>
      <c r="N24" s="295">
        <f>IFERROR(SUMIFS('Detailed Budget'!$N$225:$N$244,'Detailed Budget'!$B$225:$B$244,B24,'Detailed Budget'!$G$225:$G$244,D24),"")</f>
        <v>0</v>
      </c>
      <c r="O24" s="300">
        <f t="shared" si="0"/>
        <v>0</v>
      </c>
    </row>
    <row r="25" spans="2:15" s="40" customFormat="1" x14ac:dyDescent="0.25">
      <c r="B25" s="299" t="str">
        <f t="array" ref="B25">IFERROR(INDEX('Summary '!$B$16:$B$35,SMALL(IF('Summary '!$B$16:$B$35&gt;0,ROW('Summary '!$B$16:$B$35)-ROW('Summary '!B$16)+1),ROWS('Summary '!B$2:'Summary '!B8))),"")</f>
        <v/>
      </c>
      <c r="C25" s="299" t="str">
        <f t="array" ref="C25">IFERROR(INDEX('Summary '!$C$16:$C$35,SMALL(IF('Summary '!$C$16:$C$35&gt;0,ROW('Summary '!$C$16:$C$35)-ROW('Summary '!C$16)+1),ROWS('Summary '!C$2:'Summary '!C8))),"")</f>
        <v/>
      </c>
      <c r="D25" s="476" t="str">
        <f>IF(LEN(B25)&lt;1,"",'Summary '!$I$3)</f>
        <v/>
      </c>
      <c r="E25" s="477"/>
      <c r="F25" s="295">
        <f>IFERROR(SUMIFS('Detailed Budget'!$N$17:$N$36,'Detailed Budget'!$B$17:$B$36,B25,'Detailed Budget'!$G$17:$G$36,D25),"")</f>
        <v>0</v>
      </c>
      <c r="G25" s="295">
        <f>IFERROR(SUMIFS('Detailed Budget'!$N$43:$N$66,'Detailed Budget'!$B$43:$B$66,B25,'Detailed Budget'!$G$43:$G$66,D25),"")</f>
        <v>0</v>
      </c>
      <c r="H25" s="295">
        <f>IFERROR(SUMIFS('Detailed Budget'!$N$69:$N$92,'Detailed Budget'!$B$69:$B$92,B25,'Detailed Budget'!$G$69:$G$92,D25),"")</f>
        <v>0</v>
      </c>
      <c r="I25" s="295">
        <f>IFERROR(SUMIFS('Detailed Budget'!$N$95:$N$118,'Detailed Budget'!$B$95:$B$118,B25,'Detailed Budget'!$G$95:$G$118,D25),"")</f>
        <v>0</v>
      </c>
      <c r="J25" s="295">
        <f>IFERROR(SUMIFS('Detailed Budget'!$N$121:$N$144,'Detailed Budget'!$B$121:$B$144,B25,'Detailed Budget'!$G$121:$G$144,D25),"")</f>
        <v>0</v>
      </c>
      <c r="K25" s="295">
        <f>IFERROR(SUMIFS('Detailed Budget'!$N$147:$N$170,'Detailed Budget'!$B$147:$B$170,B25,'Detailed Budget'!$G$147:$G$170,D25),"")</f>
        <v>0</v>
      </c>
      <c r="L25" s="295">
        <f>IFERROR(SUMIFS('Detailed Budget'!$N$173:$N$196,'Detailed Budget'!$B$173:$B$196,B25,'Detailed Budget'!$G$173:$G$196,D25),"")</f>
        <v>0</v>
      </c>
      <c r="M25" s="295">
        <f>IFERROR(SUMIFS('Detailed Budget'!$N$199:$N$222,'Detailed Budget'!$B$199:$B$222,B25,'Detailed Budget'!$G$199:$G$222,D25),"")</f>
        <v>0</v>
      </c>
      <c r="N25" s="295">
        <f>IFERROR(SUMIFS('Detailed Budget'!$N$225:$N$244,'Detailed Budget'!$B$225:$B$244,B25,'Detailed Budget'!$G$225:$G$244,D25),"")</f>
        <v>0</v>
      </c>
      <c r="O25" s="300">
        <f t="shared" si="0"/>
        <v>0</v>
      </c>
    </row>
    <row r="26" spans="2:15" s="40" customFormat="1" x14ac:dyDescent="0.25">
      <c r="B26" s="299" t="str">
        <f t="array" ref="B26">IFERROR(INDEX('Summary '!$B$16:$B$35,SMALL(IF('Summary '!$B$16:$B$35&gt;0,ROW('Summary '!$B$16:$B$35)-ROW('Summary '!B$16)+1),ROWS('Summary '!B$2:'Summary '!B9))),"")</f>
        <v/>
      </c>
      <c r="C26" s="299" t="str">
        <f t="array" ref="C26">IFERROR(INDEX('Summary '!$C$16:$C$35,SMALL(IF('Summary '!$C$16:$C$35&gt;0,ROW('Summary '!$C$16:$C$35)-ROW('Summary '!C$16)+1),ROWS('Summary '!C$2:'Summary '!C9))),"")</f>
        <v/>
      </c>
      <c r="D26" s="476" t="str">
        <f>IF(LEN(B26)&lt;1,"",'Summary '!$I$3)</f>
        <v/>
      </c>
      <c r="E26" s="477"/>
      <c r="F26" s="295">
        <f>IFERROR(SUMIFS('Detailed Budget'!$N$17:$N$36,'Detailed Budget'!$B$17:$B$36,B26,'Detailed Budget'!$G$17:$G$36,D26),"")</f>
        <v>0</v>
      </c>
      <c r="G26" s="295">
        <f>IFERROR(SUMIFS('Detailed Budget'!$N$43:$N$66,'Detailed Budget'!$B$43:$B$66,B26,'Detailed Budget'!$G$43:$G$66,D26),"")</f>
        <v>0</v>
      </c>
      <c r="H26" s="295">
        <f>IFERROR(SUMIFS('Detailed Budget'!$N$69:$N$92,'Detailed Budget'!$B$69:$B$92,B26,'Detailed Budget'!$G$69:$G$92,D26),"")</f>
        <v>0</v>
      </c>
      <c r="I26" s="295">
        <f>IFERROR(SUMIFS('Detailed Budget'!$N$95:$N$118,'Detailed Budget'!$B$95:$B$118,B26,'Detailed Budget'!$G$95:$G$118,D26),"")</f>
        <v>0</v>
      </c>
      <c r="J26" s="295">
        <f>IFERROR(SUMIFS('Detailed Budget'!$N$121:$N$144,'Detailed Budget'!$B$121:$B$144,B26,'Detailed Budget'!$G$121:$G$144,D26),"")</f>
        <v>0</v>
      </c>
      <c r="K26" s="295">
        <f>IFERROR(SUMIFS('Detailed Budget'!$N$147:$N$170,'Detailed Budget'!$B$147:$B$170,B26,'Detailed Budget'!$G$147:$G$170,D26),"")</f>
        <v>0</v>
      </c>
      <c r="L26" s="295">
        <f>IFERROR(SUMIFS('Detailed Budget'!$N$173:$N$196,'Detailed Budget'!$B$173:$B$196,B26,'Detailed Budget'!$G$173:$G$196,D26),"")</f>
        <v>0</v>
      </c>
      <c r="M26" s="295">
        <f>IFERROR(SUMIFS('Detailed Budget'!$N$199:$N$222,'Detailed Budget'!$B$199:$B$222,B26,'Detailed Budget'!$G$199:$G$222,D26),"")</f>
        <v>0</v>
      </c>
      <c r="N26" s="295">
        <f>IFERROR(SUMIFS('Detailed Budget'!$N$225:$N$244,'Detailed Budget'!$B$225:$B$244,B26,'Detailed Budget'!$G$225:$G$244,D26),"")</f>
        <v>0</v>
      </c>
      <c r="O26" s="300">
        <f t="shared" si="0"/>
        <v>0</v>
      </c>
    </row>
    <row r="27" spans="2:15" s="40" customFormat="1" x14ac:dyDescent="0.25">
      <c r="B27" s="299" t="str">
        <f t="array" ref="B27">IFERROR(INDEX('Summary '!$B$16:$B$35,SMALL(IF('Summary '!$B$16:$B$35&gt;0,ROW('Summary '!$B$16:$B$35)-ROW('Summary '!B$16)+1),ROWS('Summary '!B$2:'Summary '!B10))),"")</f>
        <v/>
      </c>
      <c r="C27" s="299" t="str">
        <f t="array" ref="C27">IFERROR(INDEX('Summary '!$C$16:$C$35,SMALL(IF('Summary '!$C$16:$C$35&gt;0,ROW('Summary '!$C$16:$C$35)-ROW('Summary '!C$16)+1),ROWS('Summary '!C$2:'Summary '!C10))),"")</f>
        <v/>
      </c>
      <c r="D27" s="476" t="str">
        <f>IF(LEN(B27)&lt;1,"",'Summary '!$I$3)</f>
        <v/>
      </c>
      <c r="E27" s="477"/>
      <c r="F27" s="295">
        <f>IFERROR(SUMIFS('Detailed Budget'!$N$17:$N$36,'Detailed Budget'!$B$17:$B$36,B27,'Detailed Budget'!$G$17:$G$36,D27),"")</f>
        <v>0</v>
      </c>
      <c r="G27" s="295">
        <f>IFERROR(SUMIFS('Detailed Budget'!$N$43:$N$66,'Detailed Budget'!$B$43:$B$66,B27,'Detailed Budget'!$G$43:$G$66,D27),"")</f>
        <v>0</v>
      </c>
      <c r="H27" s="295">
        <f>IFERROR(SUMIFS('Detailed Budget'!$N$69:$N$92,'Detailed Budget'!$B$69:$B$92,B27,'Detailed Budget'!$G$69:$G$92,D27),"")</f>
        <v>0</v>
      </c>
      <c r="I27" s="295">
        <f>IFERROR(SUMIFS('Detailed Budget'!$N$95:$N$118,'Detailed Budget'!$B$95:$B$118,B27,'Detailed Budget'!$G$95:$G$118,D27),"")</f>
        <v>0</v>
      </c>
      <c r="J27" s="295">
        <f>IFERROR(SUMIFS('Detailed Budget'!$N$121:$N$144,'Detailed Budget'!$B$121:$B$144,B27,'Detailed Budget'!$G$121:$G$144,D27),"")</f>
        <v>0</v>
      </c>
      <c r="K27" s="295">
        <f>IFERROR(SUMIFS('Detailed Budget'!$N$147:$N$170,'Detailed Budget'!$B$147:$B$170,B27,'Detailed Budget'!$G$147:$G$170,D27),"")</f>
        <v>0</v>
      </c>
      <c r="L27" s="295">
        <f>IFERROR(SUMIFS('Detailed Budget'!$N$173:$N$196,'Detailed Budget'!$B$173:$B$196,B27,'Detailed Budget'!$G$173:$G$196,D27),"")</f>
        <v>0</v>
      </c>
      <c r="M27" s="295">
        <f>IFERROR(SUMIFS('Detailed Budget'!$N$199:$N$222,'Detailed Budget'!$B$199:$B$222,B27,'Detailed Budget'!$G$199:$G$222,D27),"")</f>
        <v>0</v>
      </c>
      <c r="N27" s="295">
        <f>IFERROR(SUMIFS('Detailed Budget'!$N$225:$N$244,'Detailed Budget'!$B$225:$B$244,B27,'Detailed Budget'!$G$225:$G$244,D27),"")</f>
        <v>0</v>
      </c>
      <c r="O27" s="300">
        <f t="shared" si="0"/>
        <v>0</v>
      </c>
    </row>
    <row r="28" spans="2:15" s="40" customFormat="1" x14ac:dyDescent="0.25">
      <c r="B28" s="299" t="str">
        <f t="array" ref="B28">IFERROR(INDEX('Summary '!$B$16:$B$35,SMALL(IF('Summary '!$B$16:$B$35&gt;0,ROW('Summary '!$B$16:$B$35)-ROW('Summary '!B$16)+1),ROWS('Summary '!B$2:'Summary '!B11))),"")</f>
        <v/>
      </c>
      <c r="C28" s="299" t="str">
        <f t="array" ref="C28">IFERROR(INDEX('Summary '!$C$16:$C$35,SMALL(IF('Summary '!$C$16:$C$35&gt;0,ROW('Summary '!$C$16:$C$35)-ROW('Summary '!C$16)+1),ROWS('Summary '!C$2:'Summary '!C11))),"")</f>
        <v/>
      </c>
      <c r="D28" s="476" t="str">
        <f>IF(LEN(B28)&lt;1,"",'Summary '!$I$3)</f>
        <v/>
      </c>
      <c r="E28" s="477"/>
      <c r="F28" s="295">
        <f>IFERROR(SUMIFS('Detailed Budget'!$N$17:$N$36,'Detailed Budget'!$B$17:$B$36,B28,'Detailed Budget'!$G$17:$G$36,D28),"")</f>
        <v>0</v>
      </c>
      <c r="G28" s="295">
        <f>IFERROR(SUMIFS('Detailed Budget'!$N$43:$N$66,'Detailed Budget'!$B$43:$B$66,B28,'Detailed Budget'!$G$43:$G$66,D28),"")</f>
        <v>0</v>
      </c>
      <c r="H28" s="295">
        <f>IFERROR(SUMIFS('Detailed Budget'!$N$69:$N$92,'Detailed Budget'!$B$69:$B$92,B28,'Detailed Budget'!$G$69:$G$92,D28),"")</f>
        <v>0</v>
      </c>
      <c r="I28" s="295">
        <f>IFERROR(SUMIFS('Detailed Budget'!$N$95:$N$118,'Detailed Budget'!$B$95:$B$118,B28,'Detailed Budget'!$G$95:$G$118,D28),"")</f>
        <v>0</v>
      </c>
      <c r="J28" s="295">
        <f>IFERROR(SUMIFS('Detailed Budget'!$N$121:$N$144,'Detailed Budget'!$B$121:$B$144,B28,'Detailed Budget'!$G$121:$G$144,D28),"")</f>
        <v>0</v>
      </c>
      <c r="K28" s="295">
        <f>IFERROR(SUMIFS('Detailed Budget'!$N$147:$N$170,'Detailed Budget'!$B$147:$B$170,B28,'Detailed Budget'!$G$147:$G$170,D28),"")</f>
        <v>0</v>
      </c>
      <c r="L28" s="295">
        <f>IFERROR(SUMIFS('Detailed Budget'!$N$173:$N$196,'Detailed Budget'!$B$173:$B$196,B28,'Detailed Budget'!$G$173:$G$196,D28),"")</f>
        <v>0</v>
      </c>
      <c r="M28" s="295">
        <f>IFERROR(SUMIFS('Detailed Budget'!$N$199:$N$222,'Detailed Budget'!$B$199:$B$222,B28,'Detailed Budget'!$G$199:$G$222,D28),"")</f>
        <v>0</v>
      </c>
      <c r="N28" s="295">
        <f>IFERROR(SUMIFS('Detailed Budget'!$N$225:$N$244,'Detailed Budget'!$B$225:$B$244,B28,'Detailed Budget'!$G$225:$G$244,D28),"")</f>
        <v>0</v>
      </c>
      <c r="O28" s="300">
        <f t="shared" si="0"/>
        <v>0</v>
      </c>
    </row>
    <row r="29" spans="2:15" s="40" customFormat="1" x14ac:dyDescent="0.25">
      <c r="B29" s="299" t="str">
        <f t="array" ref="B29">IFERROR(INDEX('Summary '!$B$16:$B$35,SMALL(IF('Summary '!$B$16:$B$35&gt;0,ROW('Summary '!$B$16:$B$35)-ROW('Summary '!B$16)+1),ROWS('Summary '!B$2:'Summary '!B12))),"")</f>
        <v/>
      </c>
      <c r="C29" s="299" t="str">
        <f t="array" ref="C29">IFERROR(INDEX('Summary '!$C$16:$C$35,SMALL(IF('Summary '!$C$16:$C$35&gt;0,ROW('Summary '!$C$16:$C$35)-ROW('Summary '!C$16)+1),ROWS('Summary '!C$2:'Summary '!C12))),"")</f>
        <v/>
      </c>
      <c r="D29" s="476" t="str">
        <f>IF(LEN(B29)&lt;1,"",'Summary '!$I$3)</f>
        <v/>
      </c>
      <c r="E29" s="477"/>
      <c r="F29" s="295">
        <f>IFERROR(SUMIFS('Detailed Budget'!$N$17:$N$36,'Detailed Budget'!$B$17:$B$36,B29,'Detailed Budget'!$G$17:$G$36,D29),"")</f>
        <v>0</v>
      </c>
      <c r="G29" s="295">
        <f>IFERROR(SUMIFS('Detailed Budget'!$N$43:$N$66,'Detailed Budget'!$B$43:$B$66,B29,'Detailed Budget'!$G$43:$G$66,D29),"")</f>
        <v>0</v>
      </c>
      <c r="H29" s="295">
        <f>IFERROR(SUMIFS('Detailed Budget'!$N$69:$N$92,'Detailed Budget'!$B$69:$B$92,B29,'Detailed Budget'!$G$69:$G$92,D29),"")</f>
        <v>0</v>
      </c>
      <c r="I29" s="295">
        <f>IFERROR(SUMIFS('Detailed Budget'!$N$95:$N$118,'Detailed Budget'!$B$95:$B$118,B29,'Detailed Budget'!$G$95:$G$118,D29),"")</f>
        <v>0</v>
      </c>
      <c r="J29" s="295">
        <f>IFERROR(SUMIFS('Detailed Budget'!$N$121:$N$144,'Detailed Budget'!$B$121:$B$144,B29,'Detailed Budget'!$G$121:$G$144,D29),"")</f>
        <v>0</v>
      </c>
      <c r="K29" s="295">
        <f>IFERROR(SUMIFS('Detailed Budget'!$N$147:$N$170,'Detailed Budget'!$B$147:$B$170,B29,'Detailed Budget'!$G$147:$G$170,D29),"")</f>
        <v>0</v>
      </c>
      <c r="L29" s="295">
        <f>IFERROR(SUMIFS('Detailed Budget'!$N$173:$N$196,'Detailed Budget'!$B$173:$B$196,B29,'Detailed Budget'!$G$173:$G$196,D29),"")</f>
        <v>0</v>
      </c>
      <c r="M29" s="295">
        <f>IFERROR(SUMIFS('Detailed Budget'!$N$199:$N$222,'Detailed Budget'!$B$199:$B$222,B29,'Detailed Budget'!$G$199:$G$222,D29),"")</f>
        <v>0</v>
      </c>
      <c r="N29" s="295">
        <f>IFERROR(SUMIFS('Detailed Budget'!$N$225:$N$244,'Detailed Budget'!$B$225:$B$244,B29,'Detailed Budget'!$G$225:$G$244,D29),"")</f>
        <v>0</v>
      </c>
      <c r="O29" s="300">
        <f t="shared" si="0"/>
        <v>0</v>
      </c>
    </row>
    <row r="30" spans="2:15" s="40" customFormat="1" x14ac:dyDescent="0.25">
      <c r="B30" s="299" t="str">
        <f t="array" ref="B30">IFERROR(INDEX('Summary '!$B$16:$B$35,SMALL(IF('Summary '!$B$16:$B$35&gt;0,ROW('Summary '!$B$16:$B$35)-ROW('Summary '!B$16)+1),ROWS('Summary '!B$2:'Summary '!B13))),"")</f>
        <v/>
      </c>
      <c r="C30" s="299" t="str">
        <f t="array" ref="C30">IFERROR(INDEX('Summary '!$C$16:$C$35,SMALL(IF('Summary '!$C$16:$C$35&gt;0,ROW('Summary '!$C$16:$C$35)-ROW('Summary '!C$16)+1),ROWS('Summary '!C$2:'Summary '!C13))),"")</f>
        <v/>
      </c>
      <c r="D30" s="476" t="str">
        <f>IF(LEN(B30)&lt;1,"",'Summary '!$I$3)</f>
        <v/>
      </c>
      <c r="E30" s="477"/>
      <c r="F30" s="295">
        <f>IFERROR(SUMIFS('Detailed Budget'!$N$17:$N$36,'Detailed Budget'!$B$17:$B$36,B30,'Detailed Budget'!$G$17:$G$36,D30),"")</f>
        <v>0</v>
      </c>
      <c r="G30" s="295">
        <f>IFERROR(SUMIFS('Detailed Budget'!$N$43:$N$66,'Detailed Budget'!$B$43:$B$66,B30,'Detailed Budget'!$G$43:$G$66,D30),"")</f>
        <v>0</v>
      </c>
      <c r="H30" s="295">
        <f>IFERROR(SUMIFS('Detailed Budget'!$N$69:$N$92,'Detailed Budget'!$B$69:$B$92,B30,'Detailed Budget'!$G$69:$G$92,D30),"")</f>
        <v>0</v>
      </c>
      <c r="I30" s="295">
        <f>IFERROR(SUMIFS('Detailed Budget'!$N$95:$N$118,'Detailed Budget'!$B$95:$B$118,B30,'Detailed Budget'!$G$95:$G$118,D30),"")</f>
        <v>0</v>
      </c>
      <c r="J30" s="295">
        <f>IFERROR(SUMIFS('Detailed Budget'!$N$121:$N$144,'Detailed Budget'!$B$121:$B$144,B30,'Detailed Budget'!$G$121:$G$144,D30),"")</f>
        <v>0</v>
      </c>
      <c r="K30" s="295">
        <f>IFERROR(SUMIFS('Detailed Budget'!$N$147:$N$170,'Detailed Budget'!$B$147:$B$170,B30,'Detailed Budget'!$G$147:$G$170,D30),"")</f>
        <v>0</v>
      </c>
      <c r="L30" s="295">
        <f>IFERROR(SUMIFS('Detailed Budget'!$N$173:$N$196,'Detailed Budget'!$B$173:$B$196,B30,'Detailed Budget'!$G$173:$G$196,D30),"")</f>
        <v>0</v>
      </c>
      <c r="M30" s="295">
        <f>IFERROR(SUMIFS('Detailed Budget'!$N$199:$N$222,'Detailed Budget'!$B$199:$B$222,B30,'Detailed Budget'!$G$199:$G$222,D30),"")</f>
        <v>0</v>
      </c>
      <c r="N30" s="295">
        <f>IFERROR(SUMIFS('Detailed Budget'!$N$225:$N$244,'Detailed Budget'!$B$225:$B$244,B30,'Detailed Budget'!$G$225:$G$244,D30),"")</f>
        <v>0</v>
      </c>
      <c r="O30" s="300">
        <f t="shared" si="0"/>
        <v>0</v>
      </c>
    </row>
    <row r="31" spans="2:15" s="40" customFormat="1" x14ac:dyDescent="0.25">
      <c r="B31" s="299" t="str">
        <f t="array" ref="B31">IFERROR(INDEX('Summary '!$B$16:$B$35,SMALL(IF('Summary '!$B$16:$B$35&gt;0,ROW('Summary '!$B$16:$B$35)-ROW('Summary '!B$16)+1),ROWS('Summary '!B$2:'Summary '!B14))),"")</f>
        <v/>
      </c>
      <c r="C31" s="299" t="str">
        <f t="array" ref="C31">IFERROR(INDEX('Summary '!$C$16:$C$35,SMALL(IF('Summary '!$C$16:$C$35&gt;0,ROW('Summary '!$C$16:$C$35)-ROW('Summary '!C$16)+1),ROWS('Summary '!C$2:'Summary '!C14))),"")</f>
        <v/>
      </c>
      <c r="D31" s="476" t="str">
        <f>IF(LEN(B31)&lt;1,"",'Summary '!$I$3)</f>
        <v/>
      </c>
      <c r="E31" s="477"/>
      <c r="F31" s="295">
        <f>IFERROR(SUMIFS('Detailed Budget'!$N$17:$N$36,'Detailed Budget'!$B$17:$B$36,B31,'Detailed Budget'!$G$17:$G$36,D31),"")</f>
        <v>0</v>
      </c>
      <c r="G31" s="295">
        <f>IFERROR(SUMIFS('Detailed Budget'!$N$43:$N$66,'Detailed Budget'!$B$43:$B$66,B31,'Detailed Budget'!$G$43:$G$66,D31),"")</f>
        <v>0</v>
      </c>
      <c r="H31" s="295">
        <f>IFERROR(SUMIFS('Detailed Budget'!$N$69:$N$92,'Detailed Budget'!$B$69:$B$92,B31,'Detailed Budget'!$G$69:$G$92,D31),"")</f>
        <v>0</v>
      </c>
      <c r="I31" s="295">
        <f>IFERROR(SUMIFS('Detailed Budget'!$N$95:$N$118,'Detailed Budget'!$B$95:$B$118,B31,'Detailed Budget'!$G$95:$G$118,D31),"")</f>
        <v>0</v>
      </c>
      <c r="J31" s="295">
        <f>IFERROR(SUMIFS('Detailed Budget'!$N$121:$N$144,'Detailed Budget'!$B$121:$B$144,B31,'Detailed Budget'!$G$121:$G$144,D31),"")</f>
        <v>0</v>
      </c>
      <c r="K31" s="295">
        <f>IFERROR(SUMIFS('Detailed Budget'!$N$147:$N$170,'Detailed Budget'!$B$147:$B$170,B31,'Detailed Budget'!$G$147:$G$170,D31),"")</f>
        <v>0</v>
      </c>
      <c r="L31" s="295">
        <f>IFERROR(SUMIFS('Detailed Budget'!$N$173:$N$196,'Detailed Budget'!$B$173:$B$196,B31,'Detailed Budget'!$G$173:$G$196,D31),"")</f>
        <v>0</v>
      </c>
      <c r="M31" s="295">
        <f>IFERROR(SUMIFS('Detailed Budget'!$N$199:$N$222,'Detailed Budget'!$B$199:$B$222,B31,'Detailed Budget'!$G$199:$G$222,D31),"")</f>
        <v>0</v>
      </c>
      <c r="N31" s="295">
        <f>IFERROR(SUMIFS('Detailed Budget'!$N$225:$N$244,'Detailed Budget'!$B$225:$B$244,B31,'Detailed Budget'!$G$225:$G$244,D31),"")</f>
        <v>0</v>
      </c>
      <c r="O31" s="300">
        <f t="shared" si="0"/>
        <v>0</v>
      </c>
    </row>
    <row r="32" spans="2:15" s="40" customFormat="1" x14ac:dyDescent="0.25">
      <c r="B32" s="299" t="str">
        <f t="array" ref="B32">IFERROR(INDEX('Summary '!$B$16:$B$35,SMALL(IF('Summary '!$B$16:$B$35&gt;0,ROW('Summary '!$B$16:$B$35)-ROW('Summary '!B$16)+1),ROWS('Summary '!B$2:'Summary '!B15))),"")</f>
        <v/>
      </c>
      <c r="C32" s="299" t="str">
        <f t="array" ref="C32">IFERROR(INDEX('Summary '!$C$16:$C$35,SMALL(IF('Summary '!$C$16:$C$35&gt;0,ROW('Summary '!$C$16:$C$35)-ROW('Summary '!C$16)+1),ROWS('Summary '!C$2:'Summary '!C15))),"")</f>
        <v/>
      </c>
      <c r="D32" s="476" t="str">
        <f>IF(LEN(B32)&lt;1,"",'Summary '!$I$3)</f>
        <v/>
      </c>
      <c r="E32" s="477"/>
      <c r="F32" s="295">
        <f>IFERROR(SUMIFS('Detailed Budget'!$N$17:$N$36,'Detailed Budget'!$B$17:$B$36,B32,'Detailed Budget'!$G$17:$G$36,D32),"")</f>
        <v>0</v>
      </c>
      <c r="G32" s="295">
        <f>IFERROR(SUMIFS('Detailed Budget'!$N$43:$N$66,'Detailed Budget'!$B$43:$B$66,B32,'Detailed Budget'!$G$43:$G$66,D32),"")</f>
        <v>0</v>
      </c>
      <c r="H32" s="295">
        <f>IFERROR(SUMIFS('Detailed Budget'!$N$69:$N$92,'Detailed Budget'!$B$69:$B$92,B32,'Detailed Budget'!$G$69:$G$92,D32),"")</f>
        <v>0</v>
      </c>
      <c r="I32" s="295">
        <f>IFERROR(SUMIFS('Detailed Budget'!$N$95:$N$118,'Detailed Budget'!$B$95:$B$118,B32,'Detailed Budget'!$G$95:$G$118,D32),"")</f>
        <v>0</v>
      </c>
      <c r="J32" s="295">
        <f>IFERROR(SUMIFS('Detailed Budget'!$N$121:$N$144,'Detailed Budget'!$B$121:$B$144,B32,'Detailed Budget'!$G$121:$G$144,D32),"")</f>
        <v>0</v>
      </c>
      <c r="K32" s="295">
        <f>IFERROR(SUMIFS('Detailed Budget'!$N$147:$N$170,'Detailed Budget'!$B$147:$B$170,B32,'Detailed Budget'!$G$147:$G$170,D32),"")</f>
        <v>0</v>
      </c>
      <c r="L32" s="295">
        <f>IFERROR(SUMIFS('Detailed Budget'!$N$173:$N$196,'Detailed Budget'!$B$173:$B$196,B32,'Detailed Budget'!$G$173:$G$196,D32),"")</f>
        <v>0</v>
      </c>
      <c r="M32" s="295">
        <f>IFERROR(SUMIFS('Detailed Budget'!$N$199:$N$222,'Detailed Budget'!$B$199:$B$222,B32,'Detailed Budget'!$G$199:$G$222,D32),"")</f>
        <v>0</v>
      </c>
      <c r="N32" s="295">
        <f>IFERROR(SUMIFS('Detailed Budget'!$N$225:$N$244,'Detailed Budget'!$B$225:$B$244,B32,'Detailed Budget'!$G$225:$G$244,D32),"")</f>
        <v>0</v>
      </c>
      <c r="O32" s="300">
        <f t="shared" si="0"/>
        <v>0</v>
      </c>
    </row>
    <row r="33" spans="1:45" s="40" customFormat="1" x14ac:dyDescent="0.25">
      <c r="B33" s="299" t="str">
        <f t="array" ref="B33">IFERROR(INDEX('Summary '!$B$16:$B$35,SMALL(IF('Summary '!$B$16:$B$35&gt;0,ROW('Summary '!$B$16:$B$35)-ROW('Summary '!B$16)+1),ROWS('Summary '!B$2:'Summary '!B16))),"")</f>
        <v/>
      </c>
      <c r="C33" s="299" t="str">
        <f t="array" ref="C33">IFERROR(INDEX('Summary '!$C$16:$C$35,SMALL(IF('Summary '!$C$16:$C$35&gt;0,ROW('Summary '!$C$16:$C$35)-ROW('Summary '!C$16)+1),ROWS('Summary '!C$2:'Summary '!C16))),"")</f>
        <v/>
      </c>
      <c r="D33" s="476" t="str">
        <f>IF(LEN(B33)&lt;1,"",'Summary '!$I$3)</f>
        <v/>
      </c>
      <c r="E33" s="477"/>
      <c r="F33" s="295">
        <f>IFERROR(SUMIFS('Detailed Budget'!$N$17:$N$36,'Detailed Budget'!$B$17:$B$36,B33,'Detailed Budget'!$G$17:$G$36,D33),"")</f>
        <v>0</v>
      </c>
      <c r="G33" s="295">
        <f>IFERROR(SUMIFS('Detailed Budget'!$N$43:$N$66,'Detailed Budget'!$B$43:$B$66,B33,'Detailed Budget'!$G$43:$G$66,D33),"")</f>
        <v>0</v>
      </c>
      <c r="H33" s="295">
        <f>IFERROR(SUMIFS('Detailed Budget'!$N$69:$N$92,'Detailed Budget'!$B$69:$B$92,B33,'Detailed Budget'!$G$69:$G$92,D33),"")</f>
        <v>0</v>
      </c>
      <c r="I33" s="295">
        <f>IFERROR(SUMIFS('Detailed Budget'!$N$95:$N$118,'Detailed Budget'!$B$95:$B$118,B33,'Detailed Budget'!$G$95:$G$118,D33),"")</f>
        <v>0</v>
      </c>
      <c r="J33" s="295">
        <f>IFERROR(SUMIFS('Detailed Budget'!$N$121:$N$144,'Detailed Budget'!$B$121:$B$144,B33,'Detailed Budget'!$G$121:$G$144,D33),"")</f>
        <v>0</v>
      </c>
      <c r="K33" s="295">
        <f>IFERROR(SUMIFS('Detailed Budget'!$N$147:$N$170,'Detailed Budget'!$B$147:$B$170,B33,'Detailed Budget'!$G$147:$G$170,D33),"")</f>
        <v>0</v>
      </c>
      <c r="L33" s="295">
        <f>IFERROR(SUMIFS('Detailed Budget'!$N$173:$N$196,'Detailed Budget'!$B$173:$B$196,B33,'Detailed Budget'!$G$173:$G$196,D33),"")</f>
        <v>0</v>
      </c>
      <c r="M33" s="295">
        <f>IFERROR(SUMIFS('Detailed Budget'!$N$199:$N$222,'Detailed Budget'!$B$199:$B$222,B33,'Detailed Budget'!$G$199:$G$222,D33),"")</f>
        <v>0</v>
      </c>
      <c r="N33" s="295">
        <f>IFERROR(SUMIFS('Detailed Budget'!$N$225:$N$244,'Detailed Budget'!$B$225:$B$244,B33,'Detailed Budget'!$G$225:$G$244,D33),"")</f>
        <v>0</v>
      </c>
      <c r="O33" s="300">
        <f t="shared" si="0"/>
        <v>0</v>
      </c>
    </row>
    <row r="34" spans="1:45" s="40" customFormat="1" x14ac:dyDescent="0.25">
      <c r="B34" s="299" t="str">
        <f t="array" ref="B34">IFERROR(INDEX('Summary '!$B$16:$B$35,SMALL(IF('Summary '!$B$16:$B$35&gt;0,ROW('Summary '!$B$16:$B$35)-ROW('Summary '!B$16)+1),ROWS('Summary '!B$2:'Summary '!B17))),"")</f>
        <v/>
      </c>
      <c r="C34" s="299" t="str">
        <f t="array" ref="C34">IFERROR(INDEX('Summary '!$C$16:$C$35,SMALL(IF('Summary '!$C$16:$C$35&gt;0,ROW('Summary '!$C$16:$C$35)-ROW('Summary '!C$16)+1),ROWS('Summary '!C$2:'Summary '!C17))),"")</f>
        <v/>
      </c>
      <c r="D34" s="476" t="str">
        <f>IF(LEN(B34)&lt;1,"",'Summary '!$I$3)</f>
        <v/>
      </c>
      <c r="E34" s="477"/>
      <c r="F34" s="295">
        <f>IFERROR(SUMIFS('Detailed Budget'!$N$17:$N$36,'Detailed Budget'!$B$17:$B$36,B34,'Detailed Budget'!$G$17:$G$36,D34),"")</f>
        <v>0</v>
      </c>
      <c r="G34" s="295">
        <f>IFERROR(SUMIFS('Detailed Budget'!$N$43:$N$66,'Detailed Budget'!$B$43:$B$66,B34,'Detailed Budget'!$G$43:$G$66,D34),"")</f>
        <v>0</v>
      </c>
      <c r="H34" s="295">
        <f>IFERROR(SUMIFS('Detailed Budget'!$N$69:$N$92,'Detailed Budget'!$B$69:$B$92,B34,'Detailed Budget'!$G$69:$G$92,D34),"")</f>
        <v>0</v>
      </c>
      <c r="I34" s="295">
        <f>IFERROR(SUMIFS('Detailed Budget'!$N$95:$N$118,'Detailed Budget'!$B$95:$B$118,B34,'Detailed Budget'!$G$95:$G$118,D34),"")</f>
        <v>0</v>
      </c>
      <c r="J34" s="295">
        <f>IFERROR(SUMIFS('Detailed Budget'!$N$121:$N$144,'Detailed Budget'!$B$121:$B$144,B34,'Detailed Budget'!$G$121:$G$144,D34),"")</f>
        <v>0</v>
      </c>
      <c r="K34" s="295">
        <f>IFERROR(SUMIFS('Detailed Budget'!$N$147:$N$170,'Detailed Budget'!$B$147:$B$170,B34,'Detailed Budget'!$G$147:$G$170,D34),"")</f>
        <v>0</v>
      </c>
      <c r="L34" s="295">
        <f>IFERROR(SUMIFS('Detailed Budget'!$N$173:$N$196,'Detailed Budget'!$B$173:$B$196,B34,'Detailed Budget'!$G$173:$G$196,D34),"")</f>
        <v>0</v>
      </c>
      <c r="M34" s="295">
        <f>IFERROR(SUMIFS('Detailed Budget'!$N$199:$N$222,'Detailed Budget'!$B$199:$B$222,B34,'Detailed Budget'!$G$199:$G$222,D34),"")</f>
        <v>0</v>
      </c>
      <c r="N34" s="295">
        <f>IFERROR(SUMIFS('Detailed Budget'!$N$225:$N$244,'Detailed Budget'!$B$225:$B$244,B34,'Detailed Budget'!$G$225:$G$244,D34),"")</f>
        <v>0</v>
      </c>
      <c r="O34" s="300">
        <f t="shared" si="0"/>
        <v>0</v>
      </c>
    </row>
    <row r="35" spans="1:45" s="40" customFormat="1" x14ac:dyDescent="0.25">
      <c r="B35" s="299" t="str">
        <f t="array" ref="B35">IFERROR(INDEX('Summary '!$B$16:$B$35,SMALL(IF('Summary '!$B$16:$B$35&gt;0,ROW('Summary '!$B$16:$B$35)-ROW('Summary '!B$16)+1),ROWS('Summary '!B$2:'Summary '!B18))),"")</f>
        <v/>
      </c>
      <c r="C35" s="299" t="str">
        <f t="array" ref="C35">IFERROR(INDEX('Summary '!$C$16:$C$35,SMALL(IF('Summary '!$C$16:$C$35&gt;0,ROW('Summary '!$C$16:$C$35)-ROW('Summary '!C$16)+1),ROWS('Summary '!C$2:'Summary '!C18))),"")</f>
        <v/>
      </c>
      <c r="D35" s="476" t="str">
        <f>IF(LEN(B35)&lt;1,"",'Summary '!$I$3)</f>
        <v/>
      </c>
      <c r="E35" s="477"/>
      <c r="F35" s="295">
        <f>IFERROR(SUMIFS('Detailed Budget'!$N$17:$N$36,'Detailed Budget'!$B$17:$B$36,B35,'Detailed Budget'!$G$17:$G$36,D35),"")</f>
        <v>0</v>
      </c>
      <c r="G35" s="295">
        <f>IFERROR(SUMIFS('Detailed Budget'!$N$43:$N$66,'Detailed Budget'!$B$43:$B$66,B35,'Detailed Budget'!$G$43:$G$66,D35),"")</f>
        <v>0</v>
      </c>
      <c r="H35" s="295">
        <f>IFERROR(SUMIFS('Detailed Budget'!$N$69:$N$92,'Detailed Budget'!$B$69:$B$92,B35,'Detailed Budget'!$G$69:$G$92,D35),"")</f>
        <v>0</v>
      </c>
      <c r="I35" s="295">
        <f>IFERROR(SUMIFS('Detailed Budget'!$N$95:$N$118,'Detailed Budget'!$B$95:$B$118,B35,'Detailed Budget'!$G$95:$G$118,D35),"")</f>
        <v>0</v>
      </c>
      <c r="J35" s="295">
        <f>IFERROR(SUMIFS('Detailed Budget'!$N$121:$N$144,'Detailed Budget'!$B$121:$B$144,B35,'Detailed Budget'!$G$121:$G$144,D35),"")</f>
        <v>0</v>
      </c>
      <c r="K35" s="295">
        <f>IFERROR(SUMIFS('Detailed Budget'!$N$147:$N$170,'Detailed Budget'!$B$147:$B$170,B35,'Detailed Budget'!$G$147:$G$170,D35),"")</f>
        <v>0</v>
      </c>
      <c r="L35" s="295">
        <f>IFERROR(SUMIFS('Detailed Budget'!$N$173:$N$196,'Detailed Budget'!$B$173:$B$196,B35,'Detailed Budget'!$G$173:$G$196,D35),"")</f>
        <v>0</v>
      </c>
      <c r="M35" s="295">
        <f>IFERROR(SUMIFS('Detailed Budget'!$N$199:$N$222,'Detailed Budget'!$B$199:$B$222,B35,'Detailed Budget'!$G$199:$G$222,D35),"")</f>
        <v>0</v>
      </c>
      <c r="N35" s="295">
        <f>IFERROR(SUMIFS('Detailed Budget'!$N$225:$N$244,'Detailed Budget'!$B$225:$B$244,B35,'Detailed Budget'!$G$225:$G$244,D35),"")</f>
        <v>0</v>
      </c>
      <c r="O35" s="300">
        <f t="shared" si="0"/>
        <v>0</v>
      </c>
    </row>
    <row r="36" spans="1:45" s="40" customFormat="1" x14ac:dyDescent="0.25">
      <c r="B36" s="299" t="str">
        <f t="array" ref="B36">IFERROR(INDEX('Summary '!$B$16:$B$35,SMALL(IF('Summary '!$B$16:$B$35&gt;0,ROW('Summary '!$B$16:$B$35)-ROW('Summary '!B$16)+1),ROWS('Summary '!B$2:'Summary '!B19))),"")</f>
        <v/>
      </c>
      <c r="C36" s="299" t="str">
        <f t="array" ref="C36">IFERROR(INDEX('Summary '!$C$16:$C$35,SMALL(IF('Summary '!$C$16:$C$35&gt;0,ROW('Summary '!$C$16:$C$35)-ROW('Summary '!C$16)+1),ROWS('Summary '!C$2:'Summary '!C19))),"")</f>
        <v/>
      </c>
      <c r="D36" s="476" t="str">
        <f>IF(LEN(B36)&lt;1,"",'Summary '!$I$3)</f>
        <v/>
      </c>
      <c r="E36" s="477"/>
      <c r="F36" s="295">
        <f>IFERROR(SUMIFS('Detailed Budget'!$N$17:$N$36,'Detailed Budget'!$B$17:$B$36,B36,'Detailed Budget'!$G$17:$G$36,D36),"")</f>
        <v>0</v>
      </c>
      <c r="G36" s="295">
        <f>IFERROR(SUMIFS('Detailed Budget'!$N$43:$N$66,'Detailed Budget'!$B$43:$B$66,B36,'Detailed Budget'!$G$43:$G$66,D36),"")</f>
        <v>0</v>
      </c>
      <c r="H36" s="295">
        <f>IFERROR(SUMIFS('Detailed Budget'!$N$69:$N$92,'Detailed Budget'!$B$69:$B$92,B36,'Detailed Budget'!$G$69:$G$92,D36),"")</f>
        <v>0</v>
      </c>
      <c r="I36" s="295">
        <f>IFERROR(SUMIFS('Detailed Budget'!$N$95:$N$118,'Detailed Budget'!$B$95:$B$118,B36,'Detailed Budget'!$G$95:$G$118,D36),"")</f>
        <v>0</v>
      </c>
      <c r="J36" s="295">
        <f>IFERROR(SUMIFS('Detailed Budget'!$N$121:$N$144,'Detailed Budget'!$B$121:$B$144,B36,'Detailed Budget'!$G$121:$G$144,D36),"")</f>
        <v>0</v>
      </c>
      <c r="K36" s="295">
        <f>IFERROR(SUMIFS('Detailed Budget'!$N$147:$N$170,'Detailed Budget'!$B$147:$B$170,B36,'Detailed Budget'!$G$147:$G$170,D36),"")</f>
        <v>0</v>
      </c>
      <c r="L36" s="295">
        <f>IFERROR(SUMIFS('Detailed Budget'!$N$173:$N$196,'Detailed Budget'!$B$173:$B$196,B36,'Detailed Budget'!$G$173:$G$196,D36),"")</f>
        <v>0</v>
      </c>
      <c r="M36" s="295">
        <f>IFERROR(SUMIFS('Detailed Budget'!$N$199:$N$222,'Detailed Budget'!$B$199:$B$222,B36,'Detailed Budget'!$G$199:$G$222,D36),"")</f>
        <v>0</v>
      </c>
      <c r="N36" s="295">
        <f>IFERROR(SUMIFS('Detailed Budget'!$N$225:$N$244,'Detailed Budget'!$B$225:$B$244,B36,'Detailed Budget'!$G$225:$G$244,D36),"")</f>
        <v>0</v>
      </c>
      <c r="O36" s="300">
        <f t="shared" si="0"/>
        <v>0</v>
      </c>
    </row>
    <row r="37" spans="1:45" s="40" customFormat="1" x14ac:dyDescent="0.25">
      <c r="B37" s="299" t="str">
        <f t="array" ref="B37">IFERROR(INDEX('Summary '!$B$16:$B$35,SMALL(IF('Summary '!$B$16:$B$35&gt;0,ROW('Summary '!$B$16:$B$35)-ROW('Summary '!B$16)+1),ROWS('Summary '!B$2:'Summary '!B20))),"")</f>
        <v/>
      </c>
      <c r="C37" s="299" t="str">
        <f t="array" ref="C37">IFERROR(INDEX('Summary '!$C$16:$C$35,SMALL(IF('Summary '!$C$16:$C$35&gt;0,ROW('Summary '!$C$16:$C$35)-ROW('Summary '!C$16)+1),ROWS('Summary '!C$2:'Summary '!C20))),"")</f>
        <v/>
      </c>
      <c r="D37" s="476" t="str">
        <f>IF(LEN(B37)&lt;1,"",'Summary '!$I$3)</f>
        <v/>
      </c>
      <c r="E37" s="477"/>
      <c r="F37" s="295">
        <f>IFERROR(SUMIFS('Detailed Budget'!$N$17:$N$36,'Detailed Budget'!$B$17:$B$36,B37,'Detailed Budget'!$G$17:$G$36,D37),"")</f>
        <v>0</v>
      </c>
      <c r="G37" s="295">
        <f>IFERROR(SUMIFS('Detailed Budget'!$N$43:$N$66,'Detailed Budget'!$B$43:$B$66,B37,'Detailed Budget'!$G$43:$G$66,D37),"")</f>
        <v>0</v>
      </c>
      <c r="H37" s="295">
        <f>IFERROR(SUMIFS('Detailed Budget'!$N$69:$N$92,'Detailed Budget'!$B$69:$B$92,B37,'Detailed Budget'!$G$69:$G$92,D37),"")</f>
        <v>0</v>
      </c>
      <c r="I37" s="295">
        <f>IFERROR(SUMIFS('Detailed Budget'!$N$95:$N$118,'Detailed Budget'!$B$95:$B$118,B37,'Detailed Budget'!$G$95:$G$118,D37),"")</f>
        <v>0</v>
      </c>
      <c r="J37" s="295">
        <f>IFERROR(SUMIFS('Detailed Budget'!$N$121:$N$144,'Detailed Budget'!$B$121:$B$144,B37,'Detailed Budget'!$G$121:$G$144,D37),"")</f>
        <v>0</v>
      </c>
      <c r="K37" s="295">
        <f>IFERROR(SUMIFS('Detailed Budget'!$N$147:$N$170,'Detailed Budget'!$B$147:$B$170,B37,'Detailed Budget'!$G$147:$G$170,D37),"")</f>
        <v>0</v>
      </c>
      <c r="L37" s="295">
        <f>IFERROR(SUMIFS('Detailed Budget'!$N$173:$N$196,'Detailed Budget'!$B$173:$B$196,B37,'Detailed Budget'!$G$173:$G$196,D37),"")</f>
        <v>0</v>
      </c>
      <c r="M37" s="295">
        <f>IFERROR(SUMIFS('Detailed Budget'!$N$199:$N$222,'Detailed Budget'!$B$199:$B$222,B37,'Detailed Budget'!$G$199:$G$222,D37),"")</f>
        <v>0</v>
      </c>
      <c r="N37" s="295">
        <f>IFERROR(SUMIFS('Detailed Budget'!$N$225:$N$244,'Detailed Budget'!$B$225:$B$244,B37,'Detailed Budget'!$G$225:$G$244,D37),"")</f>
        <v>0</v>
      </c>
      <c r="O37" s="300">
        <f t="shared" si="0"/>
        <v>0</v>
      </c>
    </row>
    <row r="38" spans="1:45" s="40" customFormat="1" x14ac:dyDescent="0.25">
      <c r="B38" s="299" t="str">
        <f t="array" ref="B38">IFERROR(INDEX('Summary '!$B$16:$B$35,SMALL(IF('Summary '!$B$16:$B$35&gt;0,ROW('Summary '!$B$16:$B$35)-ROW('Summary '!B$16)+1),ROWS('Summary '!B$2:'Summary '!B21))),"")</f>
        <v/>
      </c>
      <c r="C38" s="299" t="str">
        <f t="array" ref="C38">IFERROR(INDEX('Summary '!$C$16:$C$35,SMALL(IF('Summary '!$C$16:$C$35&gt;0,ROW('Summary '!$C$16:$C$35)-ROW('Summary '!C$16)+1),ROWS('Summary '!C$2:'Summary '!C21))),"")</f>
        <v/>
      </c>
      <c r="D38" s="476" t="str">
        <f>IF(LEN(B38)&lt;1,"",'Summary '!$I$3)</f>
        <v/>
      </c>
      <c r="E38" s="477"/>
      <c r="F38" s="295">
        <f>IFERROR(SUMIFS('Detailed Budget'!$N$17:$N$36,'Detailed Budget'!$B$17:$B$36,B38,'Detailed Budget'!$G$17:$G$36,D38),"")</f>
        <v>0</v>
      </c>
      <c r="G38" s="295">
        <f>IFERROR(SUMIFS('Detailed Budget'!$N$43:$N$66,'Detailed Budget'!$B$43:$B$66,B38,'Detailed Budget'!$G$43:$G$66,D38),"")</f>
        <v>0</v>
      </c>
      <c r="H38" s="295">
        <f>IFERROR(SUMIFS('Detailed Budget'!$N$69:$N$92,'Detailed Budget'!$B$69:$B$92,B38,'Detailed Budget'!$G$69:$G$92,D38),"")</f>
        <v>0</v>
      </c>
      <c r="I38" s="295">
        <f>IFERROR(SUMIFS('Detailed Budget'!$N$95:$N$118,'Detailed Budget'!$B$95:$B$118,B38,'Detailed Budget'!$G$95:$G$118,D38),"")</f>
        <v>0</v>
      </c>
      <c r="J38" s="295">
        <f>IFERROR(SUMIFS('Detailed Budget'!$N$121:$N$144,'Detailed Budget'!$B$121:$B$144,B38,'Detailed Budget'!$G$121:$G$144,D38),"")</f>
        <v>0</v>
      </c>
      <c r="K38" s="295">
        <f>IFERROR(SUMIFS('Detailed Budget'!$N$147:$N$170,'Detailed Budget'!$B$147:$B$170,B38,'Detailed Budget'!$G$147:$G$170,D38),"")</f>
        <v>0</v>
      </c>
      <c r="L38" s="295">
        <f>IFERROR(SUMIFS('Detailed Budget'!$N$173:$N$196,'Detailed Budget'!$B$173:$B$196,B38,'Detailed Budget'!$G$173:$G$196,D38),"")</f>
        <v>0</v>
      </c>
      <c r="M38" s="295">
        <f>IFERROR(SUMIFS('Detailed Budget'!$N$199:$N$222,'Detailed Budget'!$B$199:$B$222,B38,'Detailed Budget'!$G$199:$G$222,D38),"")</f>
        <v>0</v>
      </c>
      <c r="N38" s="295">
        <f>IFERROR(SUMIFS('Detailed Budget'!$N$225:$N$244,'Detailed Budget'!$B$225:$B$244,B38,'Detailed Budget'!$G$225:$G$244,D38),"")</f>
        <v>0</v>
      </c>
      <c r="O38" s="300">
        <f t="shared" si="0"/>
        <v>0</v>
      </c>
    </row>
    <row r="39" spans="1:45" s="40" customFormat="1" x14ac:dyDescent="0.25">
      <c r="B39" s="301" t="s">
        <v>46</v>
      </c>
      <c r="C39" s="302"/>
      <c r="D39" s="302"/>
      <c r="E39" s="302"/>
      <c r="F39" s="303">
        <f>ROUND(SUM(F19:F38),2)</f>
        <v>0</v>
      </c>
      <c r="G39" s="303">
        <f t="shared" ref="G39:N39" si="1">ROUND(SUM(G19:G38),2)</f>
        <v>0</v>
      </c>
      <c r="H39" s="303">
        <f t="shared" si="1"/>
        <v>0</v>
      </c>
      <c r="I39" s="303">
        <f t="shared" si="1"/>
        <v>0</v>
      </c>
      <c r="J39" s="303">
        <f t="shared" si="1"/>
        <v>0</v>
      </c>
      <c r="K39" s="303">
        <f t="shared" si="1"/>
        <v>0</v>
      </c>
      <c r="L39" s="303">
        <f t="shared" si="1"/>
        <v>0</v>
      </c>
      <c r="M39" s="303">
        <f t="shared" si="1"/>
        <v>0</v>
      </c>
      <c r="N39" s="303">
        <f t="shared" si="1"/>
        <v>0</v>
      </c>
      <c r="O39" s="303">
        <f t="shared" si="0"/>
        <v>0</v>
      </c>
    </row>
    <row r="40" spans="1:45" s="40" customFormat="1" hidden="1" x14ac:dyDescent="0.25">
      <c r="B40" s="304" t="s">
        <v>47</v>
      </c>
      <c r="C40" s="305"/>
      <c r="D40" s="305"/>
      <c r="E40" s="306" t="str">
        <f>M4</f>
        <v>Cluster</v>
      </c>
      <c r="F40" s="306">
        <f>IF('Summary '!$I$3='Reference worksheet Do NOT edit'!$E40,SUM('Summary '!G$16:G$35),0)</f>
        <v>0</v>
      </c>
      <c r="G40" s="306">
        <f>IF('Summary '!$I$3='Reference worksheet Do NOT edit'!$E40,SUM('Summary '!H$16:H$35),0)</f>
        <v>0</v>
      </c>
      <c r="H40" s="306">
        <f>IF('Summary '!$I$3='Reference worksheet Do NOT edit'!$E40,SUM('Summary '!I$16:I$35),0)</f>
        <v>0</v>
      </c>
      <c r="I40" s="306">
        <f>IF('Summary '!$I$3='Reference worksheet Do NOT edit'!$E40,SUM('Summary '!J$16:J$35),0)</f>
        <v>0</v>
      </c>
      <c r="J40" s="306">
        <f>IF('Summary '!$I$3='Reference worksheet Do NOT edit'!$E40,SUM('Summary '!K$16:K$35),0)</f>
        <v>0</v>
      </c>
      <c r="K40" s="306">
        <f>IF('Summary '!$I$3='Reference worksheet Do NOT edit'!$E40,SUM('Summary '!L$16:L$35),0)</f>
        <v>0</v>
      </c>
      <c r="L40" s="306">
        <f>IF('Summary '!$I$3='Reference worksheet Do NOT edit'!$E40,SUM('Summary '!M$16:M$35),0)</f>
        <v>0</v>
      </c>
      <c r="M40" s="306">
        <f>IF('Summary '!$I$3='Reference worksheet Do NOT edit'!$E40,SUM('Summary '!N$16:N$35),0)</f>
        <v>0</v>
      </c>
      <c r="N40" s="306">
        <f>IF('Summary '!$I$3='Reference worksheet Do NOT edit'!$E40,SUM('Summary '!O$16:O$35),0)</f>
        <v>0</v>
      </c>
      <c r="O40" s="306">
        <f>IF('Summary '!$I$3='Reference worksheet Do NOT edit'!$E40,SUM('Summary '!P$16:P$35),0)</f>
        <v>0</v>
      </c>
    </row>
    <row r="41" spans="1:45" s="40" customFormat="1" hidden="1" x14ac:dyDescent="0.25">
      <c r="B41" s="307"/>
      <c r="C41" s="305"/>
      <c r="D41" s="305"/>
      <c r="E41" s="306" t="str">
        <f>M5</f>
        <v>Standard</v>
      </c>
      <c r="F41" s="306">
        <f>IF('Summary '!$I$3='Reference worksheet Do NOT edit'!$E41,SUM('Summary '!G$16:G$35),0)</f>
        <v>0</v>
      </c>
      <c r="G41" s="306">
        <f>IF('Summary '!$I$3='Reference worksheet Do NOT edit'!$E41,SUM('Summary '!H$16:H$35),0)</f>
        <v>0</v>
      </c>
      <c r="H41" s="306">
        <f>IF('Summary '!$I$3='Reference worksheet Do NOT edit'!$E41,SUM('Summary '!I$16:I$35),0)</f>
        <v>0</v>
      </c>
      <c r="I41" s="306">
        <f>IF('Summary '!$I$3='Reference worksheet Do NOT edit'!$E41,SUM('Summary '!J$16:J$35),0)</f>
        <v>0</v>
      </c>
      <c r="J41" s="306">
        <f>IF('Summary '!$I$3='Reference worksheet Do NOT edit'!$E41,SUM('Summary '!K$16:K$35),0)</f>
        <v>0</v>
      </c>
      <c r="K41" s="306">
        <f>IF('Summary '!$I$3='Reference worksheet Do NOT edit'!$E41,SUM('Summary '!L$16:L$35),0)</f>
        <v>0</v>
      </c>
      <c r="L41" s="306">
        <f>IF('Summary '!$I$3='Reference worksheet Do NOT edit'!$E41,SUM('Summary '!M$16:M$35),0)</f>
        <v>0</v>
      </c>
      <c r="M41" s="306">
        <f>IF('Summary '!$I$3='Reference worksheet Do NOT edit'!$E41,SUM('Summary '!N$16:N$35),0)</f>
        <v>0</v>
      </c>
      <c r="N41" s="306">
        <f>IF('Summary '!$I$3='Reference worksheet Do NOT edit'!$E41,SUM('Summary '!O$16:O$35),0)</f>
        <v>0</v>
      </c>
      <c r="O41" s="306">
        <f>IF('Summary '!$I$3='Reference worksheet Do NOT edit'!$E41,SUM('Summary '!P$16:P$35),0)</f>
        <v>0</v>
      </c>
    </row>
    <row r="42" spans="1:45" s="40" customFormat="1" hidden="1" x14ac:dyDescent="0.25">
      <c r="B42" s="307"/>
      <c r="C42" s="305"/>
      <c r="D42" s="305"/>
      <c r="E42" s="306">
        <f>L8</f>
        <v>0</v>
      </c>
      <c r="F42" s="306">
        <f>IF('Summary '!$I$3='Reference worksheet Do NOT edit'!$E42,SUM('Summary '!G$16:G$35),0)</f>
        <v>0</v>
      </c>
      <c r="G42" s="306">
        <f>IF('Summary '!$I$3='Reference worksheet Do NOT edit'!$E42,SUM('Summary '!H$16:H$35),0)</f>
        <v>0</v>
      </c>
      <c r="H42" s="306">
        <f>IF('Summary '!$I$3='Reference worksheet Do NOT edit'!$E42,SUM('Summary '!I$16:I$35),0)</f>
        <v>0</v>
      </c>
      <c r="I42" s="306">
        <f>IF('Summary '!$I$3='Reference worksheet Do NOT edit'!$E42,SUM('Summary '!J$16:J$35),0)</f>
        <v>0</v>
      </c>
      <c r="J42" s="306">
        <f>IF('Summary '!$I$3='Reference worksheet Do NOT edit'!$E42,SUM('Summary '!K$16:K$35),0)</f>
        <v>0</v>
      </c>
      <c r="K42" s="306">
        <f>IF('Summary '!$I$3='Reference worksheet Do NOT edit'!$E42,SUM('Summary '!L$16:L$35),0)</f>
        <v>0</v>
      </c>
      <c r="L42" s="306">
        <f>IF('Summary '!$I$3='Reference worksheet Do NOT edit'!$E42,SUM('Summary '!M$16:M$35),0)</f>
        <v>0</v>
      </c>
      <c r="M42" s="306">
        <f>IF('Summary '!$I$3='Reference worksheet Do NOT edit'!$E42,SUM('Summary '!N$16:N$35),0)</f>
        <v>0</v>
      </c>
      <c r="N42" s="306">
        <f>IF('Summary '!$I$3='Reference worksheet Do NOT edit'!$E42,SUM('Summary '!O$16:O$35),0)</f>
        <v>0</v>
      </c>
      <c r="O42" s="306">
        <f>IF('Summary '!$I$3='Reference worksheet Do NOT edit'!$E42,SUM('Summary '!P$16:P$35),0)</f>
        <v>0</v>
      </c>
    </row>
    <row r="43" spans="1:45" s="40" customFormat="1" hidden="1" x14ac:dyDescent="0.25">
      <c r="B43" s="307"/>
      <c r="C43" s="305"/>
      <c r="D43" s="305"/>
      <c r="E43" s="306" t="s">
        <v>60</v>
      </c>
      <c r="F43" s="306">
        <f>'Detailed Budget'!$R$37</f>
        <v>0</v>
      </c>
      <c r="G43" s="306">
        <f>'Detailed Budget'!$R$63</f>
        <v>0</v>
      </c>
      <c r="H43" s="306">
        <f>'Detailed Budget'!$R$89</f>
        <v>0</v>
      </c>
      <c r="I43" s="306">
        <f>'Detailed Budget'!$R$115</f>
        <v>0</v>
      </c>
      <c r="J43" s="306">
        <f>'Detailed Budget'!$R$141</f>
        <v>0</v>
      </c>
      <c r="K43" s="306">
        <f>'Detailed Budget'!$R$167</f>
        <v>0</v>
      </c>
      <c r="L43" s="306">
        <f>'Detailed Budget'!$R$193</f>
        <v>0</v>
      </c>
      <c r="M43" s="306">
        <f>'Detailed Budget'!$R$219</f>
        <v>0</v>
      </c>
      <c r="N43" s="306">
        <f>'Detailed Budget'!$R$245</f>
        <v>0</v>
      </c>
      <c r="O43" s="306">
        <f>SUM(F43:N43)</f>
        <v>0</v>
      </c>
    </row>
    <row r="44" spans="1:45" s="40" customFormat="1" x14ac:dyDescent="0.25">
      <c r="B44" s="308" t="s">
        <v>143</v>
      </c>
      <c r="C44" s="309"/>
      <c r="D44" s="309"/>
      <c r="E44" s="309"/>
      <c r="F44" s="310">
        <f t="shared" ref="F44:N44" si="2">ROUND((F40*ClusterT+F41*StandardT+F42*PDFT)-F39+F43,2)</f>
        <v>0</v>
      </c>
      <c r="G44" s="311">
        <f t="shared" si="2"/>
        <v>0</v>
      </c>
      <c r="H44" s="311">
        <f t="shared" si="2"/>
        <v>0</v>
      </c>
      <c r="I44" s="311">
        <f t="shared" si="2"/>
        <v>0</v>
      </c>
      <c r="J44" s="311">
        <f t="shared" si="2"/>
        <v>0</v>
      </c>
      <c r="K44" s="311">
        <f t="shared" si="2"/>
        <v>0</v>
      </c>
      <c r="L44" s="311">
        <f t="shared" si="2"/>
        <v>0</v>
      </c>
      <c r="M44" s="311">
        <f t="shared" si="2"/>
        <v>0</v>
      </c>
      <c r="N44" s="311">
        <f t="shared" si="2"/>
        <v>0</v>
      </c>
      <c r="O44" s="311">
        <f>SUM(F44:N44)</f>
        <v>0</v>
      </c>
      <c r="P44" s="41"/>
    </row>
    <row r="45" spans="1:45" s="40" customFormat="1" x14ac:dyDescent="0.25"/>
    <row r="46" spans="1:45" x14ac:dyDescent="0.25">
      <c r="A46" s="40"/>
      <c r="B46" s="218" t="s">
        <v>144</v>
      </c>
      <c r="C46" s="232"/>
      <c r="D46" s="232"/>
      <c r="E46" s="232"/>
      <c r="F46" s="233" t="str">
        <f>F17</f>
        <v xml:space="preserve">Year 1 </v>
      </c>
      <c r="G46" s="217"/>
      <c r="H46" s="220"/>
      <c r="I46" s="218" t="str">
        <f>I17</f>
        <v xml:space="preserve">Year 2 </v>
      </c>
      <c r="J46" s="217"/>
      <c r="K46" s="220"/>
      <c r="L46" s="218" t="str">
        <f>L17</f>
        <v>Future</v>
      </c>
      <c r="M46" s="217"/>
      <c r="N46" s="220"/>
      <c r="O46" s="228" t="s">
        <v>61</v>
      </c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16"/>
      <c r="AQ46" s="16"/>
      <c r="AR46" s="16"/>
      <c r="AS46" s="16"/>
    </row>
    <row r="47" spans="1:45" ht="30" x14ac:dyDescent="0.25">
      <c r="A47" s="40"/>
      <c r="B47" s="470" t="s">
        <v>77</v>
      </c>
      <c r="C47" s="471"/>
      <c r="D47" s="471"/>
      <c r="E47" s="472"/>
      <c r="F47" s="230" t="str">
        <f>F18</f>
        <v>Term 1: Jan - Apr 2017</v>
      </c>
      <c r="G47" s="230" t="str">
        <f>G18</f>
        <v>Term 2: May - Aug 2017</v>
      </c>
      <c r="H47" s="230" t="str">
        <f>H18</f>
        <v>Term 3: Sep - Dec 2017</v>
      </c>
      <c r="I47" s="230" t="str">
        <f>I18</f>
        <v>Term 4: Jan - Apr 2018</v>
      </c>
      <c r="J47" s="230" t="str">
        <f>J18</f>
        <v>Term 5: May - Aug 2018</v>
      </c>
      <c r="K47" s="230" t="str">
        <f>K18</f>
        <v>Term 6: Sep - Dec 2018</v>
      </c>
      <c r="L47" s="230" t="str">
        <f>L18</f>
        <v>Year 3</v>
      </c>
      <c r="M47" s="230" t="str">
        <f>M18</f>
        <v>Year 4</v>
      </c>
      <c r="N47" s="230" t="str">
        <f>N18</f>
        <v>Year 5</v>
      </c>
      <c r="O47" s="231" t="s">
        <v>18</v>
      </c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16"/>
      <c r="AQ47" s="16"/>
      <c r="AR47" s="16"/>
      <c r="AS47" s="16"/>
    </row>
    <row r="48" spans="1:45" s="40" customFormat="1" x14ac:dyDescent="0.25">
      <c r="B48" s="315" t="str">
        <f t="array" ref="B48">IFERROR(INDEX($C$19:$C$38,MATCH(0,COUNTIF($B$47:B47,$C$19:$C$38),0)),"")</f>
        <v/>
      </c>
      <c r="C48" s="312"/>
      <c r="D48" s="312"/>
      <c r="E48" s="313"/>
      <c r="F48" s="295">
        <f>SUMIF('Detailed Budget'!$C$17:$C$36,'Reference worksheet Do NOT edit'!B48,'Detailed Budget'!$O$17:$O$36)</f>
        <v>0</v>
      </c>
      <c r="G48" s="295">
        <f>SUMIF('Detailed Budget'!$C$43:$C$62,'Reference worksheet Do NOT edit'!B48,'Detailed Budget'!$O$43:$O$62)</f>
        <v>0</v>
      </c>
      <c r="H48" s="295">
        <f>SUMIF('Detailed Budget'!$C$69:$C$88,'Reference worksheet Do NOT edit'!B48,'Detailed Budget'!$O$69:$O$88)</f>
        <v>0</v>
      </c>
      <c r="I48" s="295">
        <f>SUMIF('Detailed Budget'!$C$95:$C$114,'Reference worksheet Do NOT edit'!B48,'Detailed Budget'!$O$95:$O$114)</f>
        <v>0</v>
      </c>
      <c r="J48" s="295">
        <f>SUMIF('Detailed Budget'!$C$121:$C$140,'Reference worksheet Do NOT edit'!B48,'Detailed Budget'!$O$121:$O$140)</f>
        <v>0</v>
      </c>
      <c r="K48" s="295">
        <f>SUMIF('Detailed Budget'!$C$147:$C$166,'Reference worksheet Do NOT edit'!B48,'Detailed Budget'!$O$147:$O$166)</f>
        <v>0</v>
      </c>
      <c r="L48" s="295">
        <f>SUMIF('Detailed Budget'!$C$173:$C$192,'Reference worksheet Do NOT edit'!B48,'Detailed Budget'!$O$173:$O$192)</f>
        <v>0</v>
      </c>
      <c r="M48" s="295">
        <f>SUMIF('Detailed Budget'!$C$199:$C$218,'Reference worksheet Do NOT edit'!B48,'Detailed Budget'!$O$199:$O$218)</f>
        <v>0</v>
      </c>
      <c r="N48" s="295">
        <f>SUMIF('Detailed Budget'!$C$225:$C$244,'Reference worksheet Do NOT edit'!B48,'Detailed Budget'!$O$225:$O$244)</f>
        <v>0</v>
      </c>
      <c r="O48" s="300">
        <f t="shared" ref="O48:O68" si="3">SUM(F48:N48)</f>
        <v>0</v>
      </c>
    </row>
    <row r="49" spans="2:15" s="40" customFormat="1" x14ac:dyDescent="0.25">
      <c r="B49" s="315" t="str">
        <f t="array" ref="B49">IFERROR(INDEX($C$19:$C$38,MATCH(0,COUNTIF($B$47:B48,$C$19:$C$38),0)),"")</f>
        <v/>
      </c>
      <c r="C49" s="312"/>
      <c r="D49" s="312"/>
      <c r="E49" s="313"/>
      <c r="F49" s="295">
        <f>SUMIF('Detailed Budget'!$C$17:$C$36,'Reference worksheet Do NOT edit'!B49,'Detailed Budget'!$O$17:$O$36)</f>
        <v>0</v>
      </c>
      <c r="G49" s="295">
        <f>SUMIF('Detailed Budget'!$C$43:$C$62,'Reference worksheet Do NOT edit'!B49,'Detailed Budget'!$O$43:$O$62)</f>
        <v>0</v>
      </c>
      <c r="H49" s="295">
        <f>SUMIF('Detailed Budget'!$C$69:$C$88,'Reference worksheet Do NOT edit'!B49,'Detailed Budget'!$O$69:$O$88)</f>
        <v>0</v>
      </c>
      <c r="I49" s="295">
        <f>SUMIF('Detailed Budget'!$C$95:$C$113,'Reference worksheet Do NOT edit'!B49,'Detailed Budget'!$O$95:$O$113)</f>
        <v>0</v>
      </c>
      <c r="J49" s="295">
        <f>SUMIF('Detailed Budget'!$C$121:$C$140,'Reference worksheet Do NOT edit'!B49,'Detailed Budget'!$O$121:$O$140)</f>
        <v>0</v>
      </c>
      <c r="K49" s="295">
        <f>SUMIF('Detailed Budget'!$C$147:$C$166,'Reference worksheet Do NOT edit'!B49,'Detailed Budget'!$O$147:$O$166)</f>
        <v>0</v>
      </c>
      <c r="L49" s="295">
        <f>SUMIF('Detailed Budget'!$C$173:$C$192,'Reference worksheet Do NOT edit'!B49,'Detailed Budget'!$O$173:$O$192)</f>
        <v>0</v>
      </c>
      <c r="M49" s="295">
        <f>SUMIF('Detailed Budget'!$C$199:$C$218,'Reference worksheet Do NOT edit'!B49,'Detailed Budget'!$O$199:$O$218)</f>
        <v>0</v>
      </c>
      <c r="N49" s="295">
        <f>SUMIF('Detailed Budget'!$C$225:$C$244,'Reference worksheet Do NOT edit'!B49,'Detailed Budget'!$O$225:$O$244)</f>
        <v>0</v>
      </c>
      <c r="O49" s="300">
        <f t="shared" si="3"/>
        <v>0</v>
      </c>
    </row>
    <row r="50" spans="2:15" s="40" customFormat="1" x14ac:dyDescent="0.25">
      <c r="B50" s="315" t="str">
        <f t="array" ref="B50">IFERROR(INDEX($C$19:$C$38,MATCH(0,COUNTIF($B$47:B49,$C$19:$C$38),0)),"")</f>
        <v/>
      </c>
      <c r="C50" s="312"/>
      <c r="D50" s="312"/>
      <c r="E50" s="313"/>
      <c r="F50" s="295">
        <f>SUMIF('Detailed Budget'!$C$17:$C$36,'Reference worksheet Do NOT edit'!B50,'Detailed Budget'!$O$17:$O$36)</f>
        <v>0</v>
      </c>
      <c r="G50" s="295">
        <f>SUMIF('Detailed Budget'!$C$43:$C$62,'Reference worksheet Do NOT edit'!B50,'Detailed Budget'!$O$43:$O$62)</f>
        <v>0</v>
      </c>
      <c r="H50" s="295">
        <f>SUMIF('Detailed Budget'!$C$69:$C$88,'Reference worksheet Do NOT edit'!B50,'Detailed Budget'!$O$69:$O$88)</f>
        <v>0</v>
      </c>
      <c r="I50" s="295">
        <f>SUMIF('Detailed Budget'!$C$95:$C$113,'Reference worksheet Do NOT edit'!B50,'Detailed Budget'!$O$95:$O$113)</f>
        <v>0</v>
      </c>
      <c r="J50" s="295">
        <f>SUMIF('Detailed Budget'!$C$121:$C$140,'Reference worksheet Do NOT edit'!B50,'Detailed Budget'!$O$121:$O$140)</f>
        <v>0</v>
      </c>
      <c r="K50" s="295">
        <f>SUMIF('Detailed Budget'!$C$147:$C$166,'Reference worksheet Do NOT edit'!B50,'Detailed Budget'!$O$147:$O$166)</f>
        <v>0</v>
      </c>
      <c r="L50" s="295">
        <f>SUMIF('Detailed Budget'!$C$173:$C$192,'Reference worksheet Do NOT edit'!B50,'Detailed Budget'!$O$173:$O$192)</f>
        <v>0</v>
      </c>
      <c r="M50" s="295">
        <f>SUMIF('Detailed Budget'!$C$199:$C$218,'Reference worksheet Do NOT edit'!B50,'Detailed Budget'!$O$199:$O$218)</f>
        <v>0</v>
      </c>
      <c r="N50" s="295">
        <f>SUMIF('Detailed Budget'!$C$225:$C$244,'Reference worksheet Do NOT edit'!B50,'Detailed Budget'!$O$225:$O$244)</f>
        <v>0</v>
      </c>
      <c r="O50" s="300">
        <f t="shared" si="3"/>
        <v>0</v>
      </c>
    </row>
    <row r="51" spans="2:15" s="40" customFormat="1" x14ac:dyDescent="0.25">
      <c r="B51" s="315" t="str">
        <f t="array" ref="B51">IFERROR(INDEX($C$19:$C$38,MATCH(0,COUNTIF($B$47:B50,$C$19:$C$38),0)),"")</f>
        <v/>
      </c>
      <c r="C51" s="312"/>
      <c r="D51" s="312"/>
      <c r="E51" s="313"/>
      <c r="F51" s="295">
        <f>SUMIF('Detailed Budget'!$C$17:$C$36,'Reference worksheet Do NOT edit'!B51,'Detailed Budget'!$O$17:$O$36)</f>
        <v>0</v>
      </c>
      <c r="G51" s="295">
        <f>SUMIF('Detailed Budget'!$C$43:$C$62,'Reference worksheet Do NOT edit'!B51,'Detailed Budget'!$O$43:$O$62)</f>
        <v>0</v>
      </c>
      <c r="H51" s="295">
        <f>SUMIF('Detailed Budget'!$C$69:$C$88,'Reference worksheet Do NOT edit'!B51,'Detailed Budget'!$O$69:$O$88)</f>
        <v>0</v>
      </c>
      <c r="I51" s="295">
        <f>SUMIF('Detailed Budget'!$C$95:$C$113,'Reference worksheet Do NOT edit'!B51,'Detailed Budget'!$O$95:$O$113)</f>
        <v>0</v>
      </c>
      <c r="J51" s="295">
        <f>SUMIF('Detailed Budget'!$C$121:$C$140,'Reference worksheet Do NOT edit'!B51,'Detailed Budget'!$O$121:$O$140)</f>
        <v>0</v>
      </c>
      <c r="K51" s="295">
        <f>SUMIF('Detailed Budget'!$C$147:$C$166,'Reference worksheet Do NOT edit'!B51,'Detailed Budget'!$O$147:$O$166)</f>
        <v>0</v>
      </c>
      <c r="L51" s="295">
        <f>SUMIF('Detailed Budget'!$C$173:$C$192,'Reference worksheet Do NOT edit'!B51,'Detailed Budget'!$O$173:$O$192)</f>
        <v>0</v>
      </c>
      <c r="M51" s="295">
        <f>SUMIF('Detailed Budget'!$C$199:$C$218,'Reference worksheet Do NOT edit'!B51,'Detailed Budget'!$O$199:$O$218)</f>
        <v>0</v>
      </c>
      <c r="N51" s="295">
        <f>SUMIF('Detailed Budget'!$C$225:$C$244,'Reference worksheet Do NOT edit'!B51,'Detailed Budget'!$O$225:$O$244)</f>
        <v>0</v>
      </c>
      <c r="O51" s="300">
        <f t="shared" si="3"/>
        <v>0</v>
      </c>
    </row>
    <row r="52" spans="2:15" s="40" customFormat="1" x14ac:dyDescent="0.25">
      <c r="B52" s="315" t="str">
        <f t="array" ref="B52">IFERROR(INDEX($C$19:$C$38,MATCH(0,COUNTIF($B$47:B51,$C$19:$C$38),0)),"")</f>
        <v/>
      </c>
      <c r="C52" s="312"/>
      <c r="D52" s="312"/>
      <c r="E52" s="313"/>
      <c r="F52" s="295">
        <f>SUMIF('Detailed Budget'!$C$17:$C$36,'Reference worksheet Do NOT edit'!B52,'Detailed Budget'!$O$17:$O$36)</f>
        <v>0</v>
      </c>
      <c r="G52" s="295">
        <f>SUMIF('Detailed Budget'!$C$43:$C$62,'Reference worksheet Do NOT edit'!B52,'Detailed Budget'!$O$43:$O$62)</f>
        <v>0</v>
      </c>
      <c r="H52" s="295">
        <f>SUMIF('Detailed Budget'!$C$69:$C$88,'Reference worksheet Do NOT edit'!B52,'Detailed Budget'!$O$69:$O$88)</f>
        <v>0</v>
      </c>
      <c r="I52" s="295">
        <f>SUMIF('Detailed Budget'!$C$95:$C$113,'Reference worksheet Do NOT edit'!B52,'Detailed Budget'!$O$95:$O$113)</f>
        <v>0</v>
      </c>
      <c r="J52" s="295">
        <f>SUMIF('Detailed Budget'!$C$121:$C$140,'Reference worksheet Do NOT edit'!B52,'Detailed Budget'!$O$121:$O$140)</f>
        <v>0</v>
      </c>
      <c r="K52" s="295">
        <f>SUMIF('Detailed Budget'!$C$147:$C$166,'Reference worksheet Do NOT edit'!B52,'Detailed Budget'!$O$147:$O$166)</f>
        <v>0</v>
      </c>
      <c r="L52" s="295">
        <f>SUMIF('Detailed Budget'!$C$173:$C$192,'Reference worksheet Do NOT edit'!B52,'Detailed Budget'!$O$173:$O$192)</f>
        <v>0</v>
      </c>
      <c r="M52" s="295">
        <f>SUMIF('Detailed Budget'!$C$199:$C$218,'Reference worksheet Do NOT edit'!B52,'Detailed Budget'!$O$199:$O$218)</f>
        <v>0</v>
      </c>
      <c r="N52" s="295">
        <f>SUMIF('Detailed Budget'!$C$225:$C$244,'Reference worksheet Do NOT edit'!B52,'Detailed Budget'!$O$225:$O$244)</f>
        <v>0</v>
      </c>
      <c r="O52" s="300">
        <f t="shared" si="3"/>
        <v>0</v>
      </c>
    </row>
    <row r="53" spans="2:15" s="40" customFormat="1" x14ac:dyDescent="0.25">
      <c r="B53" s="315" t="str">
        <f t="array" ref="B53">IFERROR(INDEX($C$19:$C$38,MATCH(0,COUNTIF($B$47:B52,$C$19:$C$38),0)),"")</f>
        <v/>
      </c>
      <c r="C53" s="312"/>
      <c r="D53" s="312"/>
      <c r="E53" s="313"/>
      <c r="F53" s="295">
        <f>SUMIF('Detailed Budget'!$C$17:$C$36,'Reference worksheet Do NOT edit'!B53,'Detailed Budget'!$O$17:$O$36)</f>
        <v>0</v>
      </c>
      <c r="G53" s="295">
        <f>SUMIF('Detailed Budget'!$C$43:$C$62,'Reference worksheet Do NOT edit'!B53,'Detailed Budget'!$O$43:$O$62)</f>
        <v>0</v>
      </c>
      <c r="H53" s="295">
        <f>SUMIF('Detailed Budget'!$C$69:$C$88,'Reference worksheet Do NOT edit'!B53,'Detailed Budget'!$O$69:$O$88)</f>
        <v>0</v>
      </c>
      <c r="I53" s="295">
        <f>SUMIF('Detailed Budget'!$C$95:$C$113,'Reference worksheet Do NOT edit'!B53,'Detailed Budget'!$O$95:$O$113)</f>
        <v>0</v>
      </c>
      <c r="J53" s="295">
        <f>SUMIF('Detailed Budget'!$C$121:$C$140,'Reference worksheet Do NOT edit'!B53,'Detailed Budget'!$O$121:$O$140)</f>
        <v>0</v>
      </c>
      <c r="K53" s="295">
        <f>SUMIF('Detailed Budget'!$C$147:$C$166,'Reference worksheet Do NOT edit'!B53,'Detailed Budget'!$O$147:$O$166)</f>
        <v>0</v>
      </c>
      <c r="L53" s="295">
        <f>SUMIF('Detailed Budget'!$C$173:$C$192,'Reference worksheet Do NOT edit'!B53,'Detailed Budget'!$O$173:$O$192)</f>
        <v>0</v>
      </c>
      <c r="M53" s="295">
        <f>SUMIF('Detailed Budget'!$C$199:$C$218,'Reference worksheet Do NOT edit'!B53,'Detailed Budget'!$O$199:$O$218)</f>
        <v>0</v>
      </c>
      <c r="N53" s="295">
        <f>SUMIF('Detailed Budget'!$C$225:$C$244,'Reference worksheet Do NOT edit'!B53,'Detailed Budget'!$O$225:$O$244)</f>
        <v>0</v>
      </c>
      <c r="O53" s="300">
        <f t="shared" si="3"/>
        <v>0</v>
      </c>
    </row>
    <row r="54" spans="2:15" s="40" customFormat="1" x14ac:dyDescent="0.25">
      <c r="B54" s="315" t="str">
        <f t="array" ref="B54">IFERROR(INDEX($C$19:$C$38,MATCH(0,COUNTIF($B$47:B53,$C$19:$C$38),0)),"")</f>
        <v/>
      </c>
      <c r="C54" s="312"/>
      <c r="D54" s="312"/>
      <c r="E54" s="313"/>
      <c r="F54" s="295">
        <f>SUMIF('Detailed Budget'!$C$17:$C$36,'Reference worksheet Do NOT edit'!B54,'Detailed Budget'!$O$17:$O$36)</f>
        <v>0</v>
      </c>
      <c r="G54" s="295">
        <f>SUMIF('Detailed Budget'!$C$43:$C$62,'Reference worksheet Do NOT edit'!B54,'Detailed Budget'!$O$43:$O$62)</f>
        <v>0</v>
      </c>
      <c r="H54" s="295">
        <f>SUMIF('Detailed Budget'!$C$69:$C$88,'Reference worksheet Do NOT edit'!B54,'Detailed Budget'!$O$69:$O$88)</f>
        <v>0</v>
      </c>
      <c r="I54" s="295">
        <f>SUMIF('Detailed Budget'!$C$95:$C$113,'Reference worksheet Do NOT edit'!B54,'Detailed Budget'!$O$95:$O$113)</f>
        <v>0</v>
      </c>
      <c r="J54" s="295">
        <f>SUMIF('Detailed Budget'!$C$121:$C$140,'Reference worksheet Do NOT edit'!B54,'Detailed Budget'!$O$121:$O$140)</f>
        <v>0</v>
      </c>
      <c r="K54" s="295">
        <f>SUMIF('Detailed Budget'!$C$147:$C$166,'Reference worksheet Do NOT edit'!B54,'Detailed Budget'!$O$147:$O$166)</f>
        <v>0</v>
      </c>
      <c r="L54" s="295">
        <f>SUMIF('Detailed Budget'!$C$173:$C$192,'Reference worksheet Do NOT edit'!B54,'Detailed Budget'!$O$173:$O$192)</f>
        <v>0</v>
      </c>
      <c r="M54" s="295">
        <f>SUMIF('Detailed Budget'!$C$199:$C$218,'Reference worksheet Do NOT edit'!B54,'Detailed Budget'!$O$199:$O$218)</f>
        <v>0</v>
      </c>
      <c r="N54" s="295">
        <f>SUMIF('Detailed Budget'!$C$225:$C$244,'Reference worksheet Do NOT edit'!B54,'Detailed Budget'!$O$225:$O$244)</f>
        <v>0</v>
      </c>
      <c r="O54" s="300">
        <f t="shared" si="3"/>
        <v>0</v>
      </c>
    </row>
    <row r="55" spans="2:15" s="40" customFormat="1" x14ac:dyDescent="0.25">
      <c r="B55" s="315" t="str">
        <f t="array" ref="B55">IFERROR(INDEX($C$19:$C$38,MATCH(0,COUNTIF($B$47:B54,$C$19:$C$38),0)),"")</f>
        <v/>
      </c>
      <c r="C55" s="312"/>
      <c r="D55" s="312"/>
      <c r="E55" s="313"/>
      <c r="F55" s="295">
        <f>SUMIF('Detailed Budget'!$C$17:$C$36,'Reference worksheet Do NOT edit'!B55,'Detailed Budget'!$O$17:$O$36)</f>
        <v>0</v>
      </c>
      <c r="G55" s="295">
        <f>SUMIF('Detailed Budget'!$C$43:$C$62,'Reference worksheet Do NOT edit'!B55,'Detailed Budget'!$O$43:$O$62)</f>
        <v>0</v>
      </c>
      <c r="H55" s="295">
        <f>SUMIF('Detailed Budget'!$C$69:$C$88,'Reference worksheet Do NOT edit'!B55,'Detailed Budget'!$O$69:$O$88)</f>
        <v>0</v>
      </c>
      <c r="I55" s="295">
        <f>SUMIF('Detailed Budget'!$C$95:$C$113,'Reference worksheet Do NOT edit'!B55,'Detailed Budget'!$O$95:$O$113)</f>
        <v>0</v>
      </c>
      <c r="J55" s="295">
        <f>SUMIF('Detailed Budget'!$C$121:$C$140,'Reference worksheet Do NOT edit'!B55,'Detailed Budget'!$O$121:$O$140)</f>
        <v>0</v>
      </c>
      <c r="K55" s="295">
        <f>SUMIF('Detailed Budget'!$C$147:$C$166,'Reference worksheet Do NOT edit'!B55,'Detailed Budget'!$O$147:$O$166)</f>
        <v>0</v>
      </c>
      <c r="L55" s="295">
        <f>SUMIF('Detailed Budget'!$C$173:$C$192,'Reference worksheet Do NOT edit'!B55,'Detailed Budget'!$O$173:$O$192)</f>
        <v>0</v>
      </c>
      <c r="M55" s="295">
        <f>SUMIF('Detailed Budget'!$C$199:$C$218,'Reference worksheet Do NOT edit'!B55,'Detailed Budget'!$O$199:$O$218)</f>
        <v>0</v>
      </c>
      <c r="N55" s="295">
        <f>SUMIF('Detailed Budget'!$C$225:$C$244,'Reference worksheet Do NOT edit'!B55,'Detailed Budget'!$O$225:$O$244)</f>
        <v>0</v>
      </c>
      <c r="O55" s="300">
        <f t="shared" si="3"/>
        <v>0</v>
      </c>
    </row>
    <row r="56" spans="2:15" s="40" customFormat="1" x14ac:dyDescent="0.25">
      <c r="B56" s="315" t="str">
        <f t="array" ref="B56">IFERROR(INDEX($C$19:$C$38,MATCH(0,COUNTIF($B$47:B55,$C$19:$C$38),0)),"")</f>
        <v/>
      </c>
      <c r="C56" s="312"/>
      <c r="D56" s="312"/>
      <c r="E56" s="313"/>
      <c r="F56" s="295">
        <f>SUMIF('Detailed Budget'!$C$17:$C$36,'Reference worksheet Do NOT edit'!B56,'Detailed Budget'!$O$17:$O$36)</f>
        <v>0</v>
      </c>
      <c r="G56" s="295">
        <f>SUMIF('Detailed Budget'!$C$43:$C$62,'Reference worksheet Do NOT edit'!B56,'Detailed Budget'!$O$43:$O$62)</f>
        <v>0</v>
      </c>
      <c r="H56" s="295">
        <f>SUMIF('Detailed Budget'!$C$69:$C$88,'Reference worksheet Do NOT edit'!B56,'Detailed Budget'!$O$69:$O$88)</f>
        <v>0</v>
      </c>
      <c r="I56" s="295">
        <f>SUMIF('Detailed Budget'!$C$95:$C$113,'Reference worksheet Do NOT edit'!B56,'Detailed Budget'!$O$95:$O$113)</f>
        <v>0</v>
      </c>
      <c r="J56" s="295">
        <f>SUMIF('Detailed Budget'!$C$121:$C$140,'Reference worksheet Do NOT edit'!B56,'Detailed Budget'!$O$121:$O$140)</f>
        <v>0</v>
      </c>
      <c r="K56" s="295">
        <f>SUMIF('Detailed Budget'!$C$147:$C$166,'Reference worksheet Do NOT edit'!B56,'Detailed Budget'!$O$147:$O$166)</f>
        <v>0</v>
      </c>
      <c r="L56" s="295">
        <f>SUMIF('Detailed Budget'!$C$173:$C$192,'Reference worksheet Do NOT edit'!B56,'Detailed Budget'!$O$173:$O$192)</f>
        <v>0</v>
      </c>
      <c r="M56" s="295">
        <f>SUMIF('Detailed Budget'!$C$199:$C$218,'Reference worksheet Do NOT edit'!B56,'Detailed Budget'!$O$199:$O$218)</f>
        <v>0</v>
      </c>
      <c r="N56" s="295">
        <f>SUMIF('Detailed Budget'!$C$225:$C$244,'Reference worksheet Do NOT edit'!B56,'Detailed Budget'!$O$225:$O$244)</f>
        <v>0</v>
      </c>
      <c r="O56" s="300">
        <f t="shared" si="3"/>
        <v>0</v>
      </c>
    </row>
    <row r="57" spans="2:15" s="40" customFormat="1" x14ac:dyDescent="0.25">
      <c r="B57" s="315" t="str">
        <f t="array" ref="B57">IFERROR(INDEX($C$19:$C$38,MATCH(0,COUNTIF($B$47:B56,$C$19:$C$38),0)),"")</f>
        <v/>
      </c>
      <c r="C57" s="312"/>
      <c r="D57" s="312"/>
      <c r="E57" s="313"/>
      <c r="F57" s="295">
        <f>SUMIF('Detailed Budget'!$C$17:$C$36,'Reference worksheet Do NOT edit'!B57,'Detailed Budget'!$O$17:$O$36)</f>
        <v>0</v>
      </c>
      <c r="G57" s="295">
        <f>SUMIF('Detailed Budget'!$C$43:$C$62,'Reference worksheet Do NOT edit'!B57,'Detailed Budget'!$O$43:$O$62)</f>
        <v>0</v>
      </c>
      <c r="H57" s="295">
        <f>SUMIF('Detailed Budget'!$C$69:$C$88,'Reference worksheet Do NOT edit'!B57,'Detailed Budget'!$O$69:$O$88)</f>
        <v>0</v>
      </c>
      <c r="I57" s="295">
        <f>SUMIF('Detailed Budget'!$C$95:$C$113,'Reference worksheet Do NOT edit'!B57,'Detailed Budget'!$O$95:$O$113)</f>
        <v>0</v>
      </c>
      <c r="J57" s="295">
        <f>SUMIF('Detailed Budget'!$C$121:$C$140,'Reference worksheet Do NOT edit'!B57,'Detailed Budget'!$O$121:$O$140)</f>
        <v>0</v>
      </c>
      <c r="K57" s="295">
        <f>SUMIF('Detailed Budget'!$C$147:$C$166,'Reference worksheet Do NOT edit'!B57,'Detailed Budget'!$O$147:$O$166)</f>
        <v>0</v>
      </c>
      <c r="L57" s="295">
        <f>SUMIF('Detailed Budget'!$C$173:$C$192,'Reference worksheet Do NOT edit'!B57,'Detailed Budget'!$O$173:$O$192)</f>
        <v>0</v>
      </c>
      <c r="M57" s="295">
        <f>SUMIF('Detailed Budget'!$C$199:$C$218,'Reference worksheet Do NOT edit'!B57,'Detailed Budget'!$O$199:$O$218)</f>
        <v>0</v>
      </c>
      <c r="N57" s="295">
        <f>SUMIF('Detailed Budget'!$C$225:$C$244,'Reference worksheet Do NOT edit'!B57,'Detailed Budget'!$O$225:$O$244)</f>
        <v>0</v>
      </c>
      <c r="O57" s="300">
        <f t="shared" si="3"/>
        <v>0</v>
      </c>
    </row>
    <row r="58" spans="2:15" s="40" customFormat="1" x14ac:dyDescent="0.25">
      <c r="B58" s="315" t="str">
        <f t="array" ref="B58">IFERROR(INDEX($C$19:$C$38,MATCH(0,COUNTIF($B$47:B57,$C$19:$C$38),0)),"")</f>
        <v/>
      </c>
      <c r="C58" s="312"/>
      <c r="D58" s="312"/>
      <c r="E58" s="313"/>
      <c r="F58" s="295">
        <f>SUMIF('Detailed Budget'!$C$17:$C$36,'Reference worksheet Do NOT edit'!B58,'Detailed Budget'!$O$17:$O$36)</f>
        <v>0</v>
      </c>
      <c r="G58" s="295">
        <f>SUMIF('Detailed Budget'!$C$43:$C$62,'Reference worksheet Do NOT edit'!B58,'Detailed Budget'!$O$43:$O$62)</f>
        <v>0</v>
      </c>
      <c r="H58" s="295">
        <f>SUMIF('Detailed Budget'!$C$69:$C$88,'Reference worksheet Do NOT edit'!B58,'Detailed Budget'!$O$69:$O$88)</f>
        <v>0</v>
      </c>
      <c r="I58" s="295">
        <f>SUMIF('Detailed Budget'!$C$95:$C$113,'Reference worksheet Do NOT edit'!B58,'Detailed Budget'!$O$95:$O$113)</f>
        <v>0</v>
      </c>
      <c r="J58" s="295">
        <f>SUMIF('Detailed Budget'!$C$121:$C$140,'Reference worksheet Do NOT edit'!B58,'Detailed Budget'!$O$121:$O$140)</f>
        <v>0</v>
      </c>
      <c r="K58" s="295">
        <f>SUMIF('Detailed Budget'!$C$147:$C$166,'Reference worksheet Do NOT edit'!B58,'Detailed Budget'!$O$147:$O$166)</f>
        <v>0</v>
      </c>
      <c r="L58" s="295">
        <f>SUMIF('Detailed Budget'!$C$173:$C$192,'Reference worksheet Do NOT edit'!B58,'Detailed Budget'!$O$173:$O$192)</f>
        <v>0</v>
      </c>
      <c r="M58" s="295">
        <f>SUMIF('Detailed Budget'!$C$199:$C$218,'Reference worksheet Do NOT edit'!B58,'Detailed Budget'!$O$199:$O$218)</f>
        <v>0</v>
      </c>
      <c r="N58" s="295">
        <f>SUMIF('Detailed Budget'!$C$225:$C$244,'Reference worksheet Do NOT edit'!B58,'Detailed Budget'!$O$225:$O$244)</f>
        <v>0</v>
      </c>
      <c r="O58" s="300">
        <f t="shared" si="3"/>
        <v>0</v>
      </c>
    </row>
    <row r="59" spans="2:15" s="40" customFormat="1" x14ac:dyDescent="0.25">
      <c r="B59" s="315" t="str">
        <f t="array" ref="B59">IFERROR(INDEX($C$19:$C$38,MATCH(0,COUNTIF($B$47:B58,$C$19:$C$38),0)),"")</f>
        <v/>
      </c>
      <c r="C59" s="312"/>
      <c r="D59" s="312"/>
      <c r="E59" s="313"/>
      <c r="F59" s="295">
        <f>SUMIF('Detailed Budget'!$C$17:$C$36,'Reference worksheet Do NOT edit'!B59,'Detailed Budget'!$O$17:$O$36)</f>
        <v>0</v>
      </c>
      <c r="G59" s="295">
        <f>SUMIF('Detailed Budget'!$C$43:$C$62,'Reference worksheet Do NOT edit'!B59,'Detailed Budget'!$O$43:$O$62)</f>
        <v>0</v>
      </c>
      <c r="H59" s="295">
        <f>SUMIF('Detailed Budget'!$C$69:$C$88,'Reference worksheet Do NOT edit'!B59,'Detailed Budget'!$O$69:$O$88)</f>
        <v>0</v>
      </c>
      <c r="I59" s="295">
        <f>SUMIF('Detailed Budget'!$C$95:$C$113,'Reference worksheet Do NOT edit'!B59,'Detailed Budget'!$O$95:$O$113)</f>
        <v>0</v>
      </c>
      <c r="J59" s="295">
        <f>SUMIF('Detailed Budget'!$C$121:$C$140,'Reference worksheet Do NOT edit'!B59,'Detailed Budget'!$O$121:$O$140)</f>
        <v>0</v>
      </c>
      <c r="K59" s="295">
        <f>SUMIF('Detailed Budget'!$C$147:$C$166,'Reference worksheet Do NOT edit'!B59,'Detailed Budget'!$O$147:$O$166)</f>
        <v>0</v>
      </c>
      <c r="L59" s="295">
        <f>SUMIF('Detailed Budget'!$C$173:$C$192,'Reference worksheet Do NOT edit'!B59,'Detailed Budget'!$O$173:$O$192)</f>
        <v>0</v>
      </c>
      <c r="M59" s="295">
        <f>SUMIF('Detailed Budget'!$C$199:$C$218,'Reference worksheet Do NOT edit'!B59,'Detailed Budget'!$O$199:$O$218)</f>
        <v>0</v>
      </c>
      <c r="N59" s="295">
        <f>SUMIF('Detailed Budget'!$C$225:$C$244,'Reference worksheet Do NOT edit'!B59,'Detailed Budget'!$O$225:$O$244)</f>
        <v>0</v>
      </c>
      <c r="O59" s="300">
        <f t="shared" si="3"/>
        <v>0</v>
      </c>
    </row>
    <row r="60" spans="2:15" s="40" customFormat="1" x14ac:dyDescent="0.25">
      <c r="B60" s="315" t="str">
        <f t="array" ref="B60">IFERROR(INDEX($C$19:$C$38,MATCH(0,COUNTIF($B$47:B59,$C$19:$C$38),0)),"")</f>
        <v/>
      </c>
      <c r="C60" s="312"/>
      <c r="D60" s="312"/>
      <c r="E60" s="313"/>
      <c r="F60" s="295">
        <f>SUMIF('Detailed Budget'!$C$17:$C$36,'Reference worksheet Do NOT edit'!B60,'Detailed Budget'!$O$17:$O$36)</f>
        <v>0</v>
      </c>
      <c r="G60" s="295">
        <f>SUMIF('Detailed Budget'!$C$43:$C$62,'Reference worksheet Do NOT edit'!B60,'Detailed Budget'!$O$43:$O$62)</f>
        <v>0</v>
      </c>
      <c r="H60" s="295">
        <f>SUMIF('Detailed Budget'!$C$69:$C$88,'Reference worksheet Do NOT edit'!B60,'Detailed Budget'!$O$69:$O$88)</f>
        <v>0</v>
      </c>
      <c r="I60" s="295">
        <f>SUMIF('Detailed Budget'!$C$95:$C$113,'Reference worksheet Do NOT edit'!B60,'Detailed Budget'!$O$95:$O$113)</f>
        <v>0</v>
      </c>
      <c r="J60" s="295">
        <f>SUMIF('Detailed Budget'!$C$121:$C$140,'Reference worksheet Do NOT edit'!B60,'Detailed Budget'!$O$121:$O$140)</f>
        <v>0</v>
      </c>
      <c r="K60" s="295">
        <f>SUMIF('Detailed Budget'!$C$147:$C$166,'Reference worksheet Do NOT edit'!B60,'Detailed Budget'!$O$147:$O$166)</f>
        <v>0</v>
      </c>
      <c r="L60" s="295">
        <f>SUMIF('Detailed Budget'!$C$173:$C$192,'Reference worksheet Do NOT edit'!B60,'Detailed Budget'!$O$173:$O$192)</f>
        <v>0</v>
      </c>
      <c r="M60" s="295">
        <f>SUMIF('Detailed Budget'!$C$199:$C$218,'Reference worksheet Do NOT edit'!B60,'Detailed Budget'!$O$199:$O$218)</f>
        <v>0</v>
      </c>
      <c r="N60" s="295">
        <f>SUMIF('Detailed Budget'!$C$225:$C$244,'Reference worksheet Do NOT edit'!B60,'Detailed Budget'!$O$225:$O$244)</f>
        <v>0</v>
      </c>
      <c r="O60" s="300">
        <f t="shared" si="3"/>
        <v>0</v>
      </c>
    </row>
    <row r="61" spans="2:15" s="40" customFormat="1" x14ac:dyDescent="0.25">
      <c r="B61" s="315" t="str">
        <f t="array" ref="B61">IFERROR(INDEX($C$19:$C$38,MATCH(0,COUNTIF($B$47:B60,$C$19:$C$38),0)),"")</f>
        <v/>
      </c>
      <c r="C61" s="312"/>
      <c r="D61" s="312"/>
      <c r="E61" s="313"/>
      <c r="F61" s="295">
        <f>SUMIF('Detailed Budget'!$C$17:$C$36,'Reference worksheet Do NOT edit'!B61,'Detailed Budget'!$O$17:$O$36)</f>
        <v>0</v>
      </c>
      <c r="G61" s="295">
        <f>SUMIF('Detailed Budget'!$C$43:$C$62,'Reference worksheet Do NOT edit'!B61,'Detailed Budget'!$O$43:$O$62)</f>
        <v>0</v>
      </c>
      <c r="H61" s="295">
        <f>SUMIF('Detailed Budget'!$C$69:$C$88,'Reference worksheet Do NOT edit'!B61,'Detailed Budget'!$O$69:$O$88)</f>
        <v>0</v>
      </c>
      <c r="I61" s="295">
        <f>SUMIF('Detailed Budget'!$C$95:$C$113,'Reference worksheet Do NOT edit'!B61,'Detailed Budget'!$O$95:$O$113)</f>
        <v>0</v>
      </c>
      <c r="J61" s="295">
        <f>SUMIF('Detailed Budget'!$C$121:$C$140,'Reference worksheet Do NOT edit'!B61,'Detailed Budget'!$O$121:$O$140)</f>
        <v>0</v>
      </c>
      <c r="K61" s="295">
        <f>SUMIF('Detailed Budget'!$C$147:$C$166,'Reference worksheet Do NOT edit'!B61,'Detailed Budget'!$O$147:$O$166)</f>
        <v>0</v>
      </c>
      <c r="L61" s="295">
        <f>SUMIF('Detailed Budget'!$C$173:$C$192,'Reference worksheet Do NOT edit'!B61,'Detailed Budget'!$O$173:$O$192)</f>
        <v>0</v>
      </c>
      <c r="M61" s="295">
        <f>SUMIF('Detailed Budget'!$C$199:$C$218,'Reference worksheet Do NOT edit'!B61,'Detailed Budget'!$O$199:$O$218)</f>
        <v>0</v>
      </c>
      <c r="N61" s="295">
        <f>SUMIF('Detailed Budget'!$C$225:$C$244,'Reference worksheet Do NOT edit'!B61,'Detailed Budget'!$O$225:$O$244)</f>
        <v>0</v>
      </c>
      <c r="O61" s="300">
        <f t="shared" si="3"/>
        <v>0</v>
      </c>
    </row>
    <row r="62" spans="2:15" s="40" customFormat="1" x14ac:dyDescent="0.25">
      <c r="B62" s="315" t="str">
        <f t="array" ref="B62">IFERROR(INDEX($C$19:$C$38,MATCH(0,COUNTIF($B$47:B61,$C$19:$C$38),0)),"")</f>
        <v/>
      </c>
      <c r="C62" s="312"/>
      <c r="D62" s="312"/>
      <c r="E62" s="313"/>
      <c r="F62" s="295">
        <f>SUMIF('Detailed Budget'!$C$17:$C$36,'Reference worksheet Do NOT edit'!B62,'Detailed Budget'!$O$17:$O$36)</f>
        <v>0</v>
      </c>
      <c r="G62" s="295">
        <f>SUMIF('Detailed Budget'!$C$43:$C$62,'Reference worksheet Do NOT edit'!B62,'Detailed Budget'!$O$43:$O$62)</f>
        <v>0</v>
      </c>
      <c r="H62" s="295">
        <f>SUMIF('Detailed Budget'!$C$69:$C$88,'Reference worksheet Do NOT edit'!B62,'Detailed Budget'!$O$69:$O$88)</f>
        <v>0</v>
      </c>
      <c r="I62" s="295">
        <f>SUMIF('Detailed Budget'!$C$95:$C$113,'Reference worksheet Do NOT edit'!B62,'Detailed Budget'!$O$95:$O$113)</f>
        <v>0</v>
      </c>
      <c r="J62" s="295">
        <f>SUMIF('Detailed Budget'!$C$121:$C$140,'Reference worksheet Do NOT edit'!B62,'Detailed Budget'!$O$121:$O$140)</f>
        <v>0</v>
      </c>
      <c r="K62" s="295">
        <f>SUMIF('Detailed Budget'!$C$147:$C$166,'Reference worksheet Do NOT edit'!B62,'Detailed Budget'!$O$147:$O$166)</f>
        <v>0</v>
      </c>
      <c r="L62" s="295">
        <f>SUMIF('Detailed Budget'!$C$173:$C$192,'Reference worksheet Do NOT edit'!B62,'Detailed Budget'!$O$173:$O$192)</f>
        <v>0</v>
      </c>
      <c r="M62" s="295">
        <f>SUMIF('Detailed Budget'!$C$199:$C$218,'Reference worksheet Do NOT edit'!B62,'Detailed Budget'!$O$199:$O$218)</f>
        <v>0</v>
      </c>
      <c r="N62" s="295">
        <f>SUMIF('Detailed Budget'!$C$225:$C$244,'Reference worksheet Do NOT edit'!B62,'Detailed Budget'!$O$225:$O$244)</f>
        <v>0</v>
      </c>
      <c r="O62" s="300">
        <f t="shared" si="3"/>
        <v>0</v>
      </c>
    </row>
    <row r="63" spans="2:15" s="40" customFormat="1" x14ac:dyDescent="0.25">
      <c r="B63" s="315" t="str">
        <f t="array" ref="B63">IFERROR(INDEX($C$19:$C$38,MATCH(0,COUNTIF($B$47:B62,$C$19:$C$38),0)),"")</f>
        <v/>
      </c>
      <c r="C63" s="312"/>
      <c r="D63" s="312"/>
      <c r="E63" s="313"/>
      <c r="F63" s="295">
        <f>SUMIF('Detailed Budget'!$C$17:$C$36,'Reference worksheet Do NOT edit'!B63,'Detailed Budget'!$O$17:$O$36)</f>
        <v>0</v>
      </c>
      <c r="G63" s="295">
        <f>SUMIF('Detailed Budget'!$C$43:$C$62,'Reference worksheet Do NOT edit'!B63,'Detailed Budget'!$O$43:$O$62)</f>
        <v>0</v>
      </c>
      <c r="H63" s="295">
        <f>SUMIF('Detailed Budget'!$C$69:$C$88,'Reference worksheet Do NOT edit'!B63,'Detailed Budget'!$O$69:$O$88)</f>
        <v>0</v>
      </c>
      <c r="I63" s="295">
        <f>SUMIF('Detailed Budget'!$C$95:$C$113,'Reference worksheet Do NOT edit'!B63,'Detailed Budget'!$O$95:$O$113)</f>
        <v>0</v>
      </c>
      <c r="J63" s="295">
        <f>SUMIF('Detailed Budget'!$C$121:$C$140,'Reference worksheet Do NOT edit'!B63,'Detailed Budget'!$O$121:$O$140)</f>
        <v>0</v>
      </c>
      <c r="K63" s="295">
        <f>SUMIF('Detailed Budget'!$C$147:$C$166,'Reference worksheet Do NOT edit'!B63,'Detailed Budget'!$O$147:$O$166)</f>
        <v>0</v>
      </c>
      <c r="L63" s="295">
        <f>SUMIF('Detailed Budget'!$C$173:$C$192,'Reference worksheet Do NOT edit'!B63,'Detailed Budget'!$O$173:$O$192)</f>
        <v>0</v>
      </c>
      <c r="M63" s="295">
        <f>SUMIF('Detailed Budget'!$C$199:$C$218,'Reference worksheet Do NOT edit'!B63,'Detailed Budget'!$O$199:$O$218)</f>
        <v>0</v>
      </c>
      <c r="N63" s="295">
        <f>SUMIF('Detailed Budget'!$C$225:$C$244,'Reference worksheet Do NOT edit'!B63,'Detailed Budget'!$O$225:$O$244)</f>
        <v>0</v>
      </c>
      <c r="O63" s="300">
        <f t="shared" si="3"/>
        <v>0</v>
      </c>
    </row>
    <row r="64" spans="2:15" s="40" customFormat="1" x14ac:dyDescent="0.25">
      <c r="B64" s="315" t="str">
        <f t="array" ref="B64">IFERROR(INDEX($C$19:$C$38,MATCH(0,COUNTIF($B$47:B63,$C$19:$C$38),0)),"")</f>
        <v/>
      </c>
      <c r="C64" s="312"/>
      <c r="D64" s="312"/>
      <c r="E64" s="313"/>
      <c r="F64" s="295">
        <f>SUMIF('Detailed Budget'!$C$17:$C$36,'Reference worksheet Do NOT edit'!B64,'Detailed Budget'!$O$17:$O$36)</f>
        <v>0</v>
      </c>
      <c r="G64" s="295">
        <f>SUMIF('Detailed Budget'!$C$43:$C$62,'Reference worksheet Do NOT edit'!B64,'Detailed Budget'!$O$43:$O$62)</f>
        <v>0</v>
      </c>
      <c r="H64" s="295">
        <f>SUMIF('Detailed Budget'!$C$69:$C$88,'Reference worksheet Do NOT edit'!B64,'Detailed Budget'!$O$69:$O$88)</f>
        <v>0</v>
      </c>
      <c r="I64" s="295">
        <f>SUMIF('Detailed Budget'!$C$95:$C$113,'Reference worksheet Do NOT edit'!B64,'Detailed Budget'!$O$95:$O$113)</f>
        <v>0</v>
      </c>
      <c r="J64" s="295">
        <f>SUMIF('Detailed Budget'!$C$121:$C$140,'Reference worksheet Do NOT edit'!B64,'Detailed Budget'!$O$121:$O$140)</f>
        <v>0</v>
      </c>
      <c r="K64" s="295">
        <f>SUMIF('Detailed Budget'!$C$147:$C$166,'Reference worksheet Do NOT edit'!B64,'Detailed Budget'!$O$147:$O$166)</f>
        <v>0</v>
      </c>
      <c r="L64" s="295">
        <f>SUMIF('Detailed Budget'!$C$173:$C$192,'Reference worksheet Do NOT edit'!B64,'Detailed Budget'!$O$173:$O$192)</f>
        <v>0</v>
      </c>
      <c r="M64" s="295">
        <f>SUMIF('Detailed Budget'!$C$199:$C$218,'Reference worksheet Do NOT edit'!B64,'Detailed Budget'!$O$199:$O$218)</f>
        <v>0</v>
      </c>
      <c r="N64" s="295">
        <f>SUMIF('Detailed Budget'!$C$225:$C$244,'Reference worksheet Do NOT edit'!B64,'Detailed Budget'!$O$225:$O$244)</f>
        <v>0</v>
      </c>
      <c r="O64" s="300">
        <f t="shared" si="3"/>
        <v>0</v>
      </c>
    </row>
    <row r="65" spans="2:15" s="40" customFormat="1" x14ac:dyDescent="0.25">
      <c r="B65" s="315" t="str">
        <f t="array" ref="B65">IFERROR(INDEX($C$19:$C$38,MATCH(0,COUNTIF($B$47:B64,$C$19:$C$38),0)),"")</f>
        <v/>
      </c>
      <c r="C65" s="312"/>
      <c r="D65" s="312"/>
      <c r="E65" s="313"/>
      <c r="F65" s="295">
        <f>SUMIF('Detailed Budget'!$C$17:$C$36,'Reference worksheet Do NOT edit'!B65,'Detailed Budget'!$O$17:$O$36)</f>
        <v>0</v>
      </c>
      <c r="G65" s="295">
        <f>SUMIF('Detailed Budget'!$C$43:$C$62,'Reference worksheet Do NOT edit'!B65,'Detailed Budget'!$O$43:$O$62)</f>
        <v>0</v>
      </c>
      <c r="H65" s="295">
        <f>SUMIF('Detailed Budget'!$C$69:$C$88,'Reference worksheet Do NOT edit'!B65,'Detailed Budget'!$O$69:$O$88)</f>
        <v>0</v>
      </c>
      <c r="I65" s="295">
        <f>SUMIF('Detailed Budget'!$C$95:$C$113,'Reference worksheet Do NOT edit'!B65,'Detailed Budget'!$O$95:$O$113)</f>
        <v>0</v>
      </c>
      <c r="J65" s="295">
        <f>SUMIF('Detailed Budget'!$C$121:$C$140,'Reference worksheet Do NOT edit'!B65,'Detailed Budget'!$O$121:$O$140)</f>
        <v>0</v>
      </c>
      <c r="K65" s="295">
        <f>SUMIF('Detailed Budget'!$C$147:$C$166,'Reference worksheet Do NOT edit'!B65,'Detailed Budget'!$O$147:$O$166)</f>
        <v>0</v>
      </c>
      <c r="L65" s="295">
        <f>SUMIF('Detailed Budget'!$C$173:$C$192,'Reference worksheet Do NOT edit'!B65,'Detailed Budget'!$O$173:$O$192)</f>
        <v>0</v>
      </c>
      <c r="M65" s="295">
        <f>SUMIF('Detailed Budget'!$C$199:$C$218,'Reference worksheet Do NOT edit'!B65,'Detailed Budget'!$O$199:$O$218)</f>
        <v>0</v>
      </c>
      <c r="N65" s="295">
        <f>SUMIF('Detailed Budget'!$C$225:$C$244,'Reference worksheet Do NOT edit'!B65,'Detailed Budget'!$O$225:$O$244)</f>
        <v>0</v>
      </c>
      <c r="O65" s="300">
        <f t="shared" si="3"/>
        <v>0</v>
      </c>
    </row>
    <row r="66" spans="2:15" s="40" customFormat="1" x14ac:dyDescent="0.25">
      <c r="B66" s="315" t="str">
        <f t="array" ref="B66">IFERROR(INDEX($C$19:$C$38,MATCH(0,COUNTIF($B$47:B65,$C$19:$C$38),0)),"")</f>
        <v/>
      </c>
      <c r="C66" s="312"/>
      <c r="D66" s="312"/>
      <c r="E66" s="313"/>
      <c r="F66" s="295">
        <f>SUMIF('Detailed Budget'!$C$17:$C$36,'Reference worksheet Do NOT edit'!B66,'Detailed Budget'!$O$17:$O$36)</f>
        <v>0</v>
      </c>
      <c r="G66" s="295">
        <f>SUMIF('Detailed Budget'!$C$43:$C$62,'Reference worksheet Do NOT edit'!B66,'Detailed Budget'!$O$43:$O$62)</f>
        <v>0</v>
      </c>
      <c r="H66" s="295">
        <f>SUMIF('Detailed Budget'!$C$69:$C$88,'Reference worksheet Do NOT edit'!B66,'Detailed Budget'!$O$69:$O$88)</f>
        <v>0</v>
      </c>
      <c r="I66" s="295">
        <f>SUMIF('Detailed Budget'!$C$95:$C$113,'Reference worksheet Do NOT edit'!B66,'Detailed Budget'!$O$95:$O$113)</f>
        <v>0</v>
      </c>
      <c r="J66" s="295">
        <f>SUMIF('Detailed Budget'!$C$121:$C$140,'Reference worksheet Do NOT edit'!B66,'Detailed Budget'!$O$121:$O$140)</f>
        <v>0</v>
      </c>
      <c r="K66" s="295">
        <f>SUMIF('Detailed Budget'!$C$147:$C$166,'Reference worksheet Do NOT edit'!B66,'Detailed Budget'!$O$147:$O$166)</f>
        <v>0</v>
      </c>
      <c r="L66" s="295">
        <f>SUMIF('Detailed Budget'!$C$173:$C$192,'Reference worksheet Do NOT edit'!B66,'Detailed Budget'!$O$173:$O$192)</f>
        <v>0</v>
      </c>
      <c r="M66" s="295">
        <f>SUMIF('Detailed Budget'!$C$199:$C$218,'Reference worksheet Do NOT edit'!B66,'Detailed Budget'!$O$199:$O$218)</f>
        <v>0</v>
      </c>
      <c r="N66" s="295">
        <f>SUMIF('Detailed Budget'!$C$225:$C$244,'Reference worksheet Do NOT edit'!B66,'Detailed Budget'!$O$225:$O$244)</f>
        <v>0</v>
      </c>
      <c r="O66" s="300">
        <f t="shared" si="3"/>
        <v>0</v>
      </c>
    </row>
    <row r="67" spans="2:15" s="40" customFormat="1" x14ac:dyDescent="0.25">
      <c r="B67" s="315" t="str">
        <f t="array" ref="B67">IFERROR(INDEX($C$19:$C$38,MATCH(0,COUNTIF($B$47:B66,$C$19:$C$38),0)),"")</f>
        <v/>
      </c>
      <c r="C67" s="312"/>
      <c r="D67" s="312"/>
      <c r="E67" s="313"/>
      <c r="F67" s="295">
        <f>SUMIF('Detailed Budget'!$C$17:$C$36,'Reference worksheet Do NOT edit'!B67,'Detailed Budget'!$O$17:$O$36)</f>
        <v>0</v>
      </c>
      <c r="G67" s="295">
        <f>SUMIF('Detailed Budget'!$C$43:$C$62,'Reference worksheet Do NOT edit'!B67,'Detailed Budget'!$O$43:$O$62)</f>
        <v>0</v>
      </c>
      <c r="H67" s="295">
        <f>SUMIF('Detailed Budget'!$C$69:$C$88,'Reference worksheet Do NOT edit'!B67,'Detailed Budget'!$O$69:$O$88)</f>
        <v>0</v>
      </c>
      <c r="I67" s="295">
        <f>SUMIF('Detailed Budget'!$C$95:$C$114,'Reference worksheet Do NOT edit'!B67,'Detailed Budget'!$O$95:$O$114)</f>
        <v>0</v>
      </c>
      <c r="J67" s="295">
        <f>SUMIF('Detailed Budget'!$C$121:$C$140,'Reference worksheet Do NOT edit'!B67,'Detailed Budget'!$O$121:$O$140)</f>
        <v>0</v>
      </c>
      <c r="K67" s="295">
        <f>SUMIF('Detailed Budget'!$C$147:$C$166,'Reference worksheet Do NOT edit'!B67,'Detailed Budget'!$O$147:$O$166)</f>
        <v>0</v>
      </c>
      <c r="L67" s="295">
        <f>SUMIF('Detailed Budget'!$C$173:$C$192,'Reference worksheet Do NOT edit'!B67,'Detailed Budget'!$O$173:$O$192)</f>
        <v>0</v>
      </c>
      <c r="M67" s="295">
        <f>SUMIF('Detailed Budget'!$C$199:$C$218,'Reference worksheet Do NOT edit'!B67,'Detailed Budget'!$O$199:$O$218)</f>
        <v>0</v>
      </c>
      <c r="N67" s="295">
        <f>SUMIF('Detailed Budget'!$C$225:$C$244,'Reference worksheet Do NOT edit'!B67,'Detailed Budget'!$O$225:$O$244)</f>
        <v>0</v>
      </c>
      <c r="O67" s="300">
        <f t="shared" si="3"/>
        <v>0</v>
      </c>
    </row>
    <row r="68" spans="2:15" s="40" customFormat="1" x14ac:dyDescent="0.25">
      <c r="B68" s="316" t="s">
        <v>145</v>
      </c>
      <c r="C68" s="309"/>
      <c r="D68" s="309"/>
      <c r="E68" s="302"/>
      <c r="F68" s="314">
        <f>ROUND(SUM(F48:F67),2)</f>
        <v>0</v>
      </c>
      <c r="G68" s="303">
        <f t="shared" ref="G68:N68" si="4">ROUND(SUM(G48:G67),2)</f>
        <v>0</v>
      </c>
      <c r="H68" s="303">
        <f t="shared" si="4"/>
        <v>0</v>
      </c>
      <c r="I68" s="303">
        <f t="shared" si="4"/>
        <v>0</v>
      </c>
      <c r="J68" s="303">
        <f t="shared" si="4"/>
        <v>0</v>
      </c>
      <c r="K68" s="303">
        <f t="shared" si="4"/>
        <v>0</v>
      </c>
      <c r="L68" s="303">
        <f t="shared" si="4"/>
        <v>0</v>
      </c>
      <c r="M68" s="303">
        <f t="shared" si="4"/>
        <v>0</v>
      </c>
      <c r="N68" s="303">
        <f t="shared" si="4"/>
        <v>0</v>
      </c>
      <c r="O68" s="303">
        <f t="shared" si="3"/>
        <v>0</v>
      </c>
    </row>
    <row r="69" spans="2:15" s="40" customFormat="1" x14ac:dyDescent="0.25"/>
    <row r="70" spans="2:15" s="40" customFormat="1" x14ac:dyDescent="0.25">
      <c r="B70" s="218" t="s">
        <v>48</v>
      </c>
      <c r="C70" s="217"/>
      <c r="D70" s="217"/>
      <c r="E70" s="217"/>
      <c r="F70" s="218" t="str">
        <f>F17</f>
        <v xml:space="preserve">Year 1 </v>
      </c>
      <c r="G70" s="217"/>
      <c r="H70" s="220"/>
      <c r="I70" s="218" t="str">
        <f>I17</f>
        <v xml:space="preserve">Year 2 </v>
      </c>
      <c r="J70" s="217"/>
      <c r="K70" s="220"/>
      <c r="L70" s="218" t="str">
        <f>L17</f>
        <v>Future</v>
      </c>
      <c r="M70" s="217"/>
      <c r="N70" s="220"/>
      <c r="O70" s="228" t="s">
        <v>61</v>
      </c>
    </row>
    <row r="71" spans="2:15" s="40" customFormat="1" ht="30" x14ac:dyDescent="0.25">
      <c r="B71" s="218" t="s">
        <v>49</v>
      </c>
      <c r="C71" s="232"/>
      <c r="D71" s="232"/>
      <c r="E71" s="232"/>
      <c r="F71" s="230" t="str">
        <f>F18</f>
        <v>Term 1: Jan - Apr 2017</v>
      </c>
      <c r="G71" s="230" t="str">
        <f>G18</f>
        <v>Term 2: May - Aug 2017</v>
      </c>
      <c r="H71" s="230" t="str">
        <f>H18</f>
        <v>Term 3: Sep - Dec 2017</v>
      </c>
      <c r="I71" s="230" t="str">
        <f>I18</f>
        <v>Term 4: Jan - Apr 2018</v>
      </c>
      <c r="J71" s="230" t="str">
        <f>J18</f>
        <v>Term 5: May - Aug 2018</v>
      </c>
      <c r="K71" s="230" t="str">
        <f>K18</f>
        <v>Term 6: Sep - Dec 2018</v>
      </c>
      <c r="L71" s="230" t="str">
        <f>L18</f>
        <v>Year 3</v>
      </c>
      <c r="M71" s="230" t="str">
        <f>M18</f>
        <v>Year 4</v>
      </c>
      <c r="N71" s="230" t="str">
        <f>N18</f>
        <v>Year 5</v>
      </c>
      <c r="O71" s="231" t="s">
        <v>18</v>
      </c>
    </row>
    <row r="72" spans="2:15" s="40" customFormat="1" x14ac:dyDescent="0.25">
      <c r="B72" s="218" t="s">
        <v>50</v>
      </c>
      <c r="C72" s="217"/>
      <c r="D72" s="217"/>
      <c r="E72" s="217"/>
      <c r="F72" s="295">
        <f>'Detailed Budget'!$Q$37</f>
        <v>0</v>
      </c>
      <c r="G72" s="295">
        <f>'Detailed Budget'!$Q$63</f>
        <v>0</v>
      </c>
      <c r="H72" s="295">
        <f>'Detailed Budget'!$Q$89</f>
        <v>0</v>
      </c>
      <c r="I72" s="295">
        <f>'Detailed Budget'!$Q$115</f>
        <v>0</v>
      </c>
      <c r="J72" s="295">
        <f>'Detailed Budget'!$Q$141</f>
        <v>0</v>
      </c>
      <c r="K72" s="295">
        <f>'Detailed Budget'!$Q$167</f>
        <v>0</v>
      </c>
      <c r="L72" s="295">
        <f>'Detailed Budget'!$Q$193</f>
        <v>0</v>
      </c>
      <c r="M72" s="295">
        <f>'Detailed Budget'!$Q$219</f>
        <v>0</v>
      </c>
      <c r="N72" s="295">
        <f>'Detailed Budget'!$Q$245</f>
        <v>0</v>
      </c>
      <c r="O72" s="300">
        <f>SUM(F72:N72)</f>
        <v>0</v>
      </c>
    </row>
    <row r="73" spans="2:15" s="40" customFormat="1" x14ac:dyDescent="0.25">
      <c r="B73" s="218" t="s">
        <v>51</v>
      </c>
      <c r="C73" s="217"/>
      <c r="D73" s="217"/>
      <c r="E73" s="217"/>
      <c r="F73" s="295">
        <f>F43</f>
        <v>0</v>
      </c>
      <c r="G73" s="295">
        <f t="shared" ref="G73:N73" si="5">G43</f>
        <v>0</v>
      </c>
      <c r="H73" s="295">
        <f t="shared" si="5"/>
        <v>0</v>
      </c>
      <c r="I73" s="295">
        <f t="shared" si="5"/>
        <v>0</v>
      </c>
      <c r="J73" s="295">
        <f t="shared" si="5"/>
        <v>0</v>
      </c>
      <c r="K73" s="295">
        <f t="shared" si="5"/>
        <v>0</v>
      </c>
      <c r="L73" s="295">
        <f t="shared" si="5"/>
        <v>0</v>
      </c>
      <c r="M73" s="295">
        <f t="shared" si="5"/>
        <v>0</v>
      </c>
      <c r="N73" s="295">
        <f t="shared" si="5"/>
        <v>0</v>
      </c>
      <c r="O73" s="295">
        <f>SUM(F73:N73)</f>
        <v>0</v>
      </c>
    </row>
    <row r="74" spans="2:15" s="40" customFormat="1" x14ac:dyDescent="0.25">
      <c r="B74" s="218" t="s">
        <v>59</v>
      </c>
      <c r="C74" s="217"/>
      <c r="D74" s="217"/>
      <c r="E74" s="217"/>
      <c r="F74" s="296">
        <f>F72+F73</f>
        <v>0</v>
      </c>
      <c r="G74" s="296">
        <f t="shared" ref="G74:N74" si="6">G72+G73</f>
        <v>0</v>
      </c>
      <c r="H74" s="296">
        <f t="shared" si="6"/>
        <v>0</v>
      </c>
      <c r="I74" s="296">
        <f t="shared" si="6"/>
        <v>0</v>
      </c>
      <c r="J74" s="296">
        <f t="shared" si="6"/>
        <v>0</v>
      </c>
      <c r="K74" s="296">
        <f t="shared" si="6"/>
        <v>0</v>
      </c>
      <c r="L74" s="296">
        <f t="shared" si="6"/>
        <v>0</v>
      </c>
      <c r="M74" s="296">
        <f t="shared" si="6"/>
        <v>0</v>
      </c>
      <c r="N74" s="296">
        <f t="shared" si="6"/>
        <v>0</v>
      </c>
      <c r="O74" s="296">
        <f>SUM(F74:N74)</f>
        <v>0</v>
      </c>
    </row>
    <row r="75" spans="2:15" s="40" customFormat="1" x14ac:dyDescent="0.25">
      <c r="B75" s="218" t="s">
        <v>70</v>
      </c>
      <c r="C75" s="217"/>
      <c r="D75" s="217"/>
      <c r="E75" s="217"/>
      <c r="F75" s="300">
        <f>'Detailed Budget'!$S$37</f>
        <v>0</v>
      </c>
      <c r="G75" s="300">
        <f>'Detailed Budget'!$S$63</f>
        <v>0</v>
      </c>
      <c r="H75" s="300">
        <f>'Detailed Budget'!$S$89</f>
        <v>0</v>
      </c>
      <c r="I75" s="300">
        <f>'Detailed Budget'!$S$115</f>
        <v>0</v>
      </c>
      <c r="J75" s="300">
        <f>'Detailed Budget'!$S$141</f>
        <v>0</v>
      </c>
      <c r="K75" s="300">
        <f>'Detailed Budget'!$S$167</f>
        <v>0</v>
      </c>
      <c r="L75" s="300">
        <f>'Detailed Budget'!$S$193</f>
        <v>0</v>
      </c>
      <c r="M75" s="300">
        <f>'Detailed Budget'!$S$219</f>
        <v>0</v>
      </c>
      <c r="N75" s="300">
        <f>'Detailed Budget'!$S$245</f>
        <v>0</v>
      </c>
      <c r="O75" s="300">
        <f>SUM(F75:N75)</f>
        <v>0</v>
      </c>
    </row>
    <row r="76" spans="2:15" s="40" customFormat="1" x14ac:dyDescent="0.25"/>
    <row r="77" spans="2:15" s="40" customFormat="1" x14ac:dyDescent="0.25"/>
    <row r="78" spans="2:15" s="40" customFormat="1" x14ac:dyDescent="0.25"/>
    <row r="79" spans="2:15" s="40" customFormat="1" x14ac:dyDescent="0.25"/>
    <row r="80" spans="2:15" s="40" customFormat="1" x14ac:dyDescent="0.25"/>
    <row r="81" s="40" customFormat="1" x14ac:dyDescent="0.25"/>
    <row r="82" s="40" customFormat="1" x14ac:dyDescent="0.25"/>
    <row r="83" s="40" customFormat="1" x14ac:dyDescent="0.25"/>
    <row r="84" s="40" customFormat="1" x14ac:dyDescent="0.25"/>
    <row r="85" s="40" customFormat="1" x14ac:dyDescent="0.25"/>
    <row r="86" s="40" customFormat="1" x14ac:dyDescent="0.25"/>
    <row r="87" s="40" customFormat="1" x14ac:dyDescent="0.25"/>
    <row r="88" s="40" customFormat="1" x14ac:dyDescent="0.25"/>
    <row r="89" s="40" customFormat="1" x14ac:dyDescent="0.25"/>
    <row r="90" s="40" customFormat="1" x14ac:dyDescent="0.25"/>
    <row r="91" s="40" customFormat="1" x14ac:dyDescent="0.25"/>
    <row r="92" s="40" customFormat="1" x14ac:dyDescent="0.25"/>
    <row r="93" s="40" customFormat="1" x14ac:dyDescent="0.25"/>
    <row r="94" s="40" customFormat="1" x14ac:dyDescent="0.25"/>
    <row r="95" s="40" customFormat="1" x14ac:dyDescent="0.25"/>
    <row r="96" s="40" customFormat="1" x14ac:dyDescent="0.25"/>
    <row r="97" s="40" customFormat="1" x14ac:dyDescent="0.25"/>
    <row r="98" s="40" customFormat="1" x14ac:dyDescent="0.25"/>
    <row r="99" s="40" customFormat="1" x14ac:dyDescent="0.25"/>
    <row r="100" s="40" customFormat="1" x14ac:dyDescent="0.25"/>
    <row r="101" s="40" customFormat="1" x14ac:dyDescent="0.25"/>
    <row r="102" s="40" customFormat="1" x14ac:dyDescent="0.25"/>
    <row r="103" s="40" customFormat="1" x14ac:dyDescent="0.25"/>
    <row r="104" s="40" customFormat="1" x14ac:dyDescent="0.25"/>
    <row r="105" s="40" customFormat="1" x14ac:dyDescent="0.25"/>
    <row r="106" s="40" customFormat="1" x14ac:dyDescent="0.25"/>
    <row r="107" s="40" customFormat="1" x14ac:dyDescent="0.25"/>
    <row r="108" s="40" customFormat="1" x14ac:dyDescent="0.25"/>
    <row r="109" s="40" customFormat="1" x14ac:dyDescent="0.25"/>
    <row r="110" s="40" customFormat="1" x14ac:dyDescent="0.25"/>
    <row r="111" s="40" customFormat="1" x14ac:dyDescent="0.25"/>
    <row r="112" s="40" customFormat="1" x14ac:dyDescent="0.25"/>
    <row r="113" s="40" customFormat="1" x14ac:dyDescent="0.25"/>
    <row r="114" s="40" customFormat="1" x14ac:dyDescent="0.25"/>
    <row r="115" s="40" customFormat="1" x14ac:dyDescent="0.25"/>
    <row r="116" s="40" customFormat="1" x14ac:dyDescent="0.25"/>
    <row r="117" s="40" customFormat="1" x14ac:dyDescent="0.25"/>
    <row r="118" s="40" customFormat="1" x14ac:dyDescent="0.25"/>
    <row r="119" s="40" customFormat="1" x14ac:dyDescent="0.25"/>
    <row r="120" s="40" customFormat="1" x14ac:dyDescent="0.25"/>
    <row r="121" s="40" customFormat="1" x14ac:dyDescent="0.25"/>
    <row r="122" s="40" customFormat="1" x14ac:dyDescent="0.25"/>
    <row r="123" s="40" customFormat="1" x14ac:dyDescent="0.25"/>
    <row r="124" s="40" customFormat="1" x14ac:dyDescent="0.25"/>
    <row r="125" s="40" customFormat="1" x14ac:dyDescent="0.25"/>
    <row r="126" s="40" customFormat="1" x14ac:dyDescent="0.25"/>
    <row r="127" s="40" customFormat="1" x14ac:dyDescent="0.25"/>
    <row r="128" s="40" customFormat="1" x14ac:dyDescent="0.25"/>
    <row r="129" s="40" customFormat="1" x14ac:dyDescent="0.25"/>
    <row r="130" s="40" customFormat="1" x14ac:dyDescent="0.25"/>
    <row r="131" s="40" customFormat="1" x14ac:dyDescent="0.25"/>
    <row r="132" s="40" customFormat="1" x14ac:dyDescent="0.25"/>
    <row r="133" s="40" customFormat="1" x14ac:dyDescent="0.25"/>
    <row r="134" s="40" customFormat="1" x14ac:dyDescent="0.25"/>
    <row r="135" s="40" customFormat="1" x14ac:dyDescent="0.25"/>
    <row r="136" s="40" customFormat="1" x14ac:dyDescent="0.25"/>
    <row r="137" s="40" customFormat="1" x14ac:dyDescent="0.25"/>
    <row r="138" s="40" customFormat="1" x14ac:dyDescent="0.25"/>
    <row r="139" s="40" customFormat="1" x14ac:dyDescent="0.25"/>
    <row r="140" s="40" customFormat="1" x14ac:dyDescent="0.25"/>
    <row r="141" s="40" customFormat="1" x14ac:dyDescent="0.25"/>
    <row r="142" s="40" customFormat="1" x14ac:dyDescent="0.25"/>
    <row r="143" s="40" customFormat="1" x14ac:dyDescent="0.25"/>
    <row r="144" s="40" customFormat="1" x14ac:dyDescent="0.25"/>
    <row r="145" s="40" customFormat="1" x14ac:dyDescent="0.25"/>
    <row r="146" s="40" customFormat="1" x14ac:dyDescent="0.25"/>
    <row r="147" s="40" customFormat="1" x14ac:dyDescent="0.25"/>
    <row r="148" s="40" customFormat="1" x14ac:dyDescent="0.25"/>
    <row r="149" s="40" customFormat="1" x14ac:dyDescent="0.25"/>
    <row r="150" s="40" customFormat="1" x14ac:dyDescent="0.25"/>
    <row r="151" s="40" customFormat="1" x14ac:dyDescent="0.25"/>
    <row r="152" s="40" customFormat="1" x14ac:dyDescent="0.25"/>
    <row r="153" s="40" customFormat="1" x14ac:dyDescent="0.25"/>
    <row r="154" s="40" customFormat="1" x14ac:dyDescent="0.25"/>
    <row r="155" s="40" customFormat="1" x14ac:dyDescent="0.25"/>
    <row r="156" s="40" customFormat="1" x14ac:dyDescent="0.25"/>
    <row r="157" s="40" customFormat="1" x14ac:dyDescent="0.25"/>
    <row r="158" s="40" customFormat="1" x14ac:dyDescent="0.25"/>
    <row r="159" s="40" customFormat="1" x14ac:dyDescent="0.25"/>
    <row r="160" s="40" customFormat="1" x14ac:dyDescent="0.25"/>
    <row r="161" s="40" customFormat="1" x14ac:dyDescent="0.25"/>
    <row r="162" s="40" customFormat="1" x14ac:dyDescent="0.25"/>
    <row r="163" s="40" customFormat="1" x14ac:dyDescent="0.25"/>
    <row r="164" s="40" customFormat="1" x14ac:dyDescent="0.25"/>
    <row r="165" s="40" customFormat="1" x14ac:dyDescent="0.25"/>
    <row r="166" s="40" customFormat="1" x14ac:dyDescent="0.25"/>
    <row r="167" s="40" customFormat="1" x14ac:dyDescent="0.25"/>
    <row r="168" s="40" customFormat="1" x14ac:dyDescent="0.25"/>
    <row r="169" s="40" customFormat="1" x14ac:dyDescent="0.25"/>
    <row r="170" s="40" customFormat="1" x14ac:dyDescent="0.25"/>
    <row r="171" s="40" customFormat="1" x14ac:dyDescent="0.25"/>
    <row r="172" s="40" customFormat="1" x14ac:dyDescent="0.25"/>
    <row r="173" s="40" customFormat="1" x14ac:dyDescent="0.25"/>
    <row r="174" s="40" customFormat="1" x14ac:dyDescent="0.25"/>
    <row r="175" s="40" customFormat="1" x14ac:dyDescent="0.25"/>
    <row r="176" s="40" customFormat="1" x14ac:dyDescent="0.25"/>
    <row r="177" s="40" customFormat="1" x14ac:dyDescent="0.25"/>
    <row r="178" s="40" customFormat="1" x14ac:dyDescent="0.25"/>
    <row r="179" s="40" customFormat="1" x14ac:dyDescent="0.25"/>
    <row r="180" s="40" customFormat="1" x14ac:dyDescent="0.25"/>
    <row r="181" s="40" customFormat="1" x14ac:dyDescent="0.25"/>
    <row r="182" s="40" customFormat="1" x14ac:dyDescent="0.25"/>
    <row r="183" s="40" customFormat="1" x14ac:dyDescent="0.25"/>
    <row r="184" s="40" customFormat="1" x14ac:dyDescent="0.25"/>
    <row r="185" s="40" customFormat="1" x14ac:dyDescent="0.25"/>
    <row r="186" s="40" customFormat="1" x14ac:dyDescent="0.25"/>
    <row r="187" s="40" customFormat="1" x14ac:dyDescent="0.25"/>
    <row r="188" s="40" customFormat="1" x14ac:dyDescent="0.25"/>
    <row r="189" s="40" customFormat="1" x14ac:dyDescent="0.25"/>
    <row r="190" s="40" customFormat="1" x14ac:dyDescent="0.25"/>
    <row r="191" s="40" customFormat="1" x14ac:dyDescent="0.25"/>
    <row r="192" s="40" customFormat="1" x14ac:dyDescent="0.25"/>
    <row r="193" s="40" customFormat="1" x14ac:dyDescent="0.25"/>
    <row r="194" s="40" customFormat="1" x14ac:dyDescent="0.25"/>
    <row r="195" s="40" customFormat="1" x14ac:dyDescent="0.25"/>
    <row r="196" s="40" customFormat="1" x14ac:dyDescent="0.25"/>
  </sheetData>
  <sheetProtection algorithmName="SHA-512" hashValue="tHMnRO/j/W3jpakRau18NchfYAGmUR3W72e1a9xoHmWm7ss0eV0VtNE6v3OFyw8h8Cvc5tyRw2plf7reLqxmmQ==" saltValue="3eqiN+rwzZkBaEnj6cME9g==" spinCount="100000" sheet="1" objects="1" scenarios="1"/>
  <mergeCells count="29">
    <mergeCell ref="B47:E47"/>
    <mergeCell ref="D38:E38"/>
    <mergeCell ref="D29:E29"/>
    <mergeCell ref="D30:E30"/>
    <mergeCell ref="D31:E31"/>
    <mergeCell ref="D32:E32"/>
    <mergeCell ref="D33:E33"/>
    <mergeCell ref="D34:E34"/>
    <mergeCell ref="D35:E35"/>
    <mergeCell ref="D36:E36"/>
    <mergeCell ref="D37:E37"/>
    <mergeCell ref="D4:G4"/>
    <mergeCell ref="D3:G3"/>
    <mergeCell ref="F17:H17"/>
    <mergeCell ref="D27:E27"/>
    <mergeCell ref="D28:E28"/>
    <mergeCell ref="D19:E19"/>
    <mergeCell ref="D20:E20"/>
    <mergeCell ref="D24:E24"/>
    <mergeCell ref="D25:E25"/>
    <mergeCell ref="D26:E26"/>
    <mergeCell ref="D21:E21"/>
    <mergeCell ref="D22:E22"/>
    <mergeCell ref="D23:E23"/>
    <mergeCell ref="I17:K17"/>
    <mergeCell ref="L17:N17"/>
    <mergeCell ref="D18:E18"/>
    <mergeCell ref="D6:G6"/>
    <mergeCell ref="D5:G5"/>
  </mergeCells>
  <conditionalFormatting sqref="F44:N44">
    <cfRule type="cellIs" dxfId="10" priority="22" operator="lessThan">
      <formula>0</formula>
    </cfRule>
  </conditionalFormatting>
  <conditionalFormatting sqref="F72">
    <cfRule type="cellIs" dxfId="9" priority="21" operator="lessThan">
      <formula>0</formula>
    </cfRule>
  </conditionalFormatting>
  <conditionalFormatting sqref="G72:N72">
    <cfRule type="cellIs" dxfId="8" priority="20" operator="lessThan">
      <formula>0</formula>
    </cfRule>
  </conditionalFormatting>
  <conditionalFormatting sqref="F68:N68">
    <cfRule type="cellIs" dxfId="7" priority="8" operator="notEqual">
      <formula>F$44</formula>
    </cfRule>
  </conditionalFormatting>
  <conditionalFormatting sqref="F19:N38 F48:N67">
    <cfRule type="cellIs" dxfId="6" priority="7" operator="equal">
      <formula>0</formula>
    </cfRule>
  </conditionalFormatting>
  <conditionalFormatting sqref="O44">
    <cfRule type="cellIs" dxfId="5" priority="6" operator="lessThan">
      <formula>0</formula>
    </cfRule>
  </conditionalFormatting>
  <conditionalFormatting sqref="O19:O38">
    <cfRule type="cellIs" dxfId="4" priority="5" operator="equal">
      <formula>0</formula>
    </cfRule>
  </conditionalFormatting>
  <conditionalFormatting sqref="O68">
    <cfRule type="cellIs" dxfId="3" priority="4" operator="notEqual">
      <formula>O$44</formula>
    </cfRule>
  </conditionalFormatting>
  <conditionalFormatting sqref="O48:O67">
    <cfRule type="cellIs" dxfId="2" priority="3" operator="equal">
      <formula>0</formula>
    </cfRule>
  </conditionalFormatting>
  <conditionalFormatting sqref="O72">
    <cfRule type="cellIs" dxfId="1" priority="2" operator="lessThan">
      <formula>0</formula>
    </cfRule>
  </conditionalFormatting>
  <conditionalFormatting sqref="F72:O75">
    <cfRule type="cellIs" dxfId="0" priority="1" operator="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28"/>
  <sheetViews>
    <sheetView workbookViewId="0">
      <selection activeCell="C2" sqref="C2:C31"/>
    </sheetView>
  </sheetViews>
  <sheetFormatPr defaultRowHeight="15" x14ac:dyDescent="0.25"/>
  <cols>
    <col min="1" max="1" width="25.5703125" bestFit="1" customWidth="1"/>
    <col min="3" max="3" width="14.85546875" customWidth="1"/>
    <col min="9" max="9" width="78.28515625" customWidth="1"/>
  </cols>
  <sheetData>
    <row r="1" spans="1:9" ht="15.75" thickBot="1" x14ac:dyDescent="0.3">
      <c r="A1" t="s">
        <v>81</v>
      </c>
      <c r="B1" t="s">
        <v>82</v>
      </c>
      <c r="C1" t="s">
        <v>83</v>
      </c>
    </row>
    <row r="2" spans="1:9" ht="15.75" thickBot="1" x14ac:dyDescent="0.3">
      <c r="A2" s="46" t="str">
        <f>"Jan - Apr "&amp;B2</f>
        <v>Jan - Apr 2016</v>
      </c>
      <c r="B2">
        <v>2016</v>
      </c>
      <c r="C2" s="45">
        <f>IF(LEFT($A2,3)="Jan",DATE($B2-1,11,1),DATE($B2,11,1))</f>
        <v>42309</v>
      </c>
      <c r="I2" t="str">
        <f>A5&amp;","&amp;A6&amp;","&amp;A7&amp;","&amp;A8&amp;","&amp;A9&amp;","&amp;A10&amp;","&amp;A11&amp;","&amp;A12&amp;","&amp;A13&amp;","&amp;A14&amp;","&amp;A15&amp;","&amp;A16&amp;","&amp;A17&amp;","&amp;A18&amp;","&amp;A19&amp;","&amp;A20&amp;","&amp;A21&amp;","&amp;A22&amp;","&amp;A23&amp;","&amp;A24&amp;","&amp;A25&amp;","&amp;A26&amp;","&amp;A27&amp;","&amp;A28&amp;","&amp;A29&amp;","&amp;A30&amp;","&amp;A31</f>
        <v>Jan - Apr 2017,May - Aug 2017,Sep - Dec 2017,Jan - Apr 2018,May - Aug 2018,Sep - Dec 2018,Jan - Apr 2019,May - Aug 2019,Sep - Dec 2019,Jan - Apr 2020,May - Aug 2020,Sep - Dec 2020,Jan - Apr 2021,May - Aug 2021,Sep - Dec 2021,Jan - Apr 2022,May - Aug 2022,Sep - Dec 2022,Jan - Apr 2023,May - Aug 2023,Sep - Dec 2023,Jan - Apr 2024,May - Aug 2024,Sep - Dec 2024,Jan - Apr 2025,May - Aug 2025,Sep - Dec 2025</v>
      </c>
    </row>
    <row r="3" spans="1:9" ht="15.75" thickBot="1" x14ac:dyDescent="0.3">
      <c r="A3" s="46" t="str">
        <f>"May - Aug "&amp;B3</f>
        <v>May - Aug 2016</v>
      </c>
      <c r="B3">
        <f>B2</f>
        <v>2016</v>
      </c>
      <c r="C3" s="45">
        <f>IF(LEFT($A3,3)="Jan",DATE($B3-1,3,1),DATE($B3,3,1))</f>
        <v>42430</v>
      </c>
    </row>
    <row r="4" spans="1:9" ht="15.75" thickBot="1" x14ac:dyDescent="0.3">
      <c r="A4" s="47" t="str">
        <f>"Sep - Dec "&amp;B4</f>
        <v>Sep - Dec 2016</v>
      </c>
      <c r="B4">
        <f>B2</f>
        <v>2016</v>
      </c>
      <c r="C4" s="45">
        <f>IF(LEFT($A4,3)="Jan",DATE($B4-1,7,1),DATE($B4,7,1))</f>
        <v>42552</v>
      </c>
    </row>
    <row r="5" spans="1:9" ht="15.75" thickBot="1" x14ac:dyDescent="0.3">
      <c r="A5" s="46" t="str">
        <f t="shared" ref="A5" si="0">"Jan - Apr "&amp;B5</f>
        <v>Jan - Apr 2017</v>
      </c>
      <c r="B5">
        <f>B2+1</f>
        <v>2017</v>
      </c>
      <c r="C5" s="45">
        <f t="shared" ref="C5" si="1">IF(LEFT($A5,3)="Jan",DATE($B5-1,11,1),DATE($B5,11,1))</f>
        <v>42675</v>
      </c>
    </row>
    <row r="6" spans="1:9" ht="15.75" thickBot="1" x14ac:dyDescent="0.3">
      <c r="A6" s="46" t="str">
        <f t="shared" ref="A6" si="2">"May - Aug "&amp;B6</f>
        <v>May - Aug 2017</v>
      </c>
      <c r="B6">
        <f>B5</f>
        <v>2017</v>
      </c>
      <c r="C6" s="45">
        <f t="shared" ref="C6" si="3">IF(LEFT($A6,3)="Jan",DATE($B6-1,3,1),DATE($B6,3,1))</f>
        <v>42795</v>
      </c>
    </row>
    <row r="7" spans="1:9" ht="15.75" thickBot="1" x14ac:dyDescent="0.3">
      <c r="A7" s="47" t="str">
        <f t="shared" ref="A7" si="4">"Sep - Dec "&amp;B7</f>
        <v>Sep - Dec 2017</v>
      </c>
      <c r="B7">
        <f>B5</f>
        <v>2017</v>
      </c>
      <c r="C7" s="45">
        <f t="shared" ref="C7" si="5">IF(LEFT($A7,3)="Jan",DATE($B7-1,7,1),DATE($B7,7,1))</f>
        <v>42917</v>
      </c>
    </row>
    <row r="8" spans="1:9" ht="15.75" thickBot="1" x14ac:dyDescent="0.3">
      <c r="A8" s="46" t="str">
        <f t="shared" ref="A8" si="6">"Jan - Apr "&amp;B8</f>
        <v>Jan - Apr 2018</v>
      </c>
      <c r="B8">
        <f>B5+1</f>
        <v>2018</v>
      </c>
      <c r="C8" s="45">
        <f t="shared" ref="C8" si="7">IF(LEFT($A8,3)="Jan",DATE($B8-1,11,1),DATE($B8,11,1))</f>
        <v>43040</v>
      </c>
    </row>
    <row r="9" spans="1:9" ht="15.75" thickBot="1" x14ac:dyDescent="0.3">
      <c r="A9" s="46" t="str">
        <f t="shared" ref="A9" si="8">"May - Aug "&amp;B9</f>
        <v>May - Aug 2018</v>
      </c>
      <c r="B9">
        <f>B8</f>
        <v>2018</v>
      </c>
      <c r="C9" s="45">
        <f t="shared" ref="C9" si="9">IF(LEFT($A9,3)="Jan",DATE($B9-1,3,1),DATE($B9,3,1))</f>
        <v>43160</v>
      </c>
    </row>
    <row r="10" spans="1:9" ht="15.75" thickBot="1" x14ac:dyDescent="0.3">
      <c r="A10" s="47" t="str">
        <f t="shared" ref="A10" si="10">"Sep - Dec "&amp;B10</f>
        <v>Sep - Dec 2018</v>
      </c>
      <c r="B10">
        <f>B8</f>
        <v>2018</v>
      </c>
      <c r="C10" s="45">
        <f t="shared" ref="C10" si="11">IF(LEFT($A10,3)="Jan",DATE($B10-1,7,1),DATE($B10,7,1))</f>
        <v>43282</v>
      </c>
    </row>
    <row r="11" spans="1:9" ht="15.75" thickBot="1" x14ac:dyDescent="0.3">
      <c r="A11" s="46" t="str">
        <f t="shared" ref="A11" si="12">"Jan - Apr "&amp;B11</f>
        <v>Jan - Apr 2019</v>
      </c>
      <c r="B11">
        <f>B8+1</f>
        <v>2019</v>
      </c>
      <c r="C11" s="45">
        <f t="shared" ref="C11" si="13">IF(LEFT($A11,3)="Jan",DATE($B11-1,11,1),DATE($B11,11,1))</f>
        <v>43405</v>
      </c>
    </row>
    <row r="12" spans="1:9" ht="15.75" thickBot="1" x14ac:dyDescent="0.3">
      <c r="A12" s="46" t="str">
        <f t="shared" ref="A12" si="14">"May - Aug "&amp;B12</f>
        <v>May - Aug 2019</v>
      </c>
      <c r="B12">
        <f>B11</f>
        <v>2019</v>
      </c>
      <c r="C12" s="45">
        <f t="shared" ref="C12" si="15">IF(LEFT($A12,3)="Jan",DATE($B12-1,3,1),DATE($B12,3,1))</f>
        <v>43525</v>
      </c>
      <c r="I12" t="s">
        <v>155</v>
      </c>
    </row>
    <row r="13" spans="1:9" ht="15.75" thickBot="1" x14ac:dyDescent="0.3">
      <c r="A13" s="47" t="str">
        <f t="shared" ref="A13" si="16">"Sep - Dec "&amp;B13</f>
        <v>Sep - Dec 2019</v>
      </c>
      <c r="B13">
        <f>B11</f>
        <v>2019</v>
      </c>
      <c r="C13" s="45">
        <f t="shared" ref="C13" si="17">IF(LEFT($A13,3)="Jan",DATE($B13-1,7,1),DATE($B13,7,1))</f>
        <v>43647</v>
      </c>
    </row>
    <row r="14" spans="1:9" ht="15.75" thickBot="1" x14ac:dyDescent="0.3">
      <c r="A14" s="46" t="str">
        <f t="shared" ref="A14" si="18">"Jan - Apr "&amp;B14</f>
        <v>Jan - Apr 2020</v>
      </c>
      <c r="B14">
        <f>B11+1</f>
        <v>2020</v>
      </c>
      <c r="C14" s="45">
        <f t="shared" ref="C14" si="19">IF(LEFT($A14,3)="Jan",DATE($B14-1,11,1),DATE($B14,11,1))</f>
        <v>43770</v>
      </c>
    </row>
    <row r="15" spans="1:9" ht="15.75" thickBot="1" x14ac:dyDescent="0.3">
      <c r="A15" s="46" t="str">
        <f t="shared" ref="A15" si="20">"May - Aug "&amp;B15</f>
        <v>May - Aug 2020</v>
      </c>
      <c r="B15">
        <f>B14</f>
        <v>2020</v>
      </c>
      <c r="C15" s="45">
        <f t="shared" ref="C15" si="21">IF(LEFT($A15,3)="Jan",DATE($B15-1,3,1),DATE($B15,3,1))</f>
        <v>43891</v>
      </c>
    </row>
    <row r="16" spans="1:9" ht="15.75" thickBot="1" x14ac:dyDescent="0.3">
      <c r="A16" s="47" t="str">
        <f t="shared" ref="A16" si="22">"Sep - Dec "&amp;B16</f>
        <v>Sep - Dec 2020</v>
      </c>
      <c r="B16">
        <f>B14</f>
        <v>2020</v>
      </c>
      <c r="C16" s="45">
        <f t="shared" ref="C16" si="23">IF(LEFT($A16,3)="Jan",DATE($B16-1,7,1),DATE($B16,7,1))</f>
        <v>44013</v>
      </c>
    </row>
    <row r="17" spans="1:3" ht="15.75" thickBot="1" x14ac:dyDescent="0.3">
      <c r="A17" s="46" t="str">
        <f t="shared" ref="A17" si="24">"Jan - Apr "&amp;B17</f>
        <v>Jan - Apr 2021</v>
      </c>
      <c r="B17">
        <f>B14+1</f>
        <v>2021</v>
      </c>
      <c r="C17" s="45">
        <f t="shared" ref="C17" si="25">IF(LEFT($A17,3)="Jan",DATE($B17-1,11,1),DATE($B17,11,1))</f>
        <v>44136</v>
      </c>
    </row>
    <row r="18" spans="1:3" ht="15.75" thickBot="1" x14ac:dyDescent="0.3">
      <c r="A18" s="46" t="str">
        <f t="shared" ref="A18" si="26">"May - Aug "&amp;B18</f>
        <v>May - Aug 2021</v>
      </c>
      <c r="B18">
        <f>B17</f>
        <v>2021</v>
      </c>
      <c r="C18" s="45">
        <f t="shared" ref="C18" si="27">IF(LEFT($A18,3)="Jan",DATE($B18-1,3,1),DATE($B18,3,1))</f>
        <v>44256</v>
      </c>
    </row>
    <row r="19" spans="1:3" ht="15.75" thickBot="1" x14ac:dyDescent="0.3">
      <c r="A19" s="47" t="str">
        <f t="shared" ref="A19" si="28">"Sep - Dec "&amp;B19</f>
        <v>Sep - Dec 2021</v>
      </c>
      <c r="B19">
        <f>B17</f>
        <v>2021</v>
      </c>
      <c r="C19" s="45">
        <f t="shared" ref="C19" si="29">IF(LEFT($A19,3)="Jan",DATE($B19-1,7,1),DATE($B19,7,1))</f>
        <v>44378</v>
      </c>
    </row>
    <row r="20" spans="1:3" ht="15.75" thickBot="1" x14ac:dyDescent="0.3">
      <c r="A20" s="46" t="str">
        <f t="shared" ref="A20" si="30">"Jan - Apr "&amp;B20</f>
        <v>Jan - Apr 2022</v>
      </c>
      <c r="B20">
        <f>B17+1</f>
        <v>2022</v>
      </c>
      <c r="C20" s="45">
        <f t="shared" ref="C20" si="31">IF(LEFT($A20,3)="Jan",DATE($B20-1,11,1),DATE($B20,11,1))</f>
        <v>44501</v>
      </c>
    </row>
    <row r="21" spans="1:3" ht="15.75" thickBot="1" x14ac:dyDescent="0.3">
      <c r="A21" s="46" t="str">
        <f t="shared" ref="A21" si="32">"May - Aug "&amp;B21</f>
        <v>May - Aug 2022</v>
      </c>
      <c r="B21">
        <f>B20</f>
        <v>2022</v>
      </c>
      <c r="C21" s="45">
        <f t="shared" ref="C21" si="33">IF(LEFT($A21,3)="Jan",DATE($B21-1,3,1),DATE($B21,3,1))</f>
        <v>44621</v>
      </c>
    </row>
    <row r="22" spans="1:3" ht="15.75" thickBot="1" x14ac:dyDescent="0.3">
      <c r="A22" s="47" t="str">
        <f t="shared" ref="A22" si="34">"Sep - Dec "&amp;B22</f>
        <v>Sep - Dec 2022</v>
      </c>
      <c r="B22">
        <f>B20</f>
        <v>2022</v>
      </c>
      <c r="C22" s="45">
        <f t="shared" ref="C22" si="35">IF(LEFT($A22,3)="Jan",DATE($B22-1,7,1),DATE($B22,7,1))</f>
        <v>44743</v>
      </c>
    </row>
    <row r="23" spans="1:3" ht="15.75" thickBot="1" x14ac:dyDescent="0.3">
      <c r="A23" s="46" t="str">
        <f t="shared" ref="A23" si="36">"Jan - Apr "&amp;B23</f>
        <v>Jan - Apr 2023</v>
      </c>
      <c r="B23">
        <f>B20+1</f>
        <v>2023</v>
      </c>
      <c r="C23" s="45">
        <f t="shared" ref="C23" si="37">IF(LEFT($A23,3)="Jan",DATE($B23-1,11,1),DATE($B23,11,1))</f>
        <v>44866</v>
      </c>
    </row>
    <row r="24" spans="1:3" ht="15.75" thickBot="1" x14ac:dyDescent="0.3">
      <c r="A24" s="46" t="str">
        <f t="shared" ref="A24" si="38">"May - Aug "&amp;B24</f>
        <v>May - Aug 2023</v>
      </c>
      <c r="B24">
        <f>B23</f>
        <v>2023</v>
      </c>
      <c r="C24" s="45">
        <f t="shared" ref="C24" si="39">IF(LEFT($A24,3)="Jan",DATE($B24-1,3,1),DATE($B24,3,1))</f>
        <v>44986</v>
      </c>
    </row>
    <row r="25" spans="1:3" ht="15.75" thickBot="1" x14ac:dyDescent="0.3">
      <c r="A25" s="47" t="str">
        <f t="shared" ref="A25" si="40">"Sep - Dec "&amp;B25</f>
        <v>Sep - Dec 2023</v>
      </c>
      <c r="B25">
        <f>B23</f>
        <v>2023</v>
      </c>
      <c r="C25" s="45">
        <f t="shared" ref="C25" si="41">IF(LEFT($A25,3)="Jan",DATE($B25-1,7,1),DATE($B25,7,1))</f>
        <v>45108</v>
      </c>
    </row>
    <row r="26" spans="1:3" ht="15.75" thickBot="1" x14ac:dyDescent="0.3">
      <c r="A26" s="46" t="str">
        <f t="shared" ref="A26" si="42">"Jan - Apr "&amp;B26</f>
        <v>Jan - Apr 2024</v>
      </c>
      <c r="B26">
        <f>B23+1</f>
        <v>2024</v>
      </c>
      <c r="C26" s="45">
        <f t="shared" ref="C26" si="43">IF(LEFT($A26,3)="Jan",DATE($B26-1,11,1),DATE($B26,11,1))</f>
        <v>45231</v>
      </c>
    </row>
    <row r="27" spans="1:3" ht="15.75" thickBot="1" x14ac:dyDescent="0.3">
      <c r="A27" s="46" t="str">
        <f t="shared" ref="A27" si="44">"May - Aug "&amp;B27</f>
        <v>May - Aug 2024</v>
      </c>
      <c r="B27">
        <f>B26</f>
        <v>2024</v>
      </c>
      <c r="C27" s="45">
        <f t="shared" ref="C27" si="45">IF(LEFT($A27,3)="Jan",DATE($B27-1,3,1),DATE($B27,3,1))</f>
        <v>45352</v>
      </c>
    </row>
    <row r="28" spans="1:3" ht="15.75" thickBot="1" x14ac:dyDescent="0.3">
      <c r="A28" s="47" t="str">
        <f t="shared" ref="A28" si="46">"Sep - Dec "&amp;B28</f>
        <v>Sep - Dec 2024</v>
      </c>
      <c r="B28">
        <f>B26</f>
        <v>2024</v>
      </c>
      <c r="C28" s="45">
        <f t="shared" ref="C28" si="47">IF(LEFT($A28,3)="Jan",DATE($B28-1,7,1),DATE($B28,7,1))</f>
        <v>45474</v>
      </c>
    </row>
    <row r="29" spans="1:3" ht="15.75" thickBot="1" x14ac:dyDescent="0.3">
      <c r="A29" s="46" t="str">
        <f t="shared" ref="A29" si="48">"Jan - Apr "&amp;B29</f>
        <v>Jan - Apr 2025</v>
      </c>
      <c r="B29">
        <f>B26+1</f>
        <v>2025</v>
      </c>
      <c r="C29" s="45">
        <f t="shared" ref="C29" si="49">IF(LEFT($A29,3)="Jan",DATE($B29-1,11,1),DATE($B29,11,1))</f>
        <v>45597</v>
      </c>
    </row>
    <row r="30" spans="1:3" ht="15.75" thickBot="1" x14ac:dyDescent="0.3">
      <c r="A30" s="46" t="str">
        <f t="shared" ref="A30" si="50">"May - Aug "&amp;B30</f>
        <v>May - Aug 2025</v>
      </c>
      <c r="B30">
        <f>B29</f>
        <v>2025</v>
      </c>
      <c r="C30" s="45">
        <f t="shared" ref="C30" si="51">IF(LEFT($A30,3)="Jan",DATE($B30-1,3,1),DATE($B30,3,1))</f>
        <v>45717</v>
      </c>
    </row>
    <row r="31" spans="1:3" ht="15.75" thickBot="1" x14ac:dyDescent="0.3">
      <c r="A31" s="47" t="str">
        <f t="shared" ref="A31" si="52">"Sep - Dec "&amp;B31</f>
        <v>Sep - Dec 2025</v>
      </c>
      <c r="B31">
        <f>B29</f>
        <v>2025</v>
      </c>
      <c r="C31" s="45">
        <f t="shared" ref="C31" si="53">IF(LEFT($A31,3)="Jan",DATE($B31-1,7,1),DATE($B31,7,1))</f>
        <v>45839</v>
      </c>
    </row>
    <row r="32" spans="1:3" x14ac:dyDescent="0.25">
      <c r="A32" s="45"/>
    </row>
    <row r="33" spans="1:1" x14ac:dyDescent="0.25">
      <c r="A33" s="45"/>
    </row>
    <row r="34" spans="1:1" x14ac:dyDescent="0.25">
      <c r="A34" s="45"/>
    </row>
    <row r="35" spans="1:1" x14ac:dyDescent="0.25">
      <c r="A35" s="45"/>
    </row>
    <row r="36" spans="1:1" x14ac:dyDescent="0.25">
      <c r="A36" s="45"/>
    </row>
    <row r="37" spans="1:1" x14ac:dyDescent="0.25">
      <c r="A37" s="45"/>
    </row>
    <row r="38" spans="1:1" x14ac:dyDescent="0.25">
      <c r="A38" s="45"/>
    </row>
    <row r="39" spans="1:1" x14ac:dyDescent="0.25">
      <c r="A39" s="45"/>
    </row>
    <row r="40" spans="1:1" x14ac:dyDescent="0.25">
      <c r="A40" s="45"/>
    </row>
    <row r="41" spans="1:1" x14ac:dyDescent="0.25">
      <c r="A41" s="45"/>
    </row>
    <row r="42" spans="1:1" x14ac:dyDescent="0.25">
      <c r="A42" s="45"/>
    </row>
    <row r="43" spans="1:1" x14ac:dyDescent="0.25">
      <c r="A43" s="45"/>
    </row>
    <row r="44" spans="1:1" x14ac:dyDescent="0.25">
      <c r="A44" s="45"/>
    </row>
    <row r="45" spans="1:1" x14ac:dyDescent="0.25">
      <c r="A45" s="45"/>
    </row>
    <row r="46" spans="1:1" x14ac:dyDescent="0.25">
      <c r="A46" s="45"/>
    </row>
    <row r="47" spans="1:1" x14ac:dyDescent="0.25">
      <c r="A47" s="45"/>
    </row>
    <row r="48" spans="1:1" x14ac:dyDescent="0.25">
      <c r="A48" s="45"/>
    </row>
    <row r="49" spans="1:1" x14ac:dyDescent="0.25">
      <c r="A49" s="45"/>
    </row>
    <row r="50" spans="1:1" x14ac:dyDescent="0.25">
      <c r="A50" s="45"/>
    </row>
    <row r="51" spans="1:1" x14ac:dyDescent="0.25">
      <c r="A51" s="45"/>
    </row>
    <row r="52" spans="1:1" x14ac:dyDescent="0.25">
      <c r="A52" s="45"/>
    </row>
    <row r="53" spans="1:1" x14ac:dyDescent="0.25">
      <c r="A53" s="45"/>
    </row>
    <row r="54" spans="1:1" x14ac:dyDescent="0.25">
      <c r="A54" s="45"/>
    </row>
    <row r="55" spans="1:1" x14ac:dyDescent="0.25">
      <c r="A55" s="45"/>
    </row>
    <row r="56" spans="1:1" x14ac:dyDescent="0.25">
      <c r="A56" s="45"/>
    </row>
    <row r="57" spans="1:1" x14ac:dyDescent="0.25">
      <c r="A57" s="45"/>
    </row>
    <row r="58" spans="1:1" x14ac:dyDescent="0.25">
      <c r="A58" s="45"/>
    </row>
    <row r="59" spans="1:1" x14ac:dyDescent="0.25">
      <c r="A59" s="45"/>
    </row>
    <row r="60" spans="1:1" x14ac:dyDescent="0.25">
      <c r="A60" s="45"/>
    </row>
    <row r="61" spans="1:1" x14ac:dyDescent="0.25">
      <c r="A61" s="45"/>
    </row>
    <row r="62" spans="1:1" x14ac:dyDescent="0.25">
      <c r="A62" s="45"/>
    </row>
    <row r="63" spans="1:1" x14ac:dyDescent="0.25">
      <c r="A63" s="45"/>
    </row>
    <row r="64" spans="1:1" x14ac:dyDescent="0.25">
      <c r="A64" s="45"/>
    </row>
    <row r="65" spans="1:1" x14ac:dyDescent="0.25">
      <c r="A65" s="45"/>
    </row>
    <row r="66" spans="1:1" x14ac:dyDescent="0.25">
      <c r="A66" s="45"/>
    </row>
    <row r="67" spans="1:1" x14ac:dyDescent="0.25">
      <c r="A67" s="45"/>
    </row>
    <row r="68" spans="1:1" x14ac:dyDescent="0.25">
      <c r="A68" s="45"/>
    </row>
    <row r="69" spans="1:1" x14ac:dyDescent="0.25">
      <c r="A69" s="45"/>
    </row>
    <row r="70" spans="1:1" x14ac:dyDescent="0.25">
      <c r="A70" s="45"/>
    </row>
    <row r="71" spans="1:1" x14ac:dyDescent="0.25">
      <c r="A71" s="45"/>
    </row>
    <row r="72" spans="1:1" x14ac:dyDescent="0.25">
      <c r="A72" s="45"/>
    </row>
    <row r="73" spans="1:1" x14ac:dyDescent="0.25">
      <c r="A73" s="45"/>
    </row>
    <row r="74" spans="1:1" x14ac:dyDescent="0.25">
      <c r="A74" s="45"/>
    </row>
    <row r="75" spans="1:1" x14ac:dyDescent="0.25">
      <c r="A75" s="45"/>
    </row>
    <row r="76" spans="1:1" x14ac:dyDescent="0.25">
      <c r="A76" s="45"/>
    </row>
    <row r="77" spans="1:1" x14ac:dyDescent="0.25">
      <c r="A77" s="45"/>
    </row>
    <row r="78" spans="1:1" x14ac:dyDescent="0.25">
      <c r="A78" s="45"/>
    </row>
    <row r="79" spans="1:1" x14ac:dyDescent="0.25">
      <c r="A79" s="45"/>
    </row>
    <row r="80" spans="1:1" x14ac:dyDescent="0.25">
      <c r="A80" s="45"/>
    </row>
    <row r="81" spans="1:1" x14ac:dyDescent="0.25">
      <c r="A81" s="45"/>
    </row>
    <row r="82" spans="1:1" x14ac:dyDescent="0.25">
      <c r="A82" s="45"/>
    </row>
    <row r="83" spans="1:1" x14ac:dyDescent="0.25">
      <c r="A83" s="45"/>
    </row>
    <row r="84" spans="1:1" x14ac:dyDescent="0.25">
      <c r="A84" s="45"/>
    </row>
    <row r="85" spans="1:1" x14ac:dyDescent="0.25">
      <c r="A85" s="45"/>
    </row>
    <row r="86" spans="1:1" x14ac:dyDescent="0.25">
      <c r="A86" s="45"/>
    </row>
    <row r="87" spans="1:1" x14ac:dyDescent="0.25">
      <c r="A87" s="45"/>
    </row>
    <row r="88" spans="1:1" x14ac:dyDescent="0.25">
      <c r="A88" s="45"/>
    </row>
    <row r="89" spans="1:1" x14ac:dyDescent="0.25">
      <c r="A89" s="45"/>
    </row>
    <row r="90" spans="1:1" x14ac:dyDescent="0.25">
      <c r="A90" s="45"/>
    </row>
    <row r="91" spans="1:1" x14ac:dyDescent="0.25">
      <c r="A91" s="45"/>
    </row>
    <row r="92" spans="1:1" x14ac:dyDescent="0.25">
      <c r="A92" s="45"/>
    </row>
    <row r="93" spans="1:1" x14ac:dyDescent="0.25">
      <c r="A93" s="45"/>
    </row>
    <row r="94" spans="1:1" x14ac:dyDescent="0.25">
      <c r="A94" s="45"/>
    </row>
    <row r="95" spans="1:1" x14ac:dyDescent="0.25">
      <c r="A95" s="45"/>
    </row>
    <row r="96" spans="1:1" x14ac:dyDescent="0.25">
      <c r="A96" s="45"/>
    </row>
    <row r="97" spans="1:1" x14ac:dyDescent="0.25">
      <c r="A97" s="45"/>
    </row>
    <row r="98" spans="1:1" x14ac:dyDescent="0.25">
      <c r="A98" s="45"/>
    </row>
    <row r="99" spans="1:1" x14ac:dyDescent="0.25">
      <c r="A99" s="45"/>
    </row>
    <row r="100" spans="1:1" x14ac:dyDescent="0.25">
      <c r="A100" s="45"/>
    </row>
    <row r="101" spans="1:1" x14ac:dyDescent="0.25">
      <c r="A101" s="45"/>
    </row>
    <row r="102" spans="1:1" x14ac:dyDescent="0.25">
      <c r="A102" s="45"/>
    </row>
    <row r="103" spans="1:1" x14ac:dyDescent="0.25">
      <c r="A103" s="45"/>
    </row>
    <row r="104" spans="1:1" x14ac:dyDescent="0.25">
      <c r="A104" s="45"/>
    </row>
    <row r="105" spans="1:1" x14ac:dyDescent="0.25">
      <c r="A105" s="45"/>
    </row>
    <row r="106" spans="1:1" x14ac:dyDescent="0.25">
      <c r="A106" s="45"/>
    </row>
    <row r="107" spans="1:1" x14ac:dyDescent="0.25">
      <c r="A107" s="45"/>
    </row>
    <row r="108" spans="1:1" x14ac:dyDescent="0.25">
      <c r="A108" s="45"/>
    </row>
    <row r="109" spans="1:1" x14ac:dyDescent="0.25">
      <c r="A109" s="45"/>
    </row>
    <row r="110" spans="1:1" x14ac:dyDescent="0.25">
      <c r="A110" s="45"/>
    </row>
    <row r="111" spans="1:1" x14ac:dyDescent="0.25">
      <c r="A111" s="45"/>
    </row>
    <row r="112" spans="1:1" x14ac:dyDescent="0.25">
      <c r="A112" s="45"/>
    </row>
    <row r="113" spans="1:1" x14ac:dyDescent="0.25">
      <c r="A113" s="45"/>
    </row>
    <row r="114" spans="1:1" x14ac:dyDescent="0.25">
      <c r="A114" s="45"/>
    </row>
    <row r="115" spans="1:1" x14ac:dyDescent="0.25">
      <c r="A115" s="45"/>
    </row>
    <row r="116" spans="1:1" x14ac:dyDescent="0.25">
      <c r="A116" s="45"/>
    </row>
    <row r="117" spans="1:1" x14ac:dyDescent="0.25">
      <c r="A117" s="45"/>
    </row>
    <row r="118" spans="1:1" x14ac:dyDescent="0.25">
      <c r="A118" s="45"/>
    </row>
    <row r="119" spans="1:1" x14ac:dyDescent="0.25">
      <c r="A119" s="45"/>
    </row>
    <row r="120" spans="1:1" x14ac:dyDescent="0.25">
      <c r="A120" s="45"/>
    </row>
    <row r="121" spans="1:1" x14ac:dyDescent="0.25">
      <c r="A121" s="45"/>
    </row>
    <row r="122" spans="1:1" x14ac:dyDescent="0.25">
      <c r="A122" s="45"/>
    </row>
    <row r="123" spans="1:1" x14ac:dyDescent="0.25">
      <c r="A123" s="45"/>
    </row>
    <row r="124" spans="1:1" x14ac:dyDescent="0.25">
      <c r="A124" s="45"/>
    </row>
    <row r="125" spans="1:1" x14ac:dyDescent="0.25">
      <c r="A125" s="45"/>
    </row>
    <row r="126" spans="1:1" x14ac:dyDescent="0.25">
      <c r="A126" s="45"/>
    </row>
    <row r="127" spans="1:1" x14ac:dyDescent="0.25">
      <c r="A127" s="45"/>
    </row>
    <row r="128" spans="1:1" x14ac:dyDescent="0.25">
      <c r="A128" s="45"/>
    </row>
    <row r="129" spans="1:1" x14ac:dyDescent="0.25">
      <c r="A129" s="45"/>
    </row>
    <row r="130" spans="1:1" x14ac:dyDescent="0.25">
      <c r="A130" s="45"/>
    </row>
    <row r="131" spans="1:1" x14ac:dyDescent="0.25">
      <c r="A131" s="45"/>
    </row>
    <row r="132" spans="1:1" x14ac:dyDescent="0.25">
      <c r="A132" s="45"/>
    </row>
    <row r="133" spans="1:1" x14ac:dyDescent="0.25">
      <c r="A133" s="45"/>
    </row>
    <row r="134" spans="1:1" x14ac:dyDescent="0.25">
      <c r="A134" s="45"/>
    </row>
    <row r="135" spans="1:1" x14ac:dyDescent="0.25">
      <c r="A135" s="45"/>
    </row>
    <row r="136" spans="1:1" x14ac:dyDescent="0.25">
      <c r="A136" s="45"/>
    </row>
    <row r="137" spans="1:1" x14ac:dyDescent="0.25">
      <c r="A137" s="45"/>
    </row>
    <row r="138" spans="1:1" x14ac:dyDescent="0.25">
      <c r="A138" s="45"/>
    </row>
    <row r="139" spans="1:1" x14ac:dyDescent="0.25">
      <c r="A139" s="45"/>
    </row>
    <row r="140" spans="1:1" x14ac:dyDescent="0.25">
      <c r="A140" s="45"/>
    </row>
    <row r="141" spans="1:1" x14ac:dyDescent="0.25">
      <c r="A141" s="45"/>
    </row>
    <row r="142" spans="1:1" x14ac:dyDescent="0.25">
      <c r="A142" s="45"/>
    </row>
    <row r="143" spans="1:1" x14ac:dyDescent="0.25">
      <c r="A143" s="45"/>
    </row>
    <row r="144" spans="1:1" x14ac:dyDescent="0.25">
      <c r="A144" s="45"/>
    </row>
    <row r="145" spans="1:1" x14ac:dyDescent="0.25">
      <c r="A145" s="45"/>
    </row>
    <row r="146" spans="1:1" x14ac:dyDescent="0.25">
      <c r="A146" s="45"/>
    </row>
    <row r="147" spans="1:1" x14ac:dyDescent="0.25">
      <c r="A147" s="45"/>
    </row>
    <row r="148" spans="1:1" x14ac:dyDescent="0.25">
      <c r="A148" s="45"/>
    </row>
    <row r="149" spans="1:1" x14ac:dyDescent="0.25">
      <c r="A149" s="45"/>
    </row>
    <row r="150" spans="1:1" x14ac:dyDescent="0.25">
      <c r="A150" s="45"/>
    </row>
    <row r="151" spans="1:1" x14ac:dyDescent="0.25">
      <c r="A151" s="45"/>
    </row>
    <row r="152" spans="1:1" x14ac:dyDescent="0.25">
      <c r="A152" s="45"/>
    </row>
    <row r="153" spans="1:1" x14ac:dyDescent="0.25">
      <c r="A153" s="45"/>
    </row>
    <row r="154" spans="1:1" x14ac:dyDescent="0.25">
      <c r="A154" s="45"/>
    </row>
    <row r="155" spans="1:1" x14ac:dyDescent="0.25">
      <c r="A155" s="45"/>
    </row>
    <row r="156" spans="1:1" x14ac:dyDescent="0.25">
      <c r="A156" s="45"/>
    </row>
    <row r="157" spans="1:1" x14ac:dyDescent="0.25">
      <c r="A157" s="45"/>
    </row>
    <row r="158" spans="1:1" x14ac:dyDescent="0.25">
      <c r="A158" s="45"/>
    </row>
    <row r="159" spans="1:1" x14ac:dyDescent="0.25">
      <c r="A159" s="45"/>
    </row>
    <row r="160" spans="1:1" x14ac:dyDescent="0.25">
      <c r="A160" s="45"/>
    </row>
    <row r="161" spans="1:1" x14ac:dyDescent="0.25">
      <c r="A161" s="45"/>
    </row>
    <row r="162" spans="1:1" x14ac:dyDescent="0.25">
      <c r="A162" s="45"/>
    </row>
    <row r="163" spans="1:1" x14ac:dyDescent="0.25">
      <c r="A163" s="45"/>
    </row>
    <row r="164" spans="1:1" x14ac:dyDescent="0.25">
      <c r="A164" s="45"/>
    </row>
    <row r="165" spans="1:1" x14ac:dyDescent="0.25">
      <c r="A165" s="45"/>
    </row>
    <row r="166" spans="1:1" x14ac:dyDescent="0.25">
      <c r="A166" s="45"/>
    </row>
    <row r="167" spans="1:1" x14ac:dyDescent="0.25">
      <c r="A167" s="45"/>
    </row>
    <row r="168" spans="1:1" x14ac:dyDescent="0.25">
      <c r="A168" s="45"/>
    </row>
    <row r="169" spans="1:1" x14ac:dyDescent="0.25">
      <c r="A169" s="45"/>
    </row>
    <row r="170" spans="1:1" x14ac:dyDescent="0.25">
      <c r="A170" s="45"/>
    </row>
    <row r="171" spans="1:1" x14ac:dyDescent="0.25">
      <c r="A171" s="45"/>
    </row>
    <row r="172" spans="1:1" x14ac:dyDescent="0.25">
      <c r="A172" s="45"/>
    </row>
    <row r="173" spans="1:1" x14ac:dyDescent="0.25">
      <c r="A173" s="45"/>
    </row>
    <row r="174" spans="1:1" x14ac:dyDescent="0.25">
      <c r="A174" s="45"/>
    </row>
    <row r="175" spans="1:1" x14ac:dyDescent="0.25">
      <c r="A175" s="45"/>
    </row>
    <row r="176" spans="1:1" x14ac:dyDescent="0.25">
      <c r="A176" s="45"/>
    </row>
    <row r="177" spans="1:1" x14ac:dyDescent="0.25">
      <c r="A177" s="45"/>
    </row>
    <row r="178" spans="1:1" x14ac:dyDescent="0.25">
      <c r="A178" s="45"/>
    </row>
    <row r="179" spans="1:1" x14ac:dyDescent="0.25">
      <c r="A179" s="45"/>
    </row>
    <row r="180" spans="1:1" x14ac:dyDescent="0.25">
      <c r="A180" s="45"/>
    </row>
    <row r="181" spans="1:1" x14ac:dyDescent="0.25">
      <c r="A181" s="45"/>
    </row>
    <row r="182" spans="1:1" x14ac:dyDescent="0.25">
      <c r="A182" s="45"/>
    </row>
    <row r="183" spans="1:1" x14ac:dyDescent="0.25">
      <c r="A183" s="45"/>
    </row>
    <row r="184" spans="1:1" x14ac:dyDescent="0.25">
      <c r="A184" s="45"/>
    </row>
    <row r="185" spans="1:1" x14ac:dyDescent="0.25">
      <c r="A185" s="45"/>
    </row>
    <row r="186" spans="1:1" x14ac:dyDescent="0.25">
      <c r="A186" s="45"/>
    </row>
    <row r="187" spans="1:1" x14ac:dyDescent="0.25">
      <c r="A187" s="45"/>
    </row>
    <row r="188" spans="1:1" x14ac:dyDescent="0.25">
      <c r="A188" s="45"/>
    </row>
    <row r="189" spans="1:1" x14ac:dyDescent="0.25">
      <c r="A189" s="45"/>
    </row>
    <row r="190" spans="1:1" x14ac:dyDescent="0.25">
      <c r="A190" s="45"/>
    </row>
    <row r="191" spans="1:1" x14ac:dyDescent="0.25">
      <c r="A191" s="45"/>
    </row>
    <row r="192" spans="1:1" x14ac:dyDescent="0.25">
      <c r="A192" s="45"/>
    </row>
    <row r="193" spans="1:1" x14ac:dyDescent="0.25">
      <c r="A193" s="45"/>
    </row>
    <row r="194" spans="1:1" x14ac:dyDescent="0.25">
      <c r="A194" s="45"/>
    </row>
    <row r="195" spans="1:1" x14ac:dyDescent="0.25">
      <c r="A195" s="45"/>
    </row>
    <row r="196" spans="1:1" x14ac:dyDescent="0.25">
      <c r="A196" s="45"/>
    </row>
    <row r="197" spans="1:1" x14ac:dyDescent="0.25">
      <c r="A197" s="45"/>
    </row>
    <row r="198" spans="1:1" x14ac:dyDescent="0.25">
      <c r="A198" s="45"/>
    </row>
    <row r="199" spans="1:1" x14ac:dyDescent="0.25">
      <c r="A199" s="45"/>
    </row>
    <row r="200" spans="1:1" x14ac:dyDescent="0.25">
      <c r="A200" s="45"/>
    </row>
    <row r="201" spans="1:1" x14ac:dyDescent="0.25">
      <c r="A201" s="45"/>
    </row>
    <row r="202" spans="1:1" x14ac:dyDescent="0.25">
      <c r="A202" s="45"/>
    </row>
    <row r="203" spans="1:1" x14ac:dyDescent="0.25">
      <c r="A203" s="45"/>
    </row>
    <row r="204" spans="1:1" x14ac:dyDescent="0.25">
      <c r="A204" s="45"/>
    </row>
    <row r="205" spans="1:1" x14ac:dyDescent="0.25">
      <c r="A205" s="45"/>
    </row>
    <row r="206" spans="1:1" x14ac:dyDescent="0.25">
      <c r="A206" s="45"/>
    </row>
    <row r="207" spans="1:1" x14ac:dyDescent="0.25">
      <c r="A207" s="45"/>
    </row>
    <row r="208" spans="1:1" x14ac:dyDescent="0.25">
      <c r="A208" s="45"/>
    </row>
    <row r="209" spans="1:1" x14ac:dyDescent="0.25">
      <c r="A209" s="45"/>
    </row>
    <row r="210" spans="1:1" x14ac:dyDescent="0.25">
      <c r="A210" s="45"/>
    </row>
    <row r="211" spans="1:1" x14ac:dyDescent="0.25">
      <c r="A211" s="45"/>
    </row>
    <row r="212" spans="1:1" x14ac:dyDescent="0.25">
      <c r="A212" s="45"/>
    </row>
    <row r="213" spans="1:1" x14ac:dyDescent="0.25">
      <c r="A213" s="45"/>
    </row>
    <row r="214" spans="1:1" x14ac:dyDescent="0.25">
      <c r="A214" s="45"/>
    </row>
    <row r="215" spans="1:1" x14ac:dyDescent="0.25">
      <c r="A215" s="45"/>
    </row>
    <row r="216" spans="1:1" x14ac:dyDescent="0.25">
      <c r="A216" s="45"/>
    </row>
    <row r="217" spans="1:1" x14ac:dyDescent="0.25">
      <c r="A217" s="45"/>
    </row>
    <row r="218" spans="1:1" x14ac:dyDescent="0.25">
      <c r="A218" s="45"/>
    </row>
    <row r="219" spans="1:1" x14ac:dyDescent="0.25">
      <c r="A219" s="45"/>
    </row>
    <row r="220" spans="1:1" x14ac:dyDescent="0.25">
      <c r="A220" s="45"/>
    </row>
    <row r="221" spans="1:1" x14ac:dyDescent="0.25">
      <c r="A221" s="45"/>
    </row>
    <row r="222" spans="1:1" x14ac:dyDescent="0.25">
      <c r="A222" s="45"/>
    </row>
    <row r="223" spans="1:1" x14ac:dyDescent="0.25">
      <c r="A223" s="45"/>
    </row>
    <row r="224" spans="1:1" x14ac:dyDescent="0.25">
      <c r="A224" s="45"/>
    </row>
    <row r="225" spans="1:1" x14ac:dyDescent="0.25">
      <c r="A225" s="45"/>
    </row>
    <row r="226" spans="1:1" x14ac:dyDescent="0.25">
      <c r="A226" s="45"/>
    </row>
    <row r="227" spans="1:1" x14ac:dyDescent="0.25">
      <c r="A227" s="45"/>
    </row>
    <row r="228" spans="1:1" x14ac:dyDescent="0.25">
      <c r="A228" s="45"/>
    </row>
    <row r="229" spans="1:1" x14ac:dyDescent="0.25">
      <c r="A229" s="45"/>
    </row>
    <row r="230" spans="1:1" x14ac:dyDescent="0.25">
      <c r="A230" s="45"/>
    </row>
    <row r="231" spans="1:1" x14ac:dyDescent="0.25">
      <c r="A231" s="45"/>
    </row>
    <row r="232" spans="1:1" x14ac:dyDescent="0.25">
      <c r="A232" s="45"/>
    </row>
    <row r="233" spans="1:1" x14ac:dyDescent="0.25">
      <c r="A233" s="45"/>
    </row>
    <row r="234" spans="1:1" x14ac:dyDescent="0.25">
      <c r="A234" s="45"/>
    </row>
    <row r="235" spans="1:1" x14ac:dyDescent="0.25">
      <c r="A235" s="45"/>
    </row>
    <row r="236" spans="1:1" x14ac:dyDescent="0.25">
      <c r="A236" s="45"/>
    </row>
    <row r="237" spans="1:1" x14ac:dyDescent="0.25">
      <c r="A237" s="45"/>
    </row>
    <row r="238" spans="1:1" x14ac:dyDescent="0.25">
      <c r="A238" s="45"/>
    </row>
    <row r="239" spans="1:1" x14ac:dyDescent="0.25">
      <c r="A239" s="45"/>
    </row>
    <row r="240" spans="1:1" x14ac:dyDescent="0.25">
      <c r="A240" s="45"/>
    </row>
    <row r="241" spans="1:1" x14ac:dyDescent="0.25">
      <c r="A241" s="45"/>
    </row>
    <row r="242" spans="1:1" x14ac:dyDescent="0.25">
      <c r="A242" s="45"/>
    </row>
    <row r="243" spans="1:1" x14ac:dyDescent="0.25">
      <c r="A243" s="45"/>
    </row>
    <row r="244" spans="1:1" x14ac:dyDescent="0.25">
      <c r="A244" s="45"/>
    </row>
    <row r="245" spans="1:1" x14ac:dyDescent="0.25">
      <c r="A245" s="45"/>
    </row>
    <row r="246" spans="1:1" x14ac:dyDescent="0.25">
      <c r="A246" s="45"/>
    </row>
    <row r="247" spans="1:1" x14ac:dyDescent="0.25">
      <c r="A247" s="45"/>
    </row>
    <row r="248" spans="1:1" x14ac:dyDescent="0.25">
      <c r="A248" s="45"/>
    </row>
    <row r="249" spans="1:1" x14ac:dyDescent="0.25">
      <c r="A249" s="45"/>
    </row>
    <row r="250" spans="1:1" x14ac:dyDescent="0.25">
      <c r="A250" s="45"/>
    </row>
    <row r="251" spans="1:1" x14ac:dyDescent="0.25">
      <c r="A251" s="45"/>
    </row>
    <row r="252" spans="1:1" x14ac:dyDescent="0.25">
      <c r="A252" s="45"/>
    </row>
    <row r="253" spans="1:1" x14ac:dyDescent="0.25">
      <c r="A253" s="45"/>
    </row>
    <row r="254" spans="1:1" x14ac:dyDescent="0.25">
      <c r="A254" s="45"/>
    </row>
    <row r="255" spans="1:1" x14ac:dyDescent="0.25">
      <c r="A255" s="45"/>
    </row>
    <row r="256" spans="1:1" x14ac:dyDescent="0.25">
      <c r="A256" s="45"/>
    </row>
    <row r="257" spans="1:1" x14ac:dyDescent="0.25">
      <c r="A257" s="45"/>
    </row>
    <row r="258" spans="1:1" x14ac:dyDescent="0.25">
      <c r="A258" s="45"/>
    </row>
    <row r="259" spans="1:1" x14ac:dyDescent="0.25">
      <c r="A259" s="45"/>
    </row>
    <row r="260" spans="1:1" x14ac:dyDescent="0.25">
      <c r="A260" s="45"/>
    </row>
    <row r="261" spans="1:1" x14ac:dyDescent="0.25">
      <c r="A261" s="45"/>
    </row>
    <row r="262" spans="1:1" x14ac:dyDescent="0.25">
      <c r="A262" s="45"/>
    </row>
    <row r="263" spans="1:1" x14ac:dyDescent="0.25">
      <c r="A263" s="45"/>
    </row>
    <row r="264" spans="1:1" x14ac:dyDescent="0.25">
      <c r="A264" s="45"/>
    </row>
    <row r="265" spans="1:1" x14ac:dyDescent="0.25">
      <c r="A265" s="45"/>
    </row>
    <row r="266" spans="1:1" x14ac:dyDescent="0.25">
      <c r="A266" s="45"/>
    </row>
    <row r="267" spans="1:1" x14ac:dyDescent="0.25">
      <c r="A267" s="45"/>
    </row>
    <row r="268" spans="1:1" x14ac:dyDescent="0.25">
      <c r="A268" s="45"/>
    </row>
    <row r="269" spans="1:1" x14ac:dyDescent="0.25">
      <c r="A269" s="45"/>
    </row>
    <row r="270" spans="1:1" x14ac:dyDescent="0.25">
      <c r="A270" s="45"/>
    </row>
    <row r="271" spans="1:1" x14ac:dyDescent="0.25">
      <c r="A271" s="45"/>
    </row>
    <row r="272" spans="1:1" x14ac:dyDescent="0.25">
      <c r="A272" s="45"/>
    </row>
    <row r="273" spans="1:1" x14ac:dyDescent="0.25">
      <c r="A273" s="45"/>
    </row>
    <row r="274" spans="1:1" x14ac:dyDescent="0.25">
      <c r="A274" s="45"/>
    </row>
    <row r="275" spans="1:1" x14ac:dyDescent="0.25">
      <c r="A275" s="45"/>
    </row>
    <row r="276" spans="1:1" x14ac:dyDescent="0.25">
      <c r="A276" s="45"/>
    </row>
    <row r="277" spans="1:1" x14ac:dyDescent="0.25">
      <c r="A277" s="45"/>
    </row>
    <row r="278" spans="1:1" x14ac:dyDescent="0.25">
      <c r="A278" s="45"/>
    </row>
    <row r="279" spans="1:1" x14ac:dyDescent="0.25">
      <c r="A279" s="45"/>
    </row>
    <row r="280" spans="1:1" x14ac:dyDescent="0.25">
      <c r="A280" s="45"/>
    </row>
    <row r="281" spans="1:1" x14ac:dyDescent="0.25">
      <c r="A281" s="45"/>
    </row>
    <row r="282" spans="1:1" x14ac:dyDescent="0.25">
      <c r="A282" s="45"/>
    </row>
    <row r="283" spans="1:1" x14ac:dyDescent="0.25">
      <c r="A283" s="45"/>
    </row>
    <row r="284" spans="1:1" x14ac:dyDescent="0.25">
      <c r="A284" s="45"/>
    </row>
    <row r="285" spans="1:1" x14ac:dyDescent="0.25">
      <c r="A285" s="45"/>
    </row>
    <row r="286" spans="1:1" x14ac:dyDescent="0.25">
      <c r="A286" s="45"/>
    </row>
    <row r="287" spans="1:1" x14ac:dyDescent="0.25">
      <c r="A287" s="45"/>
    </row>
    <row r="288" spans="1:1" x14ac:dyDescent="0.25">
      <c r="A288" s="45"/>
    </row>
    <row r="289" spans="1:1" x14ac:dyDescent="0.25">
      <c r="A289" s="45"/>
    </row>
    <row r="290" spans="1:1" x14ac:dyDescent="0.25">
      <c r="A290" s="45"/>
    </row>
    <row r="291" spans="1:1" x14ac:dyDescent="0.25">
      <c r="A291" s="45"/>
    </row>
    <row r="292" spans="1:1" x14ac:dyDescent="0.25">
      <c r="A292" s="45"/>
    </row>
    <row r="293" spans="1:1" x14ac:dyDescent="0.25">
      <c r="A293" s="45"/>
    </row>
    <row r="294" spans="1:1" x14ac:dyDescent="0.25">
      <c r="A294" s="45"/>
    </row>
    <row r="295" spans="1:1" x14ac:dyDescent="0.25">
      <c r="A295" s="45"/>
    </row>
    <row r="296" spans="1:1" x14ac:dyDescent="0.25">
      <c r="A296" s="45"/>
    </row>
    <row r="297" spans="1:1" x14ac:dyDescent="0.25">
      <c r="A297" s="45"/>
    </row>
    <row r="298" spans="1:1" x14ac:dyDescent="0.25">
      <c r="A298" s="45"/>
    </row>
    <row r="299" spans="1:1" x14ac:dyDescent="0.25">
      <c r="A299" s="45"/>
    </row>
    <row r="300" spans="1:1" x14ac:dyDescent="0.25">
      <c r="A300" s="45"/>
    </row>
    <row r="301" spans="1:1" x14ac:dyDescent="0.25">
      <c r="A301" s="45"/>
    </row>
    <row r="302" spans="1:1" x14ac:dyDescent="0.25">
      <c r="A302" s="45"/>
    </row>
    <row r="303" spans="1:1" x14ac:dyDescent="0.25">
      <c r="A303" s="45"/>
    </row>
    <row r="304" spans="1:1" x14ac:dyDescent="0.25">
      <c r="A304" s="45"/>
    </row>
    <row r="305" spans="1:1" x14ac:dyDescent="0.25">
      <c r="A305" s="45"/>
    </row>
    <row r="306" spans="1:1" x14ac:dyDescent="0.25">
      <c r="A306" s="45"/>
    </row>
    <row r="307" spans="1:1" x14ac:dyDescent="0.25">
      <c r="A307" s="45"/>
    </row>
    <row r="308" spans="1:1" x14ac:dyDescent="0.25">
      <c r="A308" s="45"/>
    </row>
    <row r="309" spans="1:1" x14ac:dyDescent="0.25">
      <c r="A309" s="45"/>
    </row>
    <row r="310" spans="1:1" x14ac:dyDescent="0.25">
      <c r="A310" s="45"/>
    </row>
    <row r="311" spans="1:1" x14ac:dyDescent="0.25">
      <c r="A311" s="45"/>
    </row>
    <row r="312" spans="1:1" x14ac:dyDescent="0.25">
      <c r="A312" s="45"/>
    </row>
    <row r="313" spans="1:1" x14ac:dyDescent="0.25">
      <c r="A313" s="45"/>
    </row>
    <row r="314" spans="1:1" x14ac:dyDescent="0.25">
      <c r="A314" s="45"/>
    </row>
    <row r="315" spans="1:1" x14ac:dyDescent="0.25">
      <c r="A315" s="45"/>
    </row>
    <row r="316" spans="1:1" x14ac:dyDescent="0.25">
      <c r="A316" s="45"/>
    </row>
    <row r="317" spans="1:1" x14ac:dyDescent="0.25">
      <c r="A317" s="45"/>
    </row>
    <row r="318" spans="1:1" x14ac:dyDescent="0.25">
      <c r="A318" s="45"/>
    </row>
    <row r="319" spans="1:1" x14ac:dyDescent="0.25">
      <c r="A319" s="45"/>
    </row>
    <row r="320" spans="1:1" x14ac:dyDescent="0.25">
      <c r="A320" s="45"/>
    </row>
    <row r="321" spans="1:1" x14ac:dyDescent="0.25">
      <c r="A321" s="45"/>
    </row>
    <row r="322" spans="1:1" x14ac:dyDescent="0.25">
      <c r="A322" s="45"/>
    </row>
    <row r="323" spans="1:1" x14ac:dyDescent="0.25">
      <c r="A323" s="45"/>
    </row>
    <row r="324" spans="1:1" x14ac:dyDescent="0.25">
      <c r="A324" s="45"/>
    </row>
    <row r="325" spans="1:1" x14ac:dyDescent="0.25">
      <c r="A325" s="45"/>
    </row>
    <row r="326" spans="1:1" x14ac:dyDescent="0.25">
      <c r="A326" s="45"/>
    </row>
    <row r="327" spans="1:1" x14ac:dyDescent="0.25">
      <c r="A327" s="45"/>
    </row>
    <row r="328" spans="1:1" x14ac:dyDescent="0.25">
      <c r="A328" s="45"/>
    </row>
    <row r="329" spans="1:1" x14ac:dyDescent="0.25">
      <c r="A329" s="45"/>
    </row>
    <row r="330" spans="1:1" x14ac:dyDescent="0.25">
      <c r="A330" s="45"/>
    </row>
    <row r="331" spans="1:1" x14ac:dyDescent="0.25">
      <c r="A331" s="45"/>
    </row>
    <row r="332" spans="1:1" x14ac:dyDescent="0.25">
      <c r="A332" s="45"/>
    </row>
    <row r="333" spans="1:1" x14ac:dyDescent="0.25">
      <c r="A333" s="45"/>
    </row>
    <row r="334" spans="1:1" x14ac:dyDescent="0.25">
      <c r="A334" s="45"/>
    </row>
    <row r="335" spans="1:1" x14ac:dyDescent="0.25">
      <c r="A335" s="45"/>
    </row>
    <row r="336" spans="1:1" x14ac:dyDescent="0.25">
      <c r="A336" s="45"/>
    </row>
    <row r="337" spans="1:1" x14ac:dyDescent="0.25">
      <c r="A337" s="45"/>
    </row>
    <row r="338" spans="1:1" x14ac:dyDescent="0.25">
      <c r="A338" s="45"/>
    </row>
    <row r="339" spans="1:1" x14ac:dyDescent="0.25">
      <c r="A339" s="45"/>
    </row>
    <row r="340" spans="1:1" x14ac:dyDescent="0.25">
      <c r="A340" s="45"/>
    </row>
    <row r="341" spans="1:1" x14ac:dyDescent="0.25">
      <c r="A341" s="45"/>
    </row>
    <row r="342" spans="1:1" x14ac:dyDescent="0.25">
      <c r="A342" s="45"/>
    </row>
    <row r="343" spans="1:1" x14ac:dyDescent="0.25">
      <c r="A343" s="45"/>
    </row>
    <row r="344" spans="1:1" x14ac:dyDescent="0.25">
      <c r="A344" s="45"/>
    </row>
    <row r="345" spans="1:1" x14ac:dyDescent="0.25">
      <c r="A345" s="45"/>
    </row>
    <row r="346" spans="1:1" x14ac:dyDescent="0.25">
      <c r="A346" s="45"/>
    </row>
    <row r="347" spans="1:1" x14ac:dyDescent="0.25">
      <c r="A347" s="45"/>
    </row>
    <row r="348" spans="1:1" x14ac:dyDescent="0.25">
      <c r="A348" s="45"/>
    </row>
    <row r="349" spans="1:1" x14ac:dyDescent="0.25">
      <c r="A349" s="45"/>
    </row>
    <row r="350" spans="1:1" x14ac:dyDescent="0.25">
      <c r="A350" s="45"/>
    </row>
    <row r="351" spans="1:1" x14ac:dyDescent="0.25">
      <c r="A351" s="45"/>
    </row>
    <row r="352" spans="1:1" x14ac:dyDescent="0.25">
      <c r="A352" s="45"/>
    </row>
    <row r="353" spans="1:1" x14ac:dyDescent="0.25">
      <c r="A353" s="45"/>
    </row>
    <row r="354" spans="1:1" x14ac:dyDescent="0.25">
      <c r="A354" s="45"/>
    </row>
    <row r="355" spans="1:1" x14ac:dyDescent="0.25">
      <c r="A355" s="45"/>
    </row>
    <row r="356" spans="1:1" x14ac:dyDescent="0.25">
      <c r="A356" s="45"/>
    </row>
    <row r="357" spans="1:1" x14ac:dyDescent="0.25">
      <c r="A357" s="45"/>
    </row>
    <row r="358" spans="1:1" x14ac:dyDescent="0.25">
      <c r="A358" s="45"/>
    </row>
    <row r="359" spans="1:1" x14ac:dyDescent="0.25">
      <c r="A359" s="45"/>
    </row>
    <row r="360" spans="1:1" x14ac:dyDescent="0.25">
      <c r="A360" s="45"/>
    </row>
    <row r="361" spans="1:1" x14ac:dyDescent="0.25">
      <c r="A361" s="45"/>
    </row>
    <row r="362" spans="1:1" x14ac:dyDescent="0.25">
      <c r="A362" s="45"/>
    </row>
    <row r="363" spans="1:1" x14ac:dyDescent="0.25">
      <c r="A363" s="45"/>
    </row>
    <row r="364" spans="1:1" x14ac:dyDescent="0.25">
      <c r="A364" s="45"/>
    </row>
    <row r="365" spans="1:1" x14ac:dyDescent="0.25">
      <c r="A365" s="45"/>
    </row>
    <row r="366" spans="1:1" x14ac:dyDescent="0.25">
      <c r="A366" s="45"/>
    </row>
    <row r="367" spans="1:1" x14ac:dyDescent="0.25">
      <c r="A367" s="45"/>
    </row>
    <row r="368" spans="1:1" x14ac:dyDescent="0.25">
      <c r="A368" s="45"/>
    </row>
    <row r="369" spans="1:1" x14ac:dyDescent="0.25">
      <c r="A369" s="45"/>
    </row>
    <row r="370" spans="1:1" x14ac:dyDescent="0.25">
      <c r="A370" s="45"/>
    </row>
    <row r="371" spans="1:1" x14ac:dyDescent="0.25">
      <c r="A371" s="45"/>
    </row>
    <row r="372" spans="1:1" x14ac:dyDescent="0.25">
      <c r="A372" s="45"/>
    </row>
    <row r="373" spans="1:1" x14ac:dyDescent="0.25">
      <c r="A373" s="45"/>
    </row>
    <row r="374" spans="1:1" x14ac:dyDescent="0.25">
      <c r="A374" s="45"/>
    </row>
    <row r="375" spans="1:1" x14ac:dyDescent="0.25">
      <c r="A375" s="45"/>
    </row>
    <row r="376" spans="1:1" x14ac:dyDescent="0.25">
      <c r="A376" s="45"/>
    </row>
    <row r="377" spans="1:1" x14ac:dyDescent="0.25">
      <c r="A377" s="45"/>
    </row>
    <row r="378" spans="1:1" x14ac:dyDescent="0.25">
      <c r="A378" s="45"/>
    </row>
    <row r="379" spans="1:1" x14ac:dyDescent="0.25">
      <c r="A379" s="45"/>
    </row>
    <row r="380" spans="1:1" x14ac:dyDescent="0.25">
      <c r="A380" s="45"/>
    </row>
    <row r="381" spans="1:1" x14ac:dyDescent="0.25">
      <c r="A381" s="45"/>
    </row>
    <row r="382" spans="1:1" x14ac:dyDescent="0.25">
      <c r="A382" s="45"/>
    </row>
    <row r="383" spans="1:1" x14ac:dyDescent="0.25">
      <c r="A383" s="45"/>
    </row>
    <row r="384" spans="1:1" x14ac:dyDescent="0.25">
      <c r="A384" s="45"/>
    </row>
    <row r="385" spans="1:1" x14ac:dyDescent="0.25">
      <c r="A385" s="45"/>
    </row>
    <row r="386" spans="1:1" x14ac:dyDescent="0.25">
      <c r="A386" s="45"/>
    </row>
    <row r="387" spans="1:1" x14ac:dyDescent="0.25">
      <c r="A387" s="45"/>
    </row>
    <row r="388" spans="1:1" x14ac:dyDescent="0.25">
      <c r="A388" s="45"/>
    </row>
    <row r="389" spans="1:1" x14ac:dyDescent="0.25">
      <c r="A389" s="45"/>
    </row>
    <row r="390" spans="1:1" x14ac:dyDescent="0.25">
      <c r="A390" s="45"/>
    </row>
    <row r="391" spans="1:1" x14ac:dyDescent="0.25">
      <c r="A391" s="45"/>
    </row>
    <row r="392" spans="1:1" x14ac:dyDescent="0.25">
      <c r="A392" s="45"/>
    </row>
    <row r="393" spans="1:1" x14ac:dyDescent="0.25">
      <c r="A393" s="45"/>
    </row>
    <row r="394" spans="1:1" x14ac:dyDescent="0.25">
      <c r="A394" s="45"/>
    </row>
    <row r="395" spans="1:1" x14ac:dyDescent="0.25">
      <c r="A395" s="45"/>
    </row>
    <row r="396" spans="1:1" x14ac:dyDescent="0.25">
      <c r="A396" s="45"/>
    </row>
    <row r="397" spans="1:1" x14ac:dyDescent="0.25">
      <c r="A397" s="45"/>
    </row>
    <row r="398" spans="1:1" x14ac:dyDescent="0.25">
      <c r="A398" s="45"/>
    </row>
    <row r="399" spans="1:1" x14ac:dyDescent="0.25">
      <c r="A399" s="45"/>
    </row>
    <row r="400" spans="1:1" x14ac:dyDescent="0.25">
      <c r="A400" s="45"/>
    </row>
    <row r="401" spans="1:1" x14ac:dyDescent="0.25">
      <c r="A401" s="45"/>
    </row>
    <row r="402" spans="1:1" x14ac:dyDescent="0.25">
      <c r="A402" s="45"/>
    </row>
    <row r="403" spans="1:1" x14ac:dyDescent="0.25">
      <c r="A403" s="45"/>
    </row>
    <row r="404" spans="1:1" x14ac:dyDescent="0.25">
      <c r="A404" s="45"/>
    </row>
    <row r="405" spans="1:1" x14ac:dyDescent="0.25">
      <c r="A405" s="45"/>
    </row>
    <row r="406" spans="1:1" x14ac:dyDescent="0.25">
      <c r="A406" s="45"/>
    </row>
    <row r="407" spans="1:1" x14ac:dyDescent="0.25">
      <c r="A407" s="45"/>
    </row>
    <row r="408" spans="1:1" x14ac:dyDescent="0.25">
      <c r="A408" s="45"/>
    </row>
    <row r="409" spans="1:1" x14ac:dyDescent="0.25">
      <c r="A409" s="45"/>
    </row>
    <row r="410" spans="1:1" x14ac:dyDescent="0.25">
      <c r="A410" s="45"/>
    </row>
    <row r="411" spans="1:1" x14ac:dyDescent="0.25">
      <c r="A411" s="45"/>
    </row>
    <row r="412" spans="1:1" x14ac:dyDescent="0.25">
      <c r="A412" s="45"/>
    </row>
    <row r="413" spans="1:1" x14ac:dyDescent="0.25">
      <c r="A413" s="45"/>
    </row>
    <row r="414" spans="1:1" x14ac:dyDescent="0.25">
      <c r="A414" s="45"/>
    </row>
    <row r="415" spans="1:1" x14ac:dyDescent="0.25">
      <c r="A415" s="45"/>
    </row>
    <row r="416" spans="1:1" x14ac:dyDescent="0.25">
      <c r="A416" s="45"/>
    </row>
    <row r="417" spans="1:1" x14ac:dyDescent="0.25">
      <c r="A417" s="45"/>
    </row>
    <row r="418" spans="1:1" x14ac:dyDescent="0.25">
      <c r="A418" s="45"/>
    </row>
    <row r="419" spans="1:1" x14ac:dyDescent="0.25">
      <c r="A419" s="45"/>
    </row>
    <row r="420" spans="1:1" x14ac:dyDescent="0.25">
      <c r="A420" s="45"/>
    </row>
    <row r="421" spans="1:1" x14ac:dyDescent="0.25">
      <c r="A421" s="45"/>
    </row>
    <row r="422" spans="1:1" x14ac:dyDescent="0.25">
      <c r="A422" s="45"/>
    </row>
    <row r="423" spans="1:1" x14ac:dyDescent="0.25">
      <c r="A423" s="45"/>
    </row>
    <row r="424" spans="1:1" x14ac:dyDescent="0.25">
      <c r="A424" s="45"/>
    </row>
    <row r="425" spans="1:1" x14ac:dyDescent="0.25">
      <c r="A425" s="45"/>
    </row>
    <row r="426" spans="1:1" x14ac:dyDescent="0.25">
      <c r="A426" s="45"/>
    </row>
    <row r="427" spans="1:1" x14ac:dyDescent="0.25">
      <c r="A427" s="45"/>
    </row>
    <row r="428" spans="1:1" x14ac:dyDescent="0.25">
      <c r="A428" s="45"/>
    </row>
    <row r="429" spans="1:1" x14ac:dyDescent="0.25">
      <c r="A429" s="45"/>
    </row>
    <row r="430" spans="1:1" x14ac:dyDescent="0.25">
      <c r="A430" s="45"/>
    </row>
    <row r="431" spans="1:1" x14ac:dyDescent="0.25">
      <c r="A431" s="45"/>
    </row>
    <row r="432" spans="1:1" x14ac:dyDescent="0.25">
      <c r="A432" s="45"/>
    </row>
    <row r="433" spans="1:1" x14ac:dyDescent="0.25">
      <c r="A433" s="45"/>
    </row>
    <row r="434" spans="1:1" x14ac:dyDescent="0.25">
      <c r="A434" s="45"/>
    </row>
    <row r="435" spans="1:1" x14ac:dyDescent="0.25">
      <c r="A435" s="45"/>
    </row>
    <row r="436" spans="1:1" x14ac:dyDescent="0.25">
      <c r="A436" s="45"/>
    </row>
    <row r="437" spans="1:1" x14ac:dyDescent="0.25">
      <c r="A437" s="45"/>
    </row>
    <row r="438" spans="1:1" x14ac:dyDescent="0.25">
      <c r="A438" s="45"/>
    </row>
    <row r="439" spans="1:1" x14ac:dyDescent="0.25">
      <c r="A439" s="45"/>
    </row>
    <row r="440" spans="1:1" x14ac:dyDescent="0.25">
      <c r="A440" s="45"/>
    </row>
    <row r="441" spans="1:1" x14ac:dyDescent="0.25">
      <c r="A441" s="45"/>
    </row>
    <row r="442" spans="1:1" x14ac:dyDescent="0.25">
      <c r="A442" s="45"/>
    </row>
    <row r="443" spans="1:1" x14ac:dyDescent="0.25">
      <c r="A443" s="45"/>
    </row>
    <row r="444" spans="1:1" x14ac:dyDescent="0.25">
      <c r="A444" s="45"/>
    </row>
    <row r="445" spans="1:1" x14ac:dyDescent="0.25">
      <c r="A445" s="45"/>
    </row>
    <row r="446" spans="1:1" x14ac:dyDescent="0.25">
      <c r="A446" s="45"/>
    </row>
    <row r="447" spans="1:1" x14ac:dyDescent="0.25">
      <c r="A447" s="45"/>
    </row>
    <row r="448" spans="1:1" x14ac:dyDescent="0.25">
      <c r="A448" s="45"/>
    </row>
    <row r="449" spans="1:1" x14ac:dyDescent="0.25">
      <c r="A449" s="45"/>
    </row>
    <row r="450" spans="1:1" x14ac:dyDescent="0.25">
      <c r="A450" s="45"/>
    </row>
    <row r="451" spans="1:1" x14ac:dyDescent="0.25">
      <c r="A451" s="45"/>
    </row>
    <row r="452" spans="1:1" x14ac:dyDescent="0.25">
      <c r="A452" s="45"/>
    </row>
    <row r="453" spans="1:1" x14ac:dyDescent="0.25">
      <c r="A453" s="45"/>
    </row>
    <row r="454" spans="1:1" x14ac:dyDescent="0.25">
      <c r="A454" s="45"/>
    </row>
    <row r="455" spans="1:1" x14ac:dyDescent="0.25">
      <c r="A455" s="45"/>
    </row>
    <row r="456" spans="1:1" x14ac:dyDescent="0.25">
      <c r="A456" s="45"/>
    </row>
    <row r="457" spans="1:1" x14ac:dyDescent="0.25">
      <c r="A457" s="45"/>
    </row>
    <row r="458" spans="1:1" x14ac:dyDescent="0.25">
      <c r="A458" s="45"/>
    </row>
    <row r="459" spans="1:1" x14ac:dyDescent="0.25">
      <c r="A459" s="45"/>
    </row>
    <row r="460" spans="1:1" x14ac:dyDescent="0.25">
      <c r="A460" s="45"/>
    </row>
    <row r="461" spans="1:1" x14ac:dyDescent="0.25">
      <c r="A461" s="45"/>
    </row>
    <row r="462" spans="1:1" x14ac:dyDescent="0.25">
      <c r="A462" s="45"/>
    </row>
    <row r="463" spans="1:1" x14ac:dyDescent="0.25">
      <c r="A463" s="45"/>
    </row>
    <row r="464" spans="1:1" x14ac:dyDescent="0.25">
      <c r="A464" s="45"/>
    </row>
    <row r="465" spans="1:1" x14ac:dyDescent="0.25">
      <c r="A465" s="45"/>
    </row>
    <row r="466" spans="1:1" x14ac:dyDescent="0.25">
      <c r="A466" s="45"/>
    </row>
    <row r="467" spans="1:1" x14ac:dyDescent="0.25">
      <c r="A467" s="45"/>
    </row>
    <row r="468" spans="1:1" x14ac:dyDescent="0.25">
      <c r="A468" s="45"/>
    </row>
    <row r="469" spans="1:1" x14ac:dyDescent="0.25">
      <c r="A469" s="45"/>
    </row>
    <row r="470" spans="1:1" x14ac:dyDescent="0.25">
      <c r="A470" s="45"/>
    </row>
    <row r="471" spans="1:1" x14ac:dyDescent="0.25">
      <c r="A471" s="45"/>
    </row>
    <row r="472" spans="1:1" x14ac:dyDescent="0.25">
      <c r="A472" s="45"/>
    </row>
    <row r="473" spans="1:1" x14ac:dyDescent="0.25">
      <c r="A473" s="45"/>
    </row>
    <row r="474" spans="1:1" x14ac:dyDescent="0.25">
      <c r="A474" s="45"/>
    </row>
    <row r="475" spans="1:1" x14ac:dyDescent="0.25">
      <c r="A475" s="45"/>
    </row>
    <row r="476" spans="1:1" x14ac:dyDescent="0.25">
      <c r="A476" s="45"/>
    </row>
    <row r="477" spans="1:1" x14ac:dyDescent="0.25">
      <c r="A477" s="45"/>
    </row>
    <row r="478" spans="1:1" x14ac:dyDescent="0.25">
      <c r="A478" s="45"/>
    </row>
    <row r="479" spans="1:1" x14ac:dyDescent="0.25">
      <c r="A479" s="45"/>
    </row>
    <row r="480" spans="1:1" x14ac:dyDescent="0.25">
      <c r="A480" s="45"/>
    </row>
    <row r="481" spans="1:1" x14ac:dyDescent="0.25">
      <c r="A481" s="45"/>
    </row>
    <row r="482" spans="1:1" x14ac:dyDescent="0.25">
      <c r="A482" s="45"/>
    </row>
    <row r="483" spans="1:1" x14ac:dyDescent="0.25">
      <c r="A483" s="45"/>
    </row>
    <row r="484" spans="1:1" x14ac:dyDescent="0.25">
      <c r="A484" s="45"/>
    </row>
    <row r="485" spans="1:1" x14ac:dyDescent="0.25">
      <c r="A485" s="45"/>
    </row>
    <row r="486" spans="1:1" x14ac:dyDescent="0.25">
      <c r="A486" s="45"/>
    </row>
    <row r="487" spans="1:1" x14ac:dyDescent="0.25">
      <c r="A487" s="45"/>
    </row>
    <row r="488" spans="1:1" x14ac:dyDescent="0.25">
      <c r="A488" s="45"/>
    </row>
    <row r="489" spans="1:1" x14ac:dyDescent="0.25">
      <c r="A489" s="45"/>
    </row>
    <row r="490" spans="1:1" x14ac:dyDescent="0.25">
      <c r="A490" s="45"/>
    </row>
    <row r="491" spans="1:1" x14ac:dyDescent="0.25">
      <c r="A491" s="45"/>
    </row>
    <row r="492" spans="1:1" x14ac:dyDescent="0.25">
      <c r="A492" s="45"/>
    </row>
    <row r="493" spans="1:1" x14ac:dyDescent="0.25">
      <c r="A493" s="45"/>
    </row>
    <row r="494" spans="1:1" x14ac:dyDescent="0.25">
      <c r="A494" s="45"/>
    </row>
    <row r="495" spans="1:1" x14ac:dyDescent="0.25">
      <c r="A495" s="45"/>
    </row>
    <row r="496" spans="1:1" x14ac:dyDescent="0.25">
      <c r="A496" s="45"/>
    </row>
    <row r="497" spans="1:1" x14ac:dyDescent="0.25">
      <c r="A497" s="45"/>
    </row>
    <row r="498" spans="1:1" x14ac:dyDescent="0.25">
      <c r="A498" s="45"/>
    </row>
    <row r="499" spans="1:1" x14ac:dyDescent="0.25">
      <c r="A499" s="45"/>
    </row>
    <row r="500" spans="1:1" x14ac:dyDescent="0.25">
      <c r="A500" s="45"/>
    </row>
    <row r="501" spans="1:1" x14ac:dyDescent="0.25">
      <c r="A501" s="45"/>
    </row>
    <row r="502" spans="1:1" x14ac:dyDescent="0.25">
      <c r="A502" s="45"/>
    </row>
    <row r="503" spans="1:1" x14ac:dyDescent="0.25">
      <c r="A503" s="45"/>
    </row>
    <row r="504" spans="1:1" x14ac:dyDescent="0.25">
      <c r="A504" s="45"/>
    </row>
    <row r="505" spans="1:1" x14ac:dyDescent="0.25">
      <c r="A505" s="45"/>
    </row>
    <row r="506" spans="1:1" x14ac:dyDescent="0.25">
      <c r="A506" s="45"/>
    </row>
    <row r="507" spans="1:1" x14ac:dyDescent="0.25">
      <c r="A507" s="45"/>
    </row>
    <row r="508" spans="1:1" x14ac:dyDescent="0.25">
      <c r="A508" s="45"/>
    </row>
    <row r="509" spans="1:1" x14ac:dyDescent="0.25">
      <c r="A509" s="45"/>
    </row>
    <row r="510" spans="1:1" x14ac:dyDescent="0.25">
      <c r="A510" s="45"/>
    </row>
    <row r="511" spans="1:1" x14ac:dyDescent="0.25">
      <c r="A511" s="45"/>
    </row>
    <row r="512" spans="1:1" x14ac:dyDescent="0.25">
      <c r="A512" s="45"/>
    </row>
    <row r="513" spans="1:1" x14ac:dyDescent="0.25">
      <c r="A513" s="45"/>
    </row>
    <row r="514" spans="1:1" x14ac:dyDescent="0.25">
      <c r="A514" s="45"/>
    </row>
    <row r="515" spans="1:1" x14ac:dyDescent="0.25">
      <c r="A515" s="45"/>
    </row>
    <row r="516" spans="1:1" x14ac:dyDescent="0.25">
      <c r="A516" s="45"/>
    </row>
    <row r="517" spans="1:1" x14ac:dyDescent="0.25">
      <c r="A517" s="45"/>
    </row>
    <row r="518" spans="1:1" x14ac:dyDescent="0.25">
      <c r="A518" s="45"/>
    </row>
    <row r="519" spans="1:1" x14ac:dyDescent="0.25">
      <c r="A519" s="45"/>
    </row>
    <row r="520" spans="1:1" x14ac:dyDescent="0.25">
      <c r="A520" s="45"/>
    </row>
    <row r="521" spans="1:1" x14ac:dyDescent="0.25">
      <c r="A521" s="45"/>
    </row>
    <row r="522" spans="1:1" x14ac:dyDescent="0.25">
      <c r="A522" s="45"/>
    </row>
    <row r="523" spans="1:1" x14ac:dyDescent="0.25">
      <c r="A523" s="45"/>
    </row>
    <row r="524" spans="1:1" x14ac:dyDescent="0.25">
      <c r="A524" s="45"/>
    </row>
    <row r="525" spans="1:1" x14ac:dyDescent="0.25">
      <c r="A525" s="45"/>
    </row>
    <row r="526" spans="1:1" x14ac:dyDescent="0.25">
      <c r="A526" s="45"/>
    </row>
    <row r="527" spans="1:1" x14ac:dyDescent="0.25">
      <c r="A527" s="45"/>
    </row>
    <row r="528" spans="1:1" x14ac:dyDescent="0.25">
      <c r="A528" s="45"/>
    </row>
    <row r="529" spans="1:1" x14ac:dyDescent="0.25">
      <c r="A529" s="45"/>
    </row>
    <row r="530" spans="1:1" x14ac:dyDescent="0.25">
      <c r="A530" s="45"/>
    </row>
    <row r="531" spans="1:1" x14ac:dyDescent="0.25">
      <c r="A531" s="45"/>
    </row>
    <row r="532" spans="1:1" x14ac:dyDescent="0.25">
      <c r="A532" s="45"/>
    </row>
    <row r="533" spans="1:1" x14ac:dyDescent="0.25">
      <c r="A533" s="45"/>
    </row>
    <row r="534" spans="1:1" x14ac:dyDescent="0.25">
      <c r="A534" s="45"/>
    </row>
    <row r="535" spans="1:1" x14ac:dyDescent="0.25">
      <c r="A535" s="45"/>
    </row>
    <row r="536" spans="1:1" x14ac:dyDescent="0.25">
      <c r="A536" s="45"/>
    </row>
    <row r="537" spans="1:1" x14ac:dyDescent="0.25">
      <c r="A537" s="45"/>
    </row>
    <row r="538" spans="1:1" x14ac:dyDescent="0.25">
      <c r="A538" s="45"/>
    </row>
    <row r="539" spans="1:1" x14ac:dyDescent="0.25">
      <c r="A539" s="45"/>
    </row>
    <row r="540" spans="1:1" x14ac:dyDescent="0.25">
      <c r="A540" s="45"/>
    </row>
    <row r="541" spans="1:1" x14ac:dyDescent="0.25">
      <c r="A541" s="45"/>
    </row>
    <row r="542" spans="1:1" x14ac:dyDescent="0.25">
      <c r="A542" s="45"/>
    </row>
    <row r="543" spans="1:1" x14ac:dyDescent="0.25">
      <c r="A543" s="45"/>
    </row>
    <row r="544" spans="1:1" x14ac:dyDescent="0.25">
      <c r="A544" s="45"/>
    </row>
    <row r="545" spans="1:1" x14ac:dyDescent="0.25">
      <c r="A545" s="45"/>
    </row>
    <row r="546" spans="1:1" x14ac:dyDescent="0.25">
      <c r="A546" s="45"/>
    </row>
    <row r="547" spans="1:1" x14ac:dyDescent="0.25">
      <c r="A547" s="45"/>
    </row>
    <row r="548" spans="1:1" x14ac:dyDescent="0.25">
      <c r="A548" s="45"/>
    </row>
    <row r="549" spans="1:1" x14ac:dyDescent="0.25">
      <c r="A549" s="45"/>
    </row>
    <row r="550" spans="1:1" x14ac:dyDescent="0.25">
      <c r="A550" s="45"/>
    </row>
    <row r="551" spans="1:1" x14ac:dyDescent="0.25">
      <c r="A551" s="45"/>
    </row>
    <row r="552" spans="1:1" x14ac:dyDescent="0.25">
      <c r="A552" s="45"/>
    </row>
    <row r="553" spans="1:1" x14ac:dyDescent="0.25">
      <c r="A553" s="45"/>
    </row>
    <row r="554" spans="1:1" x14ac:dyDescent="0.25">
      <c r="A554" s="45"/>
    </row>
    <row r="555" spans="1:1" x14ac:dyDescent="0.25">
      <c r="A555" s="45"/>
    </row>
    <row r="556" spans="1:1" x14ac:dyDescent="0.25">
      <c r="A556" s="45"/>
    </row>
    <row r="557" spans="1:1" x14ac:dyDescent="0.25">
      <c r="A557" s="45"/>
    </row>
    <row r="558" spans="1:1" x14ac:dyDescent="0.25">
      <c r="A558" s="45"/>
    </row>
    <row r="559" spans="1:1" x14ac:dyDescent="0.25">
      <c r="A559" s="45"/>
    </row>
    <row r="560" spans="1:1" x14ac:dyDescent="0.25">
      <c r="A560" s="45"/>
    </row>
    <row r="561" spans="1:1" x14ac:dyDescent="0.25">
      <c r="A561" s="45"/>
    </row>
    <row r="562" spans="1:1" x14ac:dyDescent="0.25">
      <c r="A562" s="45"/>
    </row>
    <row r="563" spans="1:1" x14ac:dyDescent="0.25">
      <c r="A563" s="45"/>
    </row>
    <row r="564" spans="1:1" x14ac:dyDescent="0.25">
      <c r="A564" s="45"/>
    </row>
    <row r="565" spans="1:1" x14ac:dyDescent="0.25">
      <c r="A565" s="45"/>
    </row>
    <row r="566" spans="1:1" x14ac:dyDescent="0.25">
      <c r="A566" s="45"/>
    </row>
    <row r="567" spans="1:1" x14ac:dyDescent="0.25">
      <c r="A567" s="45"/>
    </row>
    <row r="568" spans="1:1" x14ac:dyDescent="0.25">
      <c r="A568" s="45"/>
    </row>
    <row r="569" spans="1:1" x14ac:dyDescent="0.25">
      <c r="A569" s="45"/>
    </row>
    <row r="570" spans="1:1" x14ac:dyDescent="0.25">
      <c r="A570" s="45"/>
    </row>
    <row r="571" spans="1:1" x14ac:dyDescent="0.25">
      <c r="A571" s="45"/>
    </row>
    <row r="572" spans="1:1" x14ac:dyDescent="0.25">
      <c r="A572" s="45"/>
    </row>
    <row r="573" spans="1:1" x14ac:dyDescent="0.25">
      <c r="A573" s="45"/>
    </row>
    <row r="574" spans="1:1" x14ac:dyDescent="0.25">
      <c r="A574" s="45"/>
    </row>
    <row r="575" spans="1:1" x14ac:dyDescent="0.25">
      <c r="A575" s="45"/>
    </row>
    <row r="576" spans="1:1" x14ac:dyDescent="0.25">
      <c r="A576" s="45"/>
    </row>
    <row r="577" spans="1:1" x14ac:dyDescent="0.25">
      <c r="A577" s="45"/>
    </row>
    <row r="578" spans="1:1" x14ac:dyDescent="0.25">
      <c r="A578" s="45"/>
    </row>
    <row r="579" spans="1:1" x14ac:dyDescent="0.25">
      <c r="A579" s="45"/>
    </row>
    <row r="580" spans="1:1" x14ac:dyDescent="0.25">
      <c r="A580" s="45"/>
    </row>
    <row r="581" spans="1:1" x14ac:dyDescent="0.25">
      <c r="A581" s="45"/>
    </row>
    <row r="582" spans="1:1" x14ac:dyDescent="0.25">
      <c r="A582" s="45"/>
    </row>
    <row r="583" spans="1:1" x14ac:dyDescent="0.25">
      <c r="A583" s="45"/>
    </row>
    <row r="584" spans="1:1" x14ac:dyDescent="0.25">
      <c r="A584" s="45"/>
    </row>
    <row r="585" spans="1:1" x14ac:dyDescent="0.25">
      <c r="A585" s="45"/>
    </row>
    <row r="586" spans="1:1" x14ac:dyDescent="0.25">
      <c r="A586" s="45"/>
    </row>
    <row r="587" spans="1:1" x14ac:dyDescent="0.25">
      <c r="A587" s="45"/>
    </row>
    <row r="588" spans="1:1" x14ac:dyDescent="0.25">
      <c r="A588" s="45"/>
    </row>
    <row r="589" spans="1:1" x14ac:dyDescent="0.25">
      <c r="A589" s="45"/>
    </row>
    <row r="590" spans="1:1" x14ac:dyDescent="0.25">
      <c r="A590" s="45"/>
    </row>
    <row r="591" spans="1:1" x14ac:dyDescent="0.25">
      <c r="A591" s="45"/>
    </row>
    <row r="592" spans="1:1" x14ac:dyDescent="0.25">
      <c r="A592" s="45"/>
    </row>
    <row r="593" spans="1:1" x14ac:dyDescent="0.25">
      <c r="A593" s="45"/>
    </row>
    <row r="594" spans="1:1" x14ac:dyDescent="0.25">
      <c r="A594" s="45"/>
    </row>
    <row r="595" spans="1:1" x14ac:dyDescent="0.25">
      <c r="A595" s="45"/>
    </row>
    <row r="596" spans="1:1" x14ac:dyDescent="0.25">
      <c r="A596" s="45"/>
    </row>
    <row r="597" spans="1:1" x14ac:dyDescent="0.25">
      <c r="A597" s="45"/>
    </row>
    <row r="598" spans="1:1" x14ac:dyDescent="0.25">
      <c r="A598" s="45"/>
    </row>
    <row r="599" spans="1:1" x14ac:dyDescent="0.25">
      <c r="A599" s="45"/>
    </row>
    <row r="600" spans="1:1" x14ac:dyDescent="0.25">
      <c r="A600" s="45"/>
    </row>
    <row r="601" spans="1:1" x14ac:dyDescent="0.25">
      <c r="A601" s="45"/>
    </row>
    <row r="602" spans="1:1" x14ac:dyDescent="0.25">
      <c r="A602" s="45"/>
    </row>
    <row r="603" spans="1:1" x14ac:dyDescent="0.25">
      <c r="A603" s="45"/>
    </row>
    <row r="604" spans="1:1" x14ac:dyDescent="0.25">
      <c r="A604" s="45"/>
    </row>
    <row r="605" spans="1:1" x14ac:dyDescent="0.25">
      <c r="A605" s="45"/>
    </row>
    <row r="606" spans="1:1" x14ac:dyDescent="0.25">
      <c r="A606" s="45"/>
    </row>
    <row r="607" spans="1:1" x14ac:dyDescent="0.25">
      <c r="A607" s="45"/>
    </row>
    <row r="608" spans="1:1" x14ac:dyDescent="0.25">
      <c r="A608" s="45"/>
    </row>
    <row r="609" spans="1:1" x14ac:dyDescent="0.25">
      <c r="A609" s="45"/>
    </row>
    <row r="610" spans="1:1" x14ac:dyDescent="0.25">
      <c r="A610" s="45"/>
    </row>
    <row r="611" spans="1:1" x14ac:dyDescent="0.25">
      <c r="A611" s="45"/>
    </row>
    <row r="612" spans="1:1" x14ac:dyDescent="0.25">
      <c r="A612" s="45"/>
    </row>
    <row r="613" spans="1:1" x14ac:dyDescent="0.25">
      <c r="A613" s="45"/>
    </row>
    <row r="614" spans="1:1" x14ac:dyDescent="0.25">
      <c r="A614" s="45"/>
    </row>
    <row r="615" spans="1:1" x14ac:dyDescent="0.25">
      <c r="A615" s="45"/>
    </row>
    <row r="616" spans="1:1" x14ac:dyDescent="0.25">
      <c r="A616" s="45"/>
    </row>
    <row r="617" spans="1:1" x14ac:dyDescent="0.25">
      <c r="A617" s="45"/>
    </row>
    <row r="618" spans="1:1" x14ac:dyDescent="0.25">
      <c r="A618" s="45"/>
    </row>
    <row r="619" spans="1:1" x14ac:dyDescent="0.25">
      <c r="A619" s="45"/>
    </row>
    <row r="620" spans="1:1" x14ac:dyDescent="0.25">
      <c r="A620" s="45"/>
    </row>
    <row r="621" spans="1:1" x14ac:dyDescent="0.25">
      <c r="A621" s="45"/>
    </row>
    <row r="622" spans="1:1" x14ac:dyDescent="0.25">
      <c r="A622" s="45"/>
    </row>
    <row r="623" spans="1:1" x14ac:dyDescent="0.25">
      <c r="A623" s="45"/>
    </row>
    <row r="624" spans="1:1" x14ac:dyDescent="0.25">
      <c r="A624" s="45"/>
    </row>
    <row r="625" spans="1:1" x14ac:dyDescent="0.25">
      <c r="A625" s="45"/>
    </row>
    <row r="626" spans="1:1" x14ac:dyDescent="0.25">
      <c r="A626" s="45"/>
    </row>
    <row r="627" spans="1:1" x14ac:dyDescent="0.25">
      <c r="A627" s="45"/>
    </row>
    <row r="628" spans="1:1" x14ac:dyDescent="0.25">
      <c r="A628" s="45"/>
    </row>
    <row r="629" spans="1:1" x14ac:dyDescent="0.25">
      <c r="A629" s="45"/>
    </row>
    <row r="630" spans="1:1" x14ac:dyDescent="0.25">
      <c r="A630" s="45"/>
    </row>
    <row r="631" spans="1:1" x14ac:dyDescent="0.25">
      <c r="A631" s="45"/>
    </row>
    <row r="632" spans="1:1" x14ac:dyDescent="0.25">
      <c r="A632" s="45"/>
    </row>
    <row r="633" spans="1:1" x14ac:dyDescent="0.25">
      <c r="A633" s="45"/>
    </row>
    <row r="634" spans="1:1" x14ac:dyDescent="0.25">
      <c r="A634" s="45"/>
    </row>
    <row r="635" spans="1:1" x14ac:dyDescent="0.25">
      <c r="A635" s="45"/>
    </row>
    <row r="636" spans="1:1" x14ac:dyDescent="0.25">
      <c r="A636" s="45"/>
    </row>
    <row r="637" spans="1:1" x14ac:dyDescent="0.25">
      <c r="A637" s="45"/>
    </row>
    <row r="638" spans="1:1" x14ac:dyDescent="0.25">
      <c r="A638" s="45"/>
    </row>
    <row r="639" spans="1:1" x14ac:dyDescent="0.25">
      <c r="A639" s="45"/>
    </row>
    <row r="640" spans="1:1" x14ac:dyDescent="0.25">
      <c r="A640" s="45"/>
    </row>
    <row r="641" spans="1:1" x14ac:dyDescent="0.25">
      <c r="A641" s="45"/>
    </row>
    <row r="642" spans="1:1" x14ac:dyDescent="0.25">
      <c r="A642" s="45"/>
    </row>
    <row r="643" spans="1:1" x14ac:dyDescent="0.25">
      <c r="A643" s="45"/>
    </row>
    <row r="644" spans="1:1" x14ac:dyDescent="0.25">
      <c r="A644" s="45"/>
    </row>
    <row r="645" spans="1:1" x14ac:dyDescent="0.25">
      <c r="A645" s="45"/>
    </row>
    <row r="646" spans="1:1" x14ac:dyDescent="0.25">
      <c r="A646" s="45"/>
    </row>
    <row r="647" spans="1:1" x14ac:dyDescent="0.25">
      <c r="A647" s="45"/>
    </row>
    <row r="648" spans="1:1" x14ac:dyDescent="0.25">
      <c r="A648" s="45"/>
    </row>
    <row r="649" spans="1:1" x14ac:dyDescent="0.25">
      <c r="A649" s="45"/>
    </row>
    <row r="650" spans="1:1" x14ac:dyDescent="0.25">
      <c r="A650" s="45"/>
    </row>
    <row r="651" spans="1:1" x14ac:dyDescent="0.25">
      <c r="A651" s="45"/>
    </row>
    <row r="652" spans="1:1" x14ac:dyDescent="0.25">
      <c r="A652" s="45"/>
    </row>
    <row r="653" spans="1:1" x14ac:dyDescent="0.25">
      <c r="A653" s="45"/>
    </row>
    <row r="654" spans="1:1" x14ac:dyDescent="0.25">
      <c r="A654" s="45"/>
    </row>
    <row r="655" spans="1:1" x14ac:dyDescent="0.25">
      <c r="A655" s="45"/>
    </row>
    <row r="656" spans="1:1" x14ac:dyDescent="0.25">
      <c r="A656" s="45"/>
    </row>
    <row r="657" spans="1:1" x14ac:dyDescent="0.25">
      <c r="A657" s="45"/>
    </row>
    <row r="658" spans="1:1" x14ac:dyDescent="0.25">
      <c r="A658" s="45"/>
    </row>
    <row r="659" spans="1:1" x14ac:dyDescent="0.25">
      <c r="A659" s="45"/>
    </row>
    <row r="660" spans="1:1" x14ac:dyDescent="0.25">
      <c r="A660" s="45"/>
    </row>
    <row r="661" spans="1:1" x14ac:dyDescent="0.25">
      <c r="A661" s="45"/>
    </row>
    <row r="662" spans="1:1" x14ac:dyDescent="0.25">
      <c r="A662" s="45"/>
    </row>
    <row r="663" spans="1:1" x14ac:dyDescent="0.25">
      <c r="A663" s="45"/>
    </row>
    <row r="664" spans="1:1" x14ac:dyDescent="0.25">
      <c r="A664" s="45"/>
    </row>
    <row r="665" spans="1:1" x14ac:dyDescent="0.25">
      <c r="A665" s="45"/>
    </row>
    <row r="666" spans="1:1" x14ac:dyDescent="0.25">
      <c r="A666" s="45"/>
    </row>
    <row r="667" spans="1:1" x14ac:dyDescent="0.25">
      <c r="A667" s="45"/>
    </row>
    <row r="668" spans="1:1" x14ac:dyDescent="0.25">
      <c r="A668" s="45"/>
    </row>
    <row r="669" spans="1:1" x14ac:dyDescent="0.25">
      <c r="A669" s="45"/>
    </row>
    <row r="670" spans="1:1" x14ac:dyDescent="0.25">
      <c r="A670" s="45"/>
    </row>
    <row r="671" spans="1:1" x14ac:dyDescent="0.25">
      <c r="A671" s="45"/>
    </row>
    <row r="672" spans="1:1" x14ac:dyDescent="0.25">
      <c r="A672" s="45"/>
    </row>
    <row r="673" spans="1:1" x14ac:dyDescent="0.25">
      <c r="A673" s="45"/>
    </row>
    <row r="674" spans="1:1" x14ac:dyDescent="0.25">
      <c r="A674" s="45"/>
    </row>
    <row r="675" spans="1:1" x14ac:dyDescent="0.25">
      <c r="A675" s="45"/>
    </row>
    <row r="676" spans="1:1" x14ac:dyDescent="0.25">
      <c r="A676" s="45"/>
    </row>
    <row r="677" spans="1:1" x14ac:dyDescent="0.25">
      <c r="A677" s="45"/>
    </row>
    <row r="678" spans="1:1" x14ac:dyDescent="0.25">
      <c r="A678" s="45"/>
    </row>
    <row r="679" spans="1:1" x14ac:dyDescent="0.25">
      <c r="A679" s="45"/>
    </row>
    <row r="680" spans="1:1" x14ac:dyDescent="0.25">
      <c r="A680" s="45"/>
    </row>
    <row r="681" spans="1:1" x14ac:dyDescent="0.25">
      <c r="A681" s="45"/>
    </row>
    <row r="682" spans="1:1" x14ac:dyDescent="0.25">
      <c r="A682" s="45"/>
    </row>
    <row r="683" spans="1:1" x14ac:dyDescent="0.25">
      <c r="A683" s="45"/>
    </row>
    <row r="684" spans="1:1" x14ac:dyDescent="0.25">
      <c r="A684" s="45"/>
    </row>
    <row r="685" spans="1:1" x14ac:dyDescent="0.25">
      <c r="A685" s="45"/>
    </row>
    <row r="686" spans="1:1" x14ac:dyDescent="0.25">
      <c r="A686" s="45"/>
    </row>
    <row r="687" spans="1:1" x14ac:dyDescent="0.25">
      <c r="A687" s="45"/>
    </row>
    <row r="688" spans="1:1" x14ac:dyDescent="0.25">
      <c r="A688" s="45"/>
    </row>
    <row r="689" spans="1:1" x14ac:dyDescent="0.25">
      <c r="A689" s="45"/>
    </row>
    <row r="690" spans="1:1" x14ac:dyDescent="0.25">
      <c r="A690" s="45"/>
    </row>
    <row r="691" spans="1:1" x14ac:dyDescent="0.25">
      <c r="A691" s="45"/>
    </row>
    <row r="692" spans="1:1" x14ac:dyDescent="0.25">
      <c r="A692" s="45"/>
    </row>
    <row r="693" spans="1:1" x14ac:dyDescent="0.25">
      <c r="A693" s="45"/>
    </row>
    <row r="694" spans="1:1" x14ac:dyDescent="0.25">
      <c r="A694" s="45"/>
    </row>
    <row r="695" spans="1:1" x14ac:dyDescent="0.25">
      <c r="A695" s="45"/>
    </row>
    <row r="696" spans="1:1" x14ac:dyDescent="0.25">
      <c r="A696" s="45"/>
    </row>
    <row r="697" spans="1:1" x14ac:dyDescent="0.25">
      <c r="A697" s="45"/>
    </row>
    <row r="698" spans="1:1" x14ac:dyDescent="0.25">
      <c r="A698" s="45"/>
    </row>
    <row r="699" spans="1:1" x14ac:dyDescent="0.25">
      <c r="A699" s="45"/>
    </row>
    <row r="700" spans="1:1" x14ac:dyDescent="0.25">
      <c r="A700" s="45"/>
    </row>
    <row r="701" spans="1:1" x14ac:dyDescent="0.25">
      <c r="A701" s="45"/>
    </row>
    <row r="702" spans="1:1" x14ac:dyDescent="0.25">
      <c r="A702" s="45"/>
    </row>
    <row r="703" spans="1:1" x14ac:dyDescent="0.25">
      <c r="A703" s="45"/>
    </row>
    <row r="704" spans="1:1" x14ac:dyDescent="0.25">
      <c r="A704" s="45"/>
    </row>
    <row r="705" spans="1:1" x14ac:dyDescent="0.25">
      <c r="A705" s="45"/>
    </row>
    <row r="706" spans="1:1" x14ac:dyDescent="0.25">
      <c r="A706" s="45"/>
    </row>
    <row r="707" spans="1:1" x14ac:dyDescent="0.25">
      <c r="A707" s="45"/>
    </row>
    <row r="708" spans="1:1" x14ac:dyDescent="0.25">
      <c r="A708" s="45"/>
    </row>
    <row r="709" spans="1:1" x14ac:dyDescent="0.25">
      <c r="A709" s="45"/>
    </row>
    <row r="710" spans="1:1" x14ac:dyDescent="0.25">
      <c r="A710" s="45"/>
    </row>
    <row r="711" spans="1:1" x14ac:dyDescent="0.25">
      <c r="A711" s="45"/>
    </row>
    <row r="712" spans="1:1" x14ac:dyDescent="0.25">
      <c r="A712" s="45"/>
    </row>
    <row r="713" spans="1:1" x14ac:dyDescent="0.25">
      <c r="A713" s="45"/>
    </row>
    <row r="714" spans="1:1" x14ac:dyDescent="0.25">
      <c r="A714" s="45"/>
    </row>
    <row r="715" spans="1:1" x14ac:dyDescent="0.25">
      <c r="A715" s="45"/>
    </row>
    <row r="716" spans="1:1" x14ac:dyDescent="0.25">
      <c r="A716" s="45"/>
    </row>
    <row r="717" spans="1:1" x14ac:dyDescent="0.25">
      <c r="A717" s="45"/>
    </row>
    <row r="718" spans="1:1" x14ac:dyDescent="0.25">
      <c r="A718" s="45"/>
    </row>
    <row r="719" spans="1:1" x14ac:dyDescent="0.25">
      <c r="A719" s="45"/>
    </row>
    <row r="720" spans="1:1" x14ac:dyDescent="0.25">
      <c r="A720" s="45"/>
    </row>
    <row r="721" spans="1:1" x14ac:dyDescent="0.25">
      <c r="A721" s="45"/>
    </row>
    <row r="722" spans="1:1" x14ac:dyDescent="0.25">
      <c r="A722" s="45"/>
    </row>
    <row r="723" spans="1:1" x14ac:dyDescent="0.25">
      <c r="A723" s="45"/>
    </row>
    <row r="724" spans="1:1" x14ac:dyDescent="0.25">
      <c r="A724" s="45"/>
    </row>
    <row r="725" spans="1:1" x14ac:dyDescent="0.25">
      <c r="A725" s="45"/>
    </row>
    <row r="726" spans="1:1" x14ac:dyDescent="0.25">
      <c r="A726" s="45"/>
    </row>
    <row r="727" spans="1:1" x14ac:dyDescent="0.25">
      <c r="A727" s="45"/>
    </row>
    <row r="728" spans="1:1" x14ac:dyDescent="0.25">
      <c r="A728" s="45"/>
    </row>
    <row r="729" spans="1:1" x14ac:dyDescent="0.25">
      <c r="A729" s="45"/>
    </row>
    <row r="730" spans="1:1" x14ac:dyDescent="0.25">
      <c r="A730" s="45"/>
    </row>
    <row r="731" spans="1:1" x14ac:dyDescent="0.25">
      <c r="A731" s="45"/>
    </row>
    <row r="732" spans="1:1" x14ac:dyDescent="0.25">
      <c r="A732" s="45"/>
    </row>
    <row r="733" spans="1:1" x14ac:dyDescent="0.25">
      <c r="A733" s="45"/>
    </row>
    <row r="734" spans="1:1" x14ac:dyDescent="0.25">
      <c r="A734" s="45"/>
    </row>
    <row r="735" spans="1:1" x14ac:dyDescent="0.25">
      <c r="A735" s="45"/>
    </row>
    <row r="736" spans="1:1" x14ac:dyDescent="0.25">
      <c r="A736" s="45"/>
    </row>
    <row r="737" spans="1:1" x14ac:dyDescent="0.25">
      <c r="A737" s="45"/>
    </row>
    <row r="738" spans="1:1" x14ac:dyDescent="0.25">
      <c r="A738" s="45"/>
    </row>
    <row r="739" spans="1:1" x14ac:dyDescent="0.25">
      <c r="A739" s="45"/>
    </row>
    <row r="740" spans="1:1" x14ac:dyDescent="0.25">
      <c r="A740" s="45"/>
    </row>
    <row r="741" spans="1:1" x14ac:dyDescent="0.25">
      <c r="A741" s="45"/>
    </row>
    <row r="742" spans="1:1" x14ac:dyDescent="0.25">
      <c r="A742" s="45"/>
    </row>
    <row r="743" spans="1:1" x14ac:dyDescent="0.25">
      <c r="A743" s="45"/>
    </row>
    <row r="744" spans="1:1" x14ac:dyDescent="0.25">
      <c r="A744" s="45"/>
    </row>
    <row r="745" spans="1:1" x14ac:dyDescent="0.25">
      <c r="A745" s="45"/>
    </row>
    <row r="746" spans="1:1" x14ac:dyDescent="0.25">
      <c r="A746" s="45"/>
    </row>
    <row r="747" spans="1:1" x14ac:dyDescent="0.25">
      <c r="A747" s="45"/>
    </row>
    <row r="748" spans="1:1" x14ac:dyDescent="0.25">
      <c r="A748" s="45"/>
    </row>
    <row r="749" spans="1:1" x14ac:dyDescent="0.25">
      <c r="A749" s="45"/>
    </row>
    <row r="750" spans="1:1" x14ac:dyDescent="0.25">
      <c r="A750" s="45"/>
    </row>
    <row r="751" spans="1:1" x14ac:dyDescent="0.25">
      <c r="A751" s="45"/>
    </row>
    <row r="752" spans="1:1" x14ac:dyDescent="0.25">
      <c r="A752" s="45"/>
    </row>
    <row r="753" spans="1:1" x14ac:dyDescent="0.25">
      <c r="A753" s="45"/>
    </row>
    <row r="754" spans="1:1" x14ac:dyDescent="0.25">
      <c r="A754" s="45"/>
    </row>
    <row r="755" spans="1:1" x14ac:dyDescent="0.25">
      <c r="A755" s="45"/>
    </row>
    <row r="756" spans="1:1" x14ac:dyDescent="0.25">
      <c r="A756" s="45"/>
    </row>
    <row r="757" spans="1:1" x14ac:dyDescent="0.25">
      <c r="A757" s="45"/>
    </row>
    <row r="758" spans="1:1" x14ac:dyDescent="0.25">
      <c r="A758" s="45"/>
    </row>
    <row r="759" spans="1:1" x14ac:dyDescent="0.25">
      <c r="A759" s="45"/>
    </row>
    <row r="760" spans="1:1" x14ac:dyDescent="0.25">
      <c r="A760" s="45"/>
    </row>
    <row r="761" spans="1:1" x14ac:dyDescent="0.25">
      <c r="A761" s="45"/>
    </row>
    <row r="762" spans="1:1" x14ac:dyDescent="0.25">
      <c r="A762" s="45"/>
    </row>
    <row r="763" spans="1:1" x14ac:dyDescent="0.25">
      <c r="A763" s="45"/>
    </row>
    <row r="764" spans="1:1" x14ac:dyDescent="0.25">
      <c r="A764" s="45"/>
    </row>
    <row r="765" spans="1:1" x14ac:dyDescent="0.25">
      <c r="A765" s="45"/>
    </row>
    <row r="766" spans="1:1" x14ac:dyDescent="0.25">
      <c r="A766" s="45"/>
    </row>
    <row r="767" spans="1:1" x14ac:dyDescent="0.25">
      <c r="A767" s="45"/>
    </row>
    <row r="768" spans="1:1" x14ac:dyDescent="0.25">
      <c r="A768" s="45"/>
    </row>
    <row r="769" spans="1:1" x14ac:dyDescent="0.25">
      <c r="A769" s="45"/>
    </row>
    <row r="770" spans="1:1" x14ac:dyDescent="0.25">
      <c r="A770" s="45"/>
    </row>
    <row r="771" spans="1:1" x14ac:dyDescent="0.25">
      <c r="A771" s="45"/>
    </row>
    <row r="772" spans="1:1" x14ac:dyDescent="0.25">
      <c r="A772" s="45"/>
    </row>
    <row r="773" spans="1:1" x14ac:dyDescent="0.25">
      <c r="A773" s="45"/>
    </row>
    <row r="774" spans="1:1" x14ac:dyDescent="0.25">
      <c r="A774" s="45"/>
    </row>
    <row r="775" spans="1:1" x14ac:dyDescent="0.25">
      <c r="A775" s="45"/>
    </row>
    <row r="776" spans="1:1" x14ac:dyDescent="0.25">
      <c r="A776" s="45"/>
    </row>
    <row r="777" spans="1:1" x14ac:dyDescent="0.25">
      <c r="A777" s="45"/>
    </row>
    <row r="778" spans="1:1" x14ac:dyDescent="0.25">
      <c r="A778" s="45"/>
    </row>
    <row r="779" spans="1:1" x14ac:dyDescent="0.25">
      <c r="A779" s="45"/>
    </row>
    <row r="780" spans="1:1" x14ac:dyDescent="0.25">
      <c r="A780" s="45"/>
    </row>
    <row r="781" spans="1:1" x14ac:dyDescent="0.25">
      <c r="A781" s="45"/>
    </row>
    <row r="782" spans="1:1" x14ac:dyDescent="0.25">
      <c r="A782" s="45"/>
    </row>
    <row r="783" spans="1:1" x14ac:dyDescent="0.25">
      <c r="A783" s="45"/>
    </row>
    <row r="784" spans="1:1" x14ac:dyDescent="0.25">
      <c r="A784" s="45"/>
    </row>
    <row r="785" spans="1:1" x14ac:dyDescent="0.25">
      <c r="A785" s="45"/>
    </row>
    <row r="786" spans="1:1" x14ac:dyDescent="0.25">
      <c r="A786" s="45"/>
    </row>
    <row r="787" spans="1:1" x14ac:dyDescent="0.25">
      <c r="A787" s="45"/>
    </row>
    <row r="788" spans="1:1" x14ac:dyDescent="0.25">
      <c r="A788" s="45"/>
    </row>
    <row r="789" spans="1:1" x14ac:dyDescent="0.25">
      <c r="A789" s="45"/>
    </row>
    <row r="790" spans="1:1" x14ac:dyDescent="0.25">
      <c r="A790" s="45"/>
    </row>
    <row r="791" spans="1:1" x14ac:dyDescent="0.25">
      <c r="A791" s="45"/>
    </row>
    <row r="792" spans="1:1" x14ac:dyDescent="0.25">
      <c r="A792" s="45"/>
    </row>
    <row r="793" spans="1:1" x14ac:dyDescent="0.25">
      <c r="A793" s="45"/>
    </row>
    <row r="794" spans="1:1" x14ac:dyDescent="0.25">
      <c r="A794" s="45"/>
    </row>
    <row r="795" spans="1:1" x14ac:dyDescent="0.25">
      <c r="A795" s="45"/>
    </row>
    <row r="796" spans="1:1" x14ac:dyDescent="0.25">
      <c r="A796" s="45"/>
    </row>
    <row r="797" spans="1:1" x14ac:dyDescent="0.25">
      <c r="A797" s="45"/>
    </row>
    <row r="798" spans="1:1" x14ac:dyDescent="0.25">
      <c r="A798" s="45"/>
    </row>
    <row r="799" spans="1:1" x14ac:dyDescent="0.25">
      <c r="A799" s="45"/>
    </row>
    <row r="800" spans="1:1" x14ac:dyDescent="0.25">
      <c r="A800" s="45"/>
    </row>
    <row r="801" spans="1:1" x14ac:dyDescent="0.25">
      <c r="A801" s="45"/>
    </row>
    <row r="802" spans="1:1" x14ac:dyDescent="0.25">
      <c r="A802" s="45"/>
    </row>
    <row r="803" spans="1:1" x14ac:dyDescent="0.25">
      <c r="A803" s="45"/>
    </row>
    <row r="804" spans="1:1" x14ac:dyDescent="0.25">
      <c r="A804" s="45"/>
    </row>
    <row r="805" spans="1:1" x14ac:dyDescent="0.25">
      <c r="A805" s="45"/>
    </row>
    <row r="806" spans="1:1" x14ac:dyDescent="0.25">
      <c r="A806" s="45"/>
    </row>
    <row r="807" spans="1:1" x14ac:dyDescent="0.25">
      <c r="A807" s="45"/>
    </row>
    <row r="808" spans="1:1" x14ac:dyDescent="0.25">
      <c r="A808" s="45"/>
    </row>
    <row r="809" spans="1:1" x14ac:dyDescent="0.25">
      <c r="A809" s="45"/>
    </row>
    <row r="810" spans="1:1" x14ac:dyDescent="0.25">
      <c r="A810" s="45"/>
    </row>
    <row r="811" spans="1:1" x14ac:dyDescent="0.25">
      <c r="A811" s="45"/>
    </row>
    <row r="812" spans="1:1" x14ac:dyDescent="0.25">
      <c r="A812" s="45"/>
    </row>
    <row r="813" spans="1:1" x14ac:dyDescent="0.25">
      <c r="A813" s="45"/>
    </row>
    <row r="814" spans="1:1" x14ac:dyDescent="0.25">
      <c r="A814" s="45"/>
    </row>
    <row r="815" spans="1:1" x14ac:dyDescent="0.25">
      <c r="A815" s="45"/>
    </row>
    <row r="816" spans="1:1" x14ac:dyDescent="0.25">
      <c r="A816" s="45"/>
    </row>
    <row r="817" spans="1:1" x14ac:dyDescent="0.25">
      <c r="A817" s="45"/>
    </row>
    <row r="818" spans="1:1" x14ac:dyDescent="0.25">
      <c r="A818" s="45"/>
    </row>
    <row r="819" spans="1:1" x14ac:dyDescent="0.25">
      <c r="A819" s="45"/>
    </row>
    <row r="820" spans="1:1" x14ac:dyDescent="0.25">
      <c r="A820" s="45"/>
    </row>
    <row r="821" spans="1:1" x14ac:dyDescent="0.25">
      <c r="A821" s="45"/>
    </row>
    <row r="822" spans="1:1" x14ac:dyDescent="0.25">
      <c r="A822" s="45"/>
    </row>
    <row r="823" spans="1:1" x14ac:dyDescent="0.25">
      <c r="A823" s="45"/>
    </row>
    <row r="824" spans="1:1" x14ac:dyDescent="0.25">
      <c r="A824" s="45"/>
    </row>
    <row r="825" spans="1:1" x14ac:dyDescent="0.25">
      <c r="A825" s="45"/>
    </row>
    <row r="826" spans="1:1" x14ac:dyDescent="0.25">
      <c r="A826" s="45"/>
    </row>
    <row r="827" spans="1:1" x14ac:dyDescent="0.25">
      <c r="A827" s="45"/>
    </row>
    <row r="828" spans="1:1" x14ac:dyDescent="0.25">
      <c r="A828" s="45"/>
    </row>
    <row r="829" spans="1:1" x14ac:dyDescent="0.25">
      <c r="A829" s="45"/>
    </row>
    <row r="830" spans="1:1" x14ac:dyDescent="0.25">
      <c r="A830" s="45"/>
    </row>
    <row r="831" spans="1:1" x14ac:dyDescent="0.25">
      <c r="A831" s="45"/>
    </row>
    <row r="832" spans="1:1" x14ac:dyDescent="0.25">
      <c r="A832" s="45"/>
    </row>
    <row r="833" spans="1:1" x14ac:dyDescent="0.25">
      <c r="A833" s="45"/>
    </row>
    <row r="834" spans="1:1" x14ac:dyDescent="0.25">
      <c r="A834" s="45"/>
    </row>
    <row r="835" spans="1:1" x14ac:dyDescent="0.25">
      <c r="A835" s="45"/>
    </row>
    <row r="836" spans="1:1" x14ac:dyDescent="0.25">
      <c r="A836" s="45"/>
    </row>
    <row r="837" spans="1:1" x14ac:dyDescent="0.25">
      <c r="A837" s="45"/>
    </row>
    <row r="838" spans="1:1" x14ac:dyDescent="0.25">
      <c r="A838" s="45"/>
    </row>
    <row r="839" spans="1:1" x14ac:dyDescent="0.25">
      <c r="A839" s="45"/>
    </row>
    <row r="840" spans="1:1" x14ac:dyDescent="0.25">
      <c r="A840" s="45"/>
    </row>
    <row r="841" spans="1:1" x14ac:dyDescent="0.25">
      <c r="A841" s="45"/>
    </row>
    <row r="842" spans="1:1" x14ac:dyDescent="0.25">
      <c r="A842" s="45"/>
    </row>
    <row r="843" spans="1:1" x14ac:dyDescent="0.25">
      <c r="A843" s="45"/>
    </row>
    <row r="844" spans="1:1" x14ac:dyDescent="0.25">
      <c r="A844" s="45"/>
    </row>
    <row r="845" spans="1:1" x14ac:dyDescent="0.25">
      <c r="A845" s="45"/>
    </row>
    <row r="846" spans="1:1" x14ac:dyDescent="0.25">
      <c r="A846" s="45"/>
    </row>
    <row r="847" spans="1:1" x14ac:dyDescent="0.25">
      <c r="A847" s="45"/>
    </row>
    <row r="848" spans="1:1" x14ac:dyDescent="0.25">
      <c r="A848" s="45"/>
    </row>
    <row r="849" spans="1:1" x14ac:dyDescent="0.25">
      <c r="A849" s="45"/>
    </row>
    <row r="850" spans="1:1" x14ac:dyDescent="0.25">
      <c r="A850" s="45"/>
    </row>
    <row r="851" spans="1:1" x14ac:dyDescent="0.25">
      <c r="A851" s="45"/>
    </row>
    <row r="852" spans="1:1" x14ac:dyDescent="0.25">
      <c r="A852" s="45"/>
    </row>
    <row r="853" spans="1:1" x14ac:dyDescent="0.25">
      <c r="A853" s="45"/>
    </row>
    <row r="854" spans="1:1" x14ac:dyDescent="0.25">
      <c r="A854" s="45"/>
    </row>
    <row r="855" spans="1:1" x14ac:dyDescent="0.25">
      <c r="A855" s="45"/>
    </row>
    <row r="856" spans="1:1" x14ac:dyDescent="0.25">
      <c r="A856" s="45"/>
    </row>
    <row r="857" spans="1:1" x14ac:dyDescent="0.25">
      <c r="A857" s="45"/>
    </row>
    <row r="858" spans="1:1" x14ac:dyDescent="0.25">
      <c r="A858" s="45"/>
    </row>
    <row r="859" spans="1:1" x14ac:dyDescent="0.25">
      <c r="A859" s="45"/>
    </row>
    <row r="860" spans="1:1" x14ac:dyDescent="0.25">
      <c r="A860" s="45"/>
    </row>
    <row r="861" spans="1:1" x14ac:dyDescent="0.25">
      <c r="A861" s="45"/>
    </row>
    <row r="862" spans="1:1" x14ac:dyDescent="0.25">
      <c r="A862" s="45"/>
    </row>
    <row r="863" spans="1:1" x14ac:dyDescent="0.25">
      <c r="A863" s="45"/>
    </row>
    <row r="864" spans="1:1" x14ac:dyDescent="0.25">
      <c r="A864" s="45"/>
    </row>
    <row r="865" spans="1:1" x14ac:dyDescent="0.25">
      <c r="A865" s="45"/>
    </row>
    <row r="866" spans="1:1" x14ac:dyDescent="0.25">
      <c r="A866" s="45"/>
    </row>
    <row r="867" spans="1:1" x14ac:dyDescent="0.25">
      <c r="A867" s="45"/>
    </row>
    <row r="868" spans="1:1" x14ac:dyDescent="0.25">
      <c r="A868" s="45"/>
    </row>
    <row r="869" spans="1:1" x14ac:dyDescent="0.25">
      <c r="A869" s="45"/>
    </row>
    <row r="870" spans="1:1" x14ac:dyDescent="0.25">
      <c r="A870" s="45"/>
    </row>
    <row r="871" spans="1:1" x14ac:dyDescent="0.25">
      <c r="A871" s="45"/>
    </row>
    <row r="872" spans="1:1" x14ac:dyDescent="0.25">
      <c r="A872" s="45"/>
    </row>
    <row r="873" spans="1:1" x14ac:dyDescent="0.25">
      <c r="A873" s="45"/>
    </row>
    <row r="874" spans="1:1" x14ac:dyDescent="0.25">
      <c r="A874" s="45"/>
    </row>
    <row r="875" spans="1:1" x14ac:dyDescent="0.25">
      <c r="A875" s="45"/>
    </row>
    <row r="876" spans="1:1" x14ac:dyDescent="0.25">
      <c r="A876" s="45"/>
    </row>
    <row r="877" spans="1:1" x14ac:dyDescent="0.25">
      <c r="A877" s="45"/>
    </row>
    <row r="878" spans="1:1" x14ac:dyDescent="0.25">
      <c r="A878" s="45"/>
    </row>
    <row r="879" spans="1:1" x14ac:dyDescent="0.25">
      <c r="A879" s="45"/>
    </row>
    <row r="880" spans="1:1" x14ac:dyDescent="0.25">
      <c r="A880" s="45"/>
    </row>
    <row r="881" spans="1:1" x14ac:dyDescent="0.25">
      <c r="A881" s="45"/>
    </row>
    <row r="882" spans="1:1" x14ac:dyDescent="0.25">
      <c r="A882" s="45"/>
    </row>
    <row r="883" spans="1:1" x14ac:dyDescent="0.25">
      <c r="A883" s="45"/>
    </row>
    <row r="884" spans="1:1" x14ac:dyDescent="0.25">
      <c r="A884" s="45"/>
    </row>
    <row r="885" spans="1:1" x14ac:dyDescent="0.25">
      <c r="A885" s="45"/>
    </row>
    <row r="886" spans="1:1" x14ac:dyDescent="0.25">
      <c r="A886" s="45"/>
    </row>
    <row r="887" spans="1:1" x14ac:dyDescent="0.25">
      <c r="A887" s="45"/>
    </row>
    <row r="888" spans="1:1" x14ac:dyDescent="0.25">
      <c r="A888" s="45"/>
    </row>
    <row r="889" spans="1:1" x14ac:dyDescent="0.25">
      <c r="A889" s="45"/>
    </row>
    <row r="890" spans="1:1" x14ac:dyDescent="0.25">
      <c r="A890" s="45"/>
    </row>
    <row r="891" spans="1:1" x14ac:dyDescent="0.25">
      <c r="A891" s="45"/>
    </row>
    <row r="892" spans="1:1" x14ac:dyDescent="0.25">
      <c r="A892" s="45"/>
    </row>
    <row r="893" spans="1:1" x14ac:dyDescent="0.25">
      <c r="A893" s="45"/>
    </row>
    <row r="894" spans="1:1" x14ac:dyDescent="0.25">
      <c r="A894" s="45"/>
    </row>
    <row r="895" spans="1:1" x14ac:dyDescent="0.25">
      <c r="A895" s="45"/>
    </row>
    <row r="896" spans="1:1" x14ac:dyDescent="0.25">
      <c r="A896" s="45"/>
    </row>
    <row r="897" spans="1:1" x14ac:dyDescent="0.25">
      <c r="A897" s="45"/>
    </row>
    <row r="898" spans="1:1" x14ac:dyDescent="0.25">
      <c r="A898" s="45"/>
    </row>
    <row r="899" spans="1:1" x14ac:dyDescent="0.25">
      <c r="A899" s="45"/>
    </row>
    <row r="900" spans="1:1" x14ac:dyDescent="0.25">
      <c r="A900" s="45"/>
    </row>
    <row r="901" spans="1:1" x14ac:dyDescent="0.25">
      <c r="A901" s="45"/>
    </row>
    <row r="902" spans="1:1" x14ac:dyDescent="0.25">
      <c r="A902" s="45"/>
    </row>
    <row r="903" spans="1:1" x14ac:dyDescent="0.25">
      <c r="A903" s="45"/>
    </row>
    <row r="904" spans="1:1" x14ac:dyDescent="0.25">
      <c r="A904" s="45"/>
    </row>
    <row r="905" spans="1:1" x14ac:dyDescent="0.25">
      <c r="A905" s="45"/>
    </row>
    <row r="906" spans="1:1" x14ac:dyDescent="0.25">
      <c r="A906" s="45"/>
    </row>
    <row r="907" spans="1:1" x14ac:dyDescent="0.25">
      <c r="A907" s="45"/>
    </row>
    <row r="908" spans="1:1" x14ac:dyDescent="0.25">
      <c r="A908" s="45"/>
    </row>
    <row r="909" spans="1:1" x14ac:dyDescent="0.25">
      <c r="A909" s="45"/>
    </row>
    <row r="910" spans="1:1" x14ac:dyDescent="0.25">
      <c r="A910" s="45"/>
    </row>
    <row r="911" spans="1:1" x14ac:dyDescent="0.25">
      <c r="A911" s="45"/>
    </row>
    <row r="912" spans="1:1" x14ac:dyDescent="0.25">
      <c r="A912" s="45"/>
    </row>
    <row r="913" spans="1:1" x14ac:dyDescent="0.25">
      <c r="A913" s="45"/>
    </row>
    <row r="914" spans="1:1" x14ac:dyDescent="0.25">
      <c r="A914" s="45"/>
    </row>
    <row r="915" spans="1:1" x14ac:dyDescent="0.25">
      <c r="A915" s="45"/>
    </row>
    <row r="916" spans="1:1" x14ac:dyDescent="0.25">
      <c r="A916" s="45"/>
    </row>
    <row r="917" spans="1:1" x14ac:dyDescent="0.25">
      <c r="A917" s="45"/>
    </row>
    <row r="918" spans="1:1" x14ac:dyDescent="0.25">
      <c r="A918" s="45"/>
    </row>
    <row r="919" spans="1:1" x14ac:dyDescent="0.25">
      <c r="A919" s="45"/>
    </row>
    <row r="920" spans="1:1" x14ac:dyDescent="0.25">
      <c r="A920" s="45"/>
    </row>
    <row r="921" spans="1:1" x14ac:dyDescent="0.25">
      <c r="A921" s="45"/>
    </row>
    <row r="922" spans="1:1" x14ac:dyDescent="0.25">
      <c r="A922" s="45"/>
    </row>
    <row r="923" spans="1:1" x14ac:dyDescent="0.25">
      <c r="A923" s="45"/>
    </row>
    <row r="924" spans="1:1" x14ac:dyDescent="0.25">
      <c r="A924" s="45"/>
    </row>
    <row r="925" spans="1:1" x14ac:dyDescent="0.25">
      <c r="A925" s="45"/>
    </row>
    <row r="926" spans="1:1" x14ac:dyDescent="0.25">
      <c r="A926" s="45"/>
    </row>
    <row r="927" spans="1:1" x14ac:dyDescent="0.25">
      <c r="A927" s="45"/>
    </row>
    <row r="928" spans="1:1" x14ac:dyDescent="0.25">
      <c r="A928" s="45"/>
    </row>
    <row r="929" spans="1:1" x14ac:dyDescent="0.25">
      <c r="A929" s="45"/>
    </row>
    <row r="930" spans="1:1" x14ac:dyDescent="0.25">
      <c r="A930" s="45"/>
    </row>
    <row r="931" spans="1:1" x14ac:dyDescent="0.25">
      <c r="A931" s="45"/>
    </row>
    <row r="932" spans="1:1" x14ac:dyDescent="0.25">
      <c r="A932" s="45"/>
    </row>
    <row r="933" spans="1:1" x14ac:dyDescent="0.25">
      <c r="A933" s="45"/>
    </row>
    <row r="934" spans="1:1" x14ac:dyDescent="0.25">
      <c r="A934" s="45"/>
    </row>
    <row r="935" spans="1:1" x14ac:dyDescent="0.25">
      <c r="A935" s="45"/>
    </row>
    <row r="936" spans="1:1" x14ac:dyDescent="0.25">
      <c r="A936" s="45"/>
    </row>
    <row r="937" spans="1:1" x14ac:dyDescent="0.25">
      <c r="A937" s="45"/>
    </row>
    <row r="938" spans="1:1" x14ac:dyDescent="0.25">
      <c r="A938" s="45"/>
    </row>
    <row r="939" spans="1:1" x14ac:dyDescent="0.25">
      <c r="A939" s="45"/>
    </row>
    <row r="940" spans="1:1" x14ac:dyDescent="0.25">
      <c r="A940" s="45"/>
    </row>
    <row r="941" spans="1:1" x14ac:dyDescent="0.25">
      <c r="A941" s="45"/>
    </row>
    <row r="942" spans="1:1" x14ac:dyDescent="0.25">
      <c r="A942" s="45"/>
    </row>
    <row r="943" spans="1:1" x14ac:dyDescent="0.25">
      <c r="A943" s="45"/>
    </row>
    <row r="944" spans="1:1" x14ac:dyDescent="0.25">
      <c r="A944" s="45"/>
    </row>
    <row r="945" spans="1:1" x14ac:dyDescent="0.25">
      <c r="A945" s="45"/>
    </row>
    <row r="946" spans="1:1" x14ac:dyDescent="0.25">
      <c r="A946" s="45"/>
    </row>
    <row r="947" spans="1:1" x14ac:dyDescent="0.25">
      <c r="A947" s="45"/>
    </row>
    <row r="948" spans="1:1" x14ac:dyDescent="0.25">
      <c r="A948" s="45"/>
    </row>
    <row r="949" spans="1:1" x14ac:dyDescent="0.25">
      <c r="A949" s="45"/>
    </row>
    <row r="950" spans="1:1" x14ac:dyDescent="0.25">
      <c r="A950" s="45"/>
    </row>
    <row r="951" spans="1:1" x14ac:dyDescent="0.25">
      <c r="A951" s="45"/>
    </row>
    <row r="952" spans="1:1" x14ac:dyDescent="0.25">
      <c r="A952" s="45"/>
    </row>
    <row r="953" spans="1:1" x14ac:dyDescent="0.25">
      <c r="A953" s="45"/>
    </row>
    <row r="954" spans="1:1" x14ac:dyDescent="0.25">
      <c r="A954" s="45"/>
    </row>
    <row r="955" spans="1:1" x14ac:dyDescent="0.25">
      <c r="A955" s="45"/>
    </row>
    <row r="956" spans="1:1" x14ac:dyDescent="0.25">
      <c r="A956" s="45"/>
    </row>
    <row r="957" spans="1:1" x14ac:dyDescent="0.25">
      <c r="A957" s="45"/>
    </row>
    <row r="958" spans="1:1" x14ac:dyDescent="0.25">
      <c r="A958" s="45"/>
    </row>
    <row r="959" spans="1:1" x14ac:dyDescent="0.25">
      <c r="A959" s="45"/>
    </row>
    <row r="960" spans="1:1" x14ac:dyDescent="0.25">
      <c r="A960" s="45"/>
    </row>
    <row r="961" spans="1:1" x14ac:dyDescent="0.25">
      <c r="A961" s="45"/>
    </row>
    <row r="962" spans="1:1" x14ac:dyDescent="0.25">
      <c r="A962" s="45"/>
    </row>
    <row r="963" spans="1:1" x14ac:dyDescent="0.25">
      <c r="A963" s="45"/>
    </row>
    <row r="964" spans="1:1" x14ac:dyDescent="0.25">
      <c r="A964" s="45"/>
    </row>
    <row r="965" spans="1:1" x14ac:dyDescent="0.25">
      <c r="A965" s="45"/>
    </row>
    <row r="966" spans="1:1" x14ac:dyDescent="0.25">
      <c r="A966" s="45"/>
    </row>
    <row r="967" spans="1:1" x14ac:dyDescent="0.25">
      <c r="A967" s="45"/>
    </row>
    <row r="968" spans="1:1" x14ac:dyDescent="0.25">
      <c r="A968" s="45"/>
    </row>
    <row r="969" spans="1:1" x14ac:dyDescent="0.25">
      <c r="A969" s="45"/>
    </row>
    <row r="970" spans="1:1" x14ac:dyDescent="0.25">
      <c r="A970" s="45"/>
    </row>
    <row r="971" spans="1:1" x14ac:dyDescent="0.25">
      <c r="A971" s="45"/>
    </row>
    <row r="972" spans="1:1" x14ac:dyDescent="0.25">
      <c r="A972" s="45"/>
    </row>
    <row r="973" spans="1:1" x14ac:dyDescent="0.25">
      <c r="A973" s="45"/>
    </row>
    <row r="974" spans="1:1" x14ac:dyDescent="0.25">
      <c r="A974" s="45"/>
    </row>
    <row r="975" spans="1:1" x14ac:dyDescent="0.25">
      <c r="A975" s="45"/>
    </row>
    <row r="976" spans="1:1" x14ac:dyDescent="0.25">
      <c r="A976" s="45"/>
    </row>
    <row r="977" spans="1:1" x14ac:dyDescent="0.25">
      <c r="A977" s="45"/>
    </row>
    <row r="978" spans="1:1" x14ac:dyDescent="0.25">
      <c r="A978" s="45"/>
    </row>
    <row r="979" spans="1:1" x14ac:dyDescent="0.25">
      <c r="A979" s="45"/>
    </row>
    <row r="980" spans="1:1" x14ac:dyDescent="0.25">
      <c r="A980" s="45"/>
    </row>
    <row r="981" spans="1:1" x14ac:dyDescent="0.25">
      <c r="A981" s="45"/>
    </row>
    <row r="982" spans="1:1" x14ac:dyDescent="0.25">
      <c r="A982" s="45"/>
    </row>
    <row r="983" spans="1:1" x14ac:dyDescent="0.25">
      <c r="A983" s="45"/>
    </row>
    <row r="984" spans="1:1" x14ac:dyDescent="0.25">
      <c r="A984" s="45"/>
    </row>
    <row r="985" spans="1:1" x14ac:dyDescent="0.25">
      <c r="A985" s="45"/>
    </row>
    <row r="986" spans="1:1" x14ac:dyDescent="0.25">
      <c r="A986" s="45"/>
    </row>
    <row r="987" spans="1:1" x14ac:dyDescent="0.25">
      <c r="A987" s="45"/>
    </row>
    <row r="988" spans="1:1" x14ac:dyDescent="0.25">
      <c r="A988" s="45"/>
    </row>
    <row r="989" spans="1:1" x14ac:dyDescent="0.25">
      <c r="A989" s="45"/>
    </row>
    <row r="990" spans="1:1" x14ac:dyDescent="0.25">
      <c r="A990" s="45"/>
    </row>
    <row r="991" spans="1:1" x14ac:dyDescent="0.25">
      <c r="A991" s="45"/>
    </row>
    <row r="992" spans="1:1" x14ac:dyDescent="0.25">
      <c r="A992" s="45"/>
    </row>
    <row r="993" spans="1:1" x14ac:dyDescent="0.25">
      <c r="A993" s="45"/>
    </row>
    <row r="994" spans="1:1" x14ac:dyDescent="0.25">
      <c r="A994" s="45"/>
    </row>
    <row r="995" spans="1:1" x14ac:dyDescent="0.25">
      <c r="A995" s="45"/>
    </row>
    <row r="996" spans="1:1" x14ac:dyDescent="0.25">
      <c r="A996" s="45"/>
    </row>
    <row r="997" spans="1:1" x14ac:dyDescent="0.25">
      <c r="A997" s="45"/>
    </row>
    <row r="998" spans="1:1" x14ac:dyDescent="0.25">
      <c r="A998" s="45"/>
    </row>
    <row r="999" spans="1:1" x14ac:dyDescent="0.25">
      <c r="A999" s="45"/>
    </row>
    <row r="1000" spans="1:1" x14ac:dyDescent="0.25">
      <c r="A1000" s="45"/>
    </row>
    <row r="1001" spans="1:1" x14ac:dyDescent="0.25">
      <c r="A1001" s="45"/>
    </row>
    <row r="1002" spans="1:1" x14ac:dyDescent="0.25">
      <c r="A1002" s="45"/>
    </row>
    <row r="1003" spans="1:1" x14ac:dyDescent="0.25">
      <c r="A1003" s="45"/>
    </row>
    <row r="1004" spans="1:1" x14ac:dyDescent="0.25">
      <c r="A1004" s="45"/>
    </row>
    <row r="1005" spans="1:1" x14ac:dyDescent="0.25">
      <c r="A1005" s="45"/>
    </row>
    <row r="1006" spans="1:1" x14ac:dyDescent="0.25">
      <c r="A1006" s="45"/>
    </row>
    <row r="1007" spans="1:1" x14ac:dyDescent="0.25">
      <c r="A1007" s="45"/>
    </row>
    <row r="1008" spans="1:1" x14ac:dyDescent="0.25">
      <c r="A1008" s="45"/>
    </row>
    <row r="1009" spans="1:1" x14ac:dyDescent="0.25">
      <c r="A1009" s="45"/>
    </row>
    <row r="1010" spans="1:1" x14ac:dyDescent="0.25">
      <c r="A1010" s="45"/>
    </row>
    <row r="1011" spans="1:1" x14ac:dyDescent="0.25">
      <c r="A1011" s="45"/>
    </row>
    <row r="1012" spans="1:1" x14ac:dyDescent="0.25">
      <c r="A1012" s="45"/>
    </row>
    <row r="1013" spans="1:1" x14ac:dyDescent="0.25">
      <c r="A1013" s="45"/>
    </row>
    <row r="1014" spans="1:1" x14ac:dyDescent="0.25">
      <c r="A1014" s="45"/>
    </row>
    <row r="1015" spans="1:1" x14ac:dyDescent="0.25">
      <c r="A1015" s="45"/>
    </row>
    <row r="1016" spans="1:1" x14ac:dyDescent="0.25">
      <c r="A1016" s="45"/>
    </row>
    <row r="1017" spans="1:1" x14ac:dyDescent="0.25">
      <c r="A1017" s="45"/>
    </row>
    <row r="1018" spans="1:1" x14ac:dyDescent="0.25">
      <c r="A1018" s="45"/>
    </row>
    <row r="1019" spans="1:1" x14ac:dyDescent="0.25">
      <c r="A1019" s="45"/>
    </row>
    <row r="1020" spans="1:1" x14ac:dyDescent="0.25">
      <c r="A1020" s="45"/>
    </row>
    <row r="1021" spans="1:1" x14ac:dyDescent="0.25">
      <c r="A1021" s="45"/>
    </row>
    <row r="1022" spans="1:1" x14ac:dyDescent="0.25">
      <c r="A1022" s="45"/>
    </row>
    <row r="1023" spans="1:1" x14ac:dyDescent="0.25">
      <c r="A1023" s="45"/>
    </row>
    <row r="1024" spans="1:1" x14ac:dyDescent="0.25">
      <c r="A1024" s="45"/>
    </row>
    <row r="1025" spans="1:1" x14ac:dyDescent="0.25">
      <c r="A1025" s="45"/>
    </row>
    <row r="1026" spans="1:1" x14ac:dyDescent="0.25">
      <c r="A1026" s="45"/>
    </row>
    <row r="1027" spans="1:1" x14ac:dyDescent="0.25">
      <c r="A1027" s="45"/>
    </row>
    <row r="1028" spans="1:1" x14ac:dyDescent="0.25">
      <c r="A1028" s="45"/>
    </row>
    <row r="1029" spans="1:1" x14ac:dyDescent="0.25">
      <c r="A1029" s="45"/>
    </row>
    <row r="1030" spans="1:1" x14ac:dyDescent="0.25">
      <c r="A1030" s="45"/>
    </row>
    <row r="1031" spans="1:1" x14ac:dyDescent="0.25">
      <c r="A1031" s="45"/>
    </row>
    <row r="1032" spans="1:1" x14ac:dyDescent="0.25">
      <c r="A1032" s="45"/>
    </row>
    <row r="1033" spans="1:1" x14ac:dyDescent="0.25">
      <c r="A1033" s="45"/>
    </row>
    <row r="1034" spans="1:1" x14ac:dyDescent="0.25">
      <c r="A1034" s="45"/>
    </row>
    <row r="1035" spans="1:1" x14ac:dyDescent="0.25">
      <c r="A1035" s="45"/>
    </row>
    <row r="1036" spans="1:1" x14ac:dyDescent="0.25">
      <c r="A1036" s="45"/>
    </row>
    <row r="1037" spans="1:1" x14ac:dyDescent="0.25">
      <c r="A1037" s="45"/>
    </row>
    <row r="1038" spans="1:1" x14ac:dyDescent="0.25">
      <c r="A1038" s="45"/>
    </row>
    <row r="1039" spans="1:1" x14ac:dyDescent="0.25">
      <c r="A1039" s="45"/>
    </row>
    <row r="1040" spans="1:1" x14ac:dyDescent="0.25">
      <c r="A1040" s="45"/>
    </row>
    <row r="1041" spans="1:1" x14ac:dyDescent="0.25">
      <c r="A1041" s="45"/>
    </row>
    <row r="1042" spans="1:1" x14ac:dyDescent="0.25">
      <c r="A1042" s="45"/>
    </row>
    <row r="1043" spans="1:1" x14ac:dyDescent="0.25">
      <c r="A1043" s="45"/>
    </row>
    <row r="1044" spans="1:1" x14ac:dyDescent="0.25">
      <c r="A1044" s="45"/>
    </row>
    <row r="1045" spans="1:1" x14ac:dyDescent="0.25">
      <c r="A1045" s="45"/>
    </row>
    <row r="1046" spans="1:1" x14ac:dyDescent="0.25">
      <c r="A1046" s="45"/>
    </row>
    <row r="1047" spans="1:1" x14ac:dyDescent="0.25">
      <c r="A1047" s="45"/>
    </row>
    <row r="1048" spans="1:1" x14ac:dyDescent="0.25">
      <c r="A1048" s="45"/>
    </row>
    <row r="1049" spans="1:1" x14ac:dyDescent="0.25">
      <c r="A1049" s="45"/>
    </row>
    <row r="1050" spans="1:1" x14ac:dyDescent="0.25">
      <c r="A1050" s="45"/>
    </row>
    <row r="1051" spans="1:1" x14ac:dyDescent="0.25">
      <c r="A1051" s="45"/>
    </row>
    <row r="1052" spans="1:1" x14ac:dyDescent="0.25">
      <c r="A1052" s="45"/>
    </row>
    <row r="1053" spans="1:1" x14ac:dyDescent="0.25">
      <c r="A1053" s="45"/>
    </row>
    <row r="1054" spans="1:1" x14ac:dyDescent="0.25">
      <c r="A1054" s="45"/>
    </row>
    <row r="1055" spans="1:1" x14ac:dyDescent="0.25">
      <c r="A1055" s="45"/>
    </row>
    <row r="1056" spans="1:1" x14ac:dyDescent="0.25">
      <c r="A1056" s="45"/>
    </row>
    <row r="1057" spans="1:1" x14ac:dyDescent="0.25">
      <c r="A1057" s="45"/>
    </row>
    <row r="1058" spans="1:1" x14ac:dyDescent="0.25">
      <c r="A1058" s="45"/>
    </row>
    <row r="1059" spans="1:1" x14ac:dyDescent="0.25">
      <c r="A1059" s="45"/>
    </row>
    <row r="1060" spans="1:1" x14ac:dyDescent="0.25">
      <c r="A1060" s="45"/>
    </row>
    <row r="1061" spans="1:1" x14ac:dyDescent="0.25">
      <c r="A1061" s="45"/>
    </row>
    <row r="1062" spans="1:1" x14ac:dyDescent="0.25">
      <c r="A1062" s="45"/>
    </row>
    <row r="1063" spans="1:1" x14ac:dyDescent="0.25">
      <c r="A1063" s="45"/>
    </row>
    <row r="1064" spans="1:1" x14ac:dyDescent="0.25">
      <c r="A1064" s="45"/>
    </row>
    <row r="1065" spans="1:1" x14ac:dyDescent="0.25">
      <c r="A1065" s="45"/>
    </row>
    <row r="1066" spans="1:1" x14ac:dyDescent="0.25">
      <c r="A1066" s="45"/>
    </row>
    <row r="1067" spans="1:1" x14ac:dyDescent="0.25">
      <c r="A1067" s="45"/>
    </row>
    <row r="1068" spans="1:1" x14ac:dyDescent="0.25">
      <c r="A1068" s="45"/>
    </row>
    <row r="1069" spans="1:1" x14ac:dyDescent="0.25">
      <c r="A1069" s="45"/>
    </row>
    <row r="1070" spans="1:1" x14ac:dyDescent="0.25">
      <c r="A1070" s="45"/>
    </row>
    <row r="1071" spans="1:1" x14ac:dyDescent="0.25">
      <c r="A1071" s="45"/>
    </row>
    <row r="1072" spans="1:1" x14ac:dyDescent="0.25">
      <c r="A1072" s="45"/>
    </row>
    <row r="1073" spans="1:1" x14ac:dyDescent="0.25">
      <c r="A1073" s="45"/>
    </row>
    <row r="1074" spans="1:1" x14ac:dyDescent="0.25">
      <c r="A1074" s="45"/>
    </row>
    <row r="1075" spans="1:1" x14ac:dyDescent="0.25">
      <c r="A1075" s="45"/>
    </row>
    <row r="1076" spans="1:1" x14ac:dyDescent="0.25">
      <c r="A1076" s="45"/>
    </row>
    <row r="1077" spans="1:1" x14ac:dyDescent="0.25">
      <c r="A1077" s="45"/>
    </row>
    <row r="1078" spans="1:1" x14ac:dyDescent="0.25">
      <c r="A1078" s="45"/>
    </row>
    <row r="1079" spans="1:1" x14ac:dyDescent="0.25">
      <c r="A1079" s="45"/>
    </row>
    <row r="1080" spans="1:1" x14ac:dyDescent="0.25">
      <c r="A1080" s="45"/>
    </row>
    <row r="1081" spans="1:1" x14ac:dyDescent="0.25">
      <c r="A1081" s="45"/>
    </row>
    <row r="1082" spans="1:1" x14ac:dyDescent="0.25">
      <c r="A1082" s="45"/>
    </row>
    <row r="1083" spans="1:1" x14ac:dyDescent="0.25">
      <c r="A1083" s="45"/>
    </row>
    <row r="1084" spans="1:1" x14ac:dyDescent="0.25">
      <c r="A1084" s="45"/>
    </row>
    <row r="1085" spans="1:1" x14ac:dyDescent="0.25">
      <c r="A1085" s="45"/>
    </row>
    <row r="1086" spans="1:1" x14ac:dyDescent="0.25">
      <c r="A1086" s="45"/>
    </row>
    <row r="1087" spans="1:1" x14ac:dyDescent="0.25">
      <c r="A1087" s="45"/>
    </row>
    <row r="1088" spans="1:1" x14ac:dyDescent="0.25">
      <c r="A1088" s="45"/>
    </row>
    <row r="1089" spans="1:1" x14ac:dyDescent="0.25">
      <c r="A1089" s="45"/>
    </row>
    <row r="1090" spans="1:1" x14ac:dyDescent="0.25">
      <c r="A1090" s="45"/>
    </row>
    <row r="1091" spans="1:1" x14ac:dyDescent="0.25">
      <c r="A1091" s="45"/>
    </row>
    <row r="1092" spans="1:1" x14ac:dyDescent="0.25">
      <c r="A1092" s="45"/>
    </row>
    <row r="1093" spans="1:1" x14ac:dyDescent="0.25">
      <c r="A1093" s="45"/>
    </row>
    <row r="1094" spans="1:1" x14ac:dyDescent="0.25">
      <c r="A1094" s="45"/>
    </row>
    <row r="1095" spans="1:1" x14ac:dyDescent="0.25">
      <c r="A1095" s="45"/>
    </row>
    <row r="1096" spans="1:1" x14ac:dyDescent="0.25">
      <c r="A1096" s="45"/>
    </row>
    <row r="1097" spans="1:1" x14ac:dyDescent="0.25">
      <c r="A1097" s="45"/>
    </row>
    <row r="1098" spans="1:1" x14ac:dyDescent="0.25">
      <c r="A1098" s="45"/>
    </row>
    <row r="1099" spans="1:1" x14ac:dyDescent="0.25">
      <c r="A1099" s="45"/>
    </row>
    <row r="1100" spans="1:1" x14ac:dyDescent="0.25">
      <c r="A1100" s="45"/>
    </row>
    <row r="1101" spans="1:1" x14ac:dyDescent="0.25">
      <c r="A1101" s="45"/>
    </row>
    <row r="1102" spans="1:1" x14ac:dyDescent="0.25">
      <c r="A1102" s="45"/>
    </row>
    <row r="1103" spans="1:1" x14ac:dyDescent="0.25">
      <c r="A1103" s="45"/>
    </row>
    <row r="1104" spans="1:1" x14ac:dyDescent="0.25">
      <c r="A1104" s="45"/>
    </row>
    <row r="1105" spans="1:1" x14ac:dyDescent="0.25">
      <c r="A1105" s="45"/>
    </row>
    <row r="1106" spans="1:1" x14ac:dyDescent="0.25">
      <c r="A1106" s="45"/>
    </row>
    <row r="1107" spans="1:1" x14ac:dyDescent="0.25">
      <c r="A1107" s="45"/>
    </row>
    <row r="1108" spans="1:1" x14ac:dyDescent="0.25">
      <c r="A1108" s="45"/>
    </row>
    <row r="1109" spans="1:1" x14ac:dyDescent="0.25">
      <c r="A1109" s="45"/>
    </row>
    <row r="1110" spans="1:1" x14ac:dyDescent="0.25">
      <c r="A1110" s="45"/>
    </row>
    <row r="1111" spans="1:1" x14ac:dyDescent="0.25">
      <c r="A1111" s="45"/>
    </row>
    <row r="1112" spans="1:1" x14ac:dyDescent="0.25">
      <c r="A1112" s="45"/>
    </row>
    <row r="1113" spans="1:1" x14ac:dyDescent="0.25">
      <c r="A1113" s="45"/>
    </row>
    <row r="1114" spans="1:1" x14ac:dyDescent="0.25">
      <c r="A1114" s="45"/>
    </row>
    <row r="1115" spans="1:1" x14ac:dyDescent="0.25">
      <c r="A1115" s="45"/>
    </row>
    <row r="1116" spans="1:1" x14ac:dyDescent="0.25">
      <c r="A1116" s="45"/>
    </row>
    <row r="1117" spans="1:1" x14ac:dyDescent="0.25">
      <c r="A1117" s="45"/>
    </row>
    <row r="1118" spans="1:1" x14ac:dyDescent="0.25">
      <c r="A1118" s="45"/>
    </row>
    <row r="1119" spans="1:1" x14ac:dyDescent="0.25">
      <c r="A1119" s="45"/>
    </row>
    <row r="1120" spans="1:1" x14ac:dyDescent="0.25">
      <c r="A1120" s="45"/>
    </row>
    <row r="1121" spans="1:1" x14ac:dyDescent="0.25">
      <c r="A1121" s="45"/>
    </row>
    <row r="1122" spans="1:1" x14ac:dyDescent="0.25">
      <c r="A1122" s="45"/>
    </row>
    <row r="1123" spans="1:1" x14ac:dyDescent="0.25">
      <c r="A1123" s="45"/>
    </row>
    <row r="1124" spans="1:1" x14ac:dyDescent="0.25">
      <c r="A1124" s="45"/>
    </row>
    <row r="1125" spans="1:1" x14ac:dyDescent="0.25">
      <c r="A1125" s="45"/>
    </row>
    <row r="1126" spans="1:1" x14ac:dyDescent="0.25">
      <c r="A1126" s="45"/>
    </row>
    <row r="1127" spans="1:1" x14ac:dyDescent="0.25">
      <c r="A1127" s="45"/>
    </row>
    <row r="1128" spans="1:1" x14ac:dyDescent="0.25">
      <c r="A1128" s="45"/>
    </row>
    <row r="1129" spans="1:1" x14ac:dyDescent="0.25">
      <c r="A1129" s="45"/>
    </row>
    <row r="1130" spans="1:1" x14ac:dyDescent="0.25">
      <c r="A1130" s="45"/>
    </row>
    <row r="1131" spans="1:1" x14ac:dyDescent="0.25">
      <c r="A1131" s="45"/>
    </row>
    <row r="1132" spans="1:1" x14ac:dyDescent="0.25">
      <c r="A1132" s="45"/>
    </row>
    <row r="1133" spans="1:1" x14ac:dyDescent="0.25">
      <c r="A1133" s="45"/>
    </row>
    <row r="1134" spans="1:1" x14ac:dyDescent="0.25">
      <c r="A1134" s="45"/>
    </row>
    <row r="1135" spans="1:1" x14ac:dyDescent="0.25">
      <c r="A1135" s="45"/>
    </row>
    <row r="1136" spans="1:1" x14ac:dyDescent="0.25">
      <c r="A1136" s="45"/>
    </row>
    <row r="1137" spans="1:1" x14ac:dyDescent="0.25">
      <c r="A1137" s="45"/>
    </row>
    <row r="1138" spans="1:1" x14ac:dyDescent="0.25">
      <c r="A1138" s="45"/>
    </row>
    <row r="1139" spans="1:1" x14ac:dyDescent="0.25">
      <c r="A1139" s="45"/>
    </row>
    <row r="1140" spans="1:1" x14ac:dyDescent="0.25">
      <c r="A1140" s="45"/>
    </row>
    <row r="1141" spans="1:1" x14ac:dyDescent="0.25">
      <c r="A1141" s="45"/>
    </row>
    <row r="1142" spans="1:1" x14ac:dyDescent="0.25">
      <c r="A1142" s="45"/>
    </row>
    <row r="1143" spans="1:1" x14ac:dyDescent="0.25">
      <c r="A1143" s="45"/>
    </row>
    <row r="1144" spans="1:1" x14ac:dyDescent="0.25">
      <c r="A1144" s="45"/>
    </row>
    <row r="1145" spans="1:1" x14ac:dyDescent="0.25">
      <c r="A1145" s="45"/>
    </row>
    <row r="1146" spans="1:1" x14ac:dyDescent="0.25">
      <c r="A1146" s="45"/>
    </row>
    <row r="1147" spans="1:1" x14ac:dyDescent="0.25">
      <c r="A1147" s="45"/>
    </row>
    <row r="1148" spans="1:1" x14ac:dyDescent="0.25">
      <c r="A1148" s="45"/>
    </row>
    <row r="1149" spans="1:1" x14ac:dyDescent="0.25">
      <c r="A1149" s="45"/>
    </row>
    <row r="1150" spans="1:1" x14ac:dyDescent="0.25">
      <c r="A1150" s="45"/>
    </row>
    <row r="1151" spans="1:1" x14ac:dyDescent="0.25">
      <c r="A1151" s="45"/>
    </row>
    <row r="1152" spans="1:1" x14ac:dyDescent="0.25">
      <c r="A1152" s="45"/>
    </row>
    <row r="1153" spans="1:1" x14ac:dyDescent="0.25">
      <c r="A1153" s="45"/>
    </row>
    <row r="1154" spans="1:1" x14ac:dyDescent="0.25">
      <c r="A1154" s="45"/>
    </row>
    <row r="1155" spans="1:1" x14ac:dyDescent="0.25">
      <c r="A1155" s="45"/>
    </row>
    <row r="1156" spans="1:1" x14ac:dyDescent="0.25">
      <c r="A1156" s="45"/>
    </row>
    <row r="1157" spans="1:1" x14ac:dyDescent="0.25">
      <c r="A1157" s="45"/>
    </row>
    <row r="1158" spans="1:1" x14ac:dyDescent="0.25">
      <c r="A1158" s="45"/>
    </row>
    <row r="1159" spans="1:1" x14ac:dyDescent="0.25">
      <c r="A1159" s="45"/>
    </row>
    <row r="1160" spans="1:1" x14ac:dyDescent="0.25">
      <c r="A1160" s="45"/>
    </row>
    <row r="1161" spans="1:1" x14ac:dyDescent="0.25">
      <c r="A1161" s="45"/>
    </row>
    <row r="1162" spans="1:1" x14ac:dyDescent="0.25">
      <c r="A1162" s="45"/>
    </row>
    <row r="1163" spans="1:1" x14ac:dyDescent="0.25">
      <c r="A1163" s="45"/>
    </row>
    <row r="1164" spans="1:1" x14ac:dyDescent="0.25">
      <c r="A1164" s="45"/>
    </row>
    <row r="1165" spans="1:1" x14ac:dyDescent="0.25">
      <c r="A1165" s="45"/>
    </row>
    <row r="1166" spans="1:1" x14ac:dyDescent="0.25">
      <c r="A1166" s="45"/>
    </row>
    <row r="1167" spans="1:1" x14ac:dyDescent="0.25">
      <c r="A1167" s="45"/>
    </row>
    <row r="1168" spans="1:1" x14ac:dyDescent="0.25">
      <c r="A1168" s="45"/>
    </row>
    <row r="1169" spans="1:1" x14ac:dyDescent="0.25">
      <c r="A1169" s="45"/>
    </row>
    <row r="1170" spans="1:1" x14ac:dyDescent="0.25">
      <c r="A1170" s="45"/>
    </row>
    <row r="1171" spans="1:1" x14ac:dyDescent="0.25">
      <c r="A1171" s="45"/>
    </row>
    <row r="1172" spans="1:1" x14ac:dyDescent="0.25">
      <c r="A1172" s="45"/>
    </row>
    <row r="1173" spans="1:1" x14ac:dyDescent="0.25">
      <c r="A1173" s="45"/>
    </row>
    <row r="1174" spans="1:1" x14ac:dyDescent="0.25">
      <c r="A1174" s="45"/>
    </row>
    <row r="1175" spans="1:1" x14ac:dyDescent="0.25">
      <c r="A1175" s="45"/>
    </row>
    <row r="1176" spans="1:1" x14ac:dyDescent="0.25">
      <c r="A1176" s="45"/>
    </row>
    <row r="1177" spans="1:1" x14ac:dyDescent="0.25">
      <c r="A1177" s="45"/>
    </row>
    <row r="1178" spans="1:1" x14ac:dyDescent="0.25">
      <c r="A1178" s="45"/>
    </row>
    <row r="1179" spans="1:1" x14ac:dyDescent="0.25">
      <c r="A1179" s="45"/>
    </row>
    <row r="1180" spans="1:1" x14ac:dyDescent="0.25">
      <c r="A1180" s="45"/>
    </row>
    <row r="1181" spans="1:1" x14ac:dyDescent="0.25">
      <c r="A1181" s="45"/>
    </row>
    <row r="1182" spans="1:1" x14ac:dyDescent="0.25">
      <c r="A1182" s="45"/>
    </row>
    <row r="1183" spans="1:1" x14ac:dyDescent="0.25">
      <c r="A1183" s="45"/>
    </row>
    <row r="1184" spans="1:1" x14ac:dyDescent="0.25">
      <c r="A1184" s="45"/>
    </row>
    <row r="1185" spans="1:1" x14ac:dyDescent="0.25">
      <c r="A1185" s="45"/>
    </row>
    <row r="1186" spans="1:1" x14ac:dyDescent="0.25">
      <c r="A1186" s="45"/>
    </row>
    <row r="1187" spans="1:1" x14ac:dyDescent="0.25">
      <c r="A1187" s="45"/>
    </row>
    <row r="1188" spans="1:1" x14ac:dyDescent="0.25">
      <c r="A1188" s="45"/>
    </row>
    <row r="1189" spans="1:1" x14ac:dyDescent="0.25">
      <c r="A1189" s="45"/>
    </row>
    <row r="1190" spans="1:1" x14ac:dyDescent="0.25">
      <c r="A1190" s="45"/>
    </row>
    <row r="1191" spans="1:1" x14ac:dyDescent="0.25">
      <c r="A1191" s="45"/>
    </row>
    <row r="1192" spans="1:1" x14ac:dyDescent="0.25">
      <c r="A1192" s="45"/>
    </row>
    <row r="1193" spans="1:1" x14ac:dyDescent="0.25">
      <c r="A1193" s="45"/>
    </row>
    <row r="1194" spans="1:1" x14ac:dyDescent="0.25">
      <c r="A1194" s="45"/>
    </row>
    <row r="1195" spans="1:1" x14ac:dyDescent="0.25">
      <c r="A1195" s="45"/>
    </row>
    <row r="1196" spans="1:1" x14ac:dyDescent="0.25">
      <c r="A1196" s="45"/>
    </row>
    <row r="1197" spans="1:1" x14ac:dyDescent="0.25">
      <c r="A1197" s="45"/>
    </row>
    <row r="1198" spans="1:1" x14ac:dyDescent="0.25">
      <c r="A1198" s="45"/>
    </row>
    <row r="1199" spans="1:1" x14ac:dyDescent="0.25">
      <c r="A1199" s="45"/>
    </row>
    <row r="1200" spans="1:1" x14ac:dyDescent="0.25">
      <c r="A1200" s="45"/>
    </row>
    <row r="1201" spans="1:1" x14ac:dyDescent="0.25">
      <c r="A1201" s="45"/>
    </row>
    <row r="1202" spans="1:1" x14ac:dyDescent="0.25">
      <c r="A1202" s="45"/>
    </row>
    <row r="1203" spans="1:1" x14ac:dyDescent="0.25">
      <c r="A1203" s="45"/>
    </row>
    <row r="1204" spans="1:1" x14ac:dyDescent="0.25">
      <c r="A1204" s="45"/>
    </row>
    <row r="1205" spans="1:1" x14ac:dyDescent="0.25">
      <c r="A1205" s="45"/>
    </row>
    <row r="1206" spans="1:1" x14ac:dyDescent="0.25">
      <c r="A1206" s="45"/>
    </row>
    <row r="1207" spans="1:1" x14ac:dyDescent="0.25">
      <c r="A1207" s="45"/>
    </row>
    <row r="1208" spans="1:1" x14ac:dyDescent="0.25">
      <c r="A1208" s="45"/>
    </row>
    <row r="1209" spans="1:1" x14ac:dyDescent="0.25">
      <c r="A1209" s="45"/>
    </row>
    <row r="1210" spans="1:1" x14ac:dyDescent="0.25">
      <c r="A1210" s="45"/>
    </row>
    <row r="1211" spans="1:1" x14ac:dyDescent="0.25">
      <c r="A1211" s="45"/>
    </row>
    <row r="1212" spans="1:1" x14ac:dyDescent="0.25">
      <c r="A1212" s="45"/>
    </row>
    <row r="1213" spans="1:1" x14ac:dyDescent="0.25">
      <c r="A1213" s="45"/>
    </row>
    <row r="1214" spans="1:1" x14ac:dyDescent="0.25">
      <c r="A1214" s="45"/>
    </row>
    <row r="1215" spans="1:1" x14ac:dyDescent="0.25">
      <c r="A1215" s="45"/>
    </row>
    <row r="1216" spans="1:1" x14ac:dyDescent="0.25">
      <c r="A1216" s="45"/>
    </row>
    <row r="1217" spans="1:1" x14ac:dyDescent="0.25">
      <c r="A1217" s="45"/>
    </row>
    <row r="1218" spans="1:1" x14ac:dyDescent="0.25">
      <c r="A1218" s="45"/>
    </row>
    <row r="1219" spans="1:1" x14ac:dyDescent="0.25">
      <c r="A1219" s="45"/>
    </row>
    <row r="1220" spans="1:1" x14ac:dyDescent="0.25">
      <c r="A1220" s="45"/>
    </row>
    <row r="1221" spans="1:1" x14ac:dyDescent="0.25">
      <c r="A1221" s="45"/>
    </row>
    <row r="1222" spans="1:1" x14ac:dyDescent="0.25">
      <c r="A1222" s="45"/>
    </row>
    <row r="1223" spans="1:1" x14ac:dyDescent="0.25">
      <c r="A1223" s="45"/>
    </row>
    <row r="1224" spans="1:1" x14ac:dyDescent="0.25">
      <c r="A1224" s="45"/>
    </row>
    <row r="1225" spans="1:1" x14ac:dyDescent="0.25">
      <c r="A1225" s="45"/>
    </row>
    <row r="1226" spans="1:1" x14ac:dyDescent="0.25">
      <c r="A1226" s="45"/>
    </row>
    <row r="1227" spans="1:1" x14ac:dyDescent="0.25">
      <c r="A1227" s="45"/>
    </row>
    <row r="1228" spans="1:1" x14ac:dyDescent="0.25">
      <c r="A1228" s="45"/>
    </row>
    <row r="1229" spans="1:1" x14ac:dyDescent="0.25">
      <c r="A1229" s="45"/>
    </row>
    <row r="1230" spans="1:1" x14ac:dyDescent="0.25">
      <c r="A1230" s="45"/>
    </row>
    <row r="1231" spans="1:1" x14ac:dyDescent="0.25">
      <c r="A1231" s="45"/>
    </row>
    <row r="1232" spans="1:1" x14ac:dyDescent="0.25">
      <c r="A1232" s="45"/>
    </row>
    <row r="1233" spans="1:1" x14ac:dyDescent="0.25">
      <c r="A1233" s="45"/>
    </row>
    <row r="1234" spans="1:1" x14ac:dyDescent="0.25">
      <c r="A1234" s="45"/>
    </row>
    <row r="1235" spans="1:1" x14ac:dyDescent="0.25">
      <c r="A1235" s="45"/>
    </row>
    <row r="1236" spans="1:1" x14ac:dyDescent="0.25">
      <c r="A1236" s="45"/>
    </row>
    <row r="1237" spans="1:1" x14ac:dyDescent="0.25">
      <c r="A1237" s="45"/>
    </row>
    <row r="1238" spans="1:1" x14ac:dyDescent="0.25">
      <c r="A1238" s="45"/>
    </row>
    <row r="1239" spans="1:1" x14ac:dyDescent="0.25">
      <c r="A1239" s="45"/>
    </row>
    <row r="1240" spans="1:1" x14ac:dyDescent="0.25">
      <c r="A1240" s="45"/>
    </row>
    <row r="1241" spans="1:1" x14ac:dyDescent="0.25">
      <c r="A1241" s="45"/>
    </row>
    <row r="1242" spans="1:1" x14ac:dyDescent="0.25">
      <c r="A1242" s="45"/>
    </row>
    <row r="1243" spans="1:1" x14ac:dyDescent="0.25">
      <c r="A1243" s="45"/>
    </row>
    <row r="1244" spans="1:1" x14ac:dyDescent="0.25">
      <c r="A1244" s="45"/>
    </row>
    <row r="1245" spans="1:1" x14ac:dyDescent="0.25">
      <c r="A1245" s="45"/>
    </row>
    <row r="1246" spans="1:1" x14ac:dyDescent="0.25">
      <c r="A1246" s="45"/>
    </row>
    <row r="1247" spans="1:1" x14ac:dyDescent="0.25">
      <c r="A1247" s="45"/>
    </row>
    <row r="1248" spans="1:1" x14ac:dyDescent="0.25">
      <c r="A1248" s="45"/>
    </row>
    <row r="1249" spans="1:1" x14ac:dyDescent="0.25">
      <c r="A1249" s="45"/>
    </row>
    <row r="1250" spans="1:1" x14ac:dyDescent="0.25">
      <c r="A1250" s="45"/>
    </row>
    <row r="1251" spans="1:1" x14ac:dyDescent="0.25">
      <c r="A1251" s="45"/>
    </row>
    <row r="1252" spans="1:1" x14ac:dyDescent="0.25">
      <c r="A1252" s="45"/>
    </row>
    <row r="1253" spans="1:1" x14ac:dyDescent="0.25">
      <c r="A1253" s="45"/>
    </row>
    <row r="1254" spans="1:1" x14ac:dyDescent="0.25">
      <c r="A1254" s="45"/>
    </row>
    <row r="1255" spans="1:1" x14ac:dyDescent="0.25">
      <c r="A1255" s="45"/>
    </row>
    <row r="1256" spans="1:1" x14ac:dyDescent="0.25">
      <c r="A1256" s="45"/>
    </row>
    <row r="1257" spans="1:1" x14ac:dyDescent="0.25">
      <c r="A1257" s="45"/>
    </row>
    <row r="1258" spans="1:1" x14ac:dyDescent="0.25">
      <c r="A1258" s="45"/>
    </row>
    <row r="1259" spans="1:1" x14ac:dyDescent="0.25">
      <c r="A1259" s="45"/>
    </row>
    <row r="1260" spans="1:1" x14ac:dyDescent="0.25">
      <c r="A1260" s="45"/>
    </row>
    <row r="1261" spans="1:1" x14ac:dyDescent="0.25">
      <c r="A1261" s="45"/>
    </row>
    <row r="1262" spans="1:1" x14ac:dyDescent="0.25">
      <c r="A1262" s="45"/>
    </row>
    <row r="1263" spans="1:1" x14ac:dyDescent="0.25">
      <c r="A1263" s="45"/>
    </row>
    <row r="1264" spans="1:1" x14ac:dyDescent="0.25">
      <c r="A1264" s="45"/>
    </row>
    <row r="1265" spans="1:1" x14ac:dyDescent="0.25">
      <c r="A1265" s="45"/>
    </row>
    <row r="1266" spans="1:1" x14ac:dyDescent="0.25">
      <c r="A1266" s="45"/>
    </row>
    <row r="1267" spans="1:1" x14ac:dyDescent="0.25">
      <c r="A1267" s="45"/>
    </row>
    <row r="1268" spans="1:1" x14ac:dyDescent="0.25">
      <c r="A1268" s="45"/>
    </row>
    <row r="1269" spans="1:1" x14ac:dyDescent="0.25">
      <c r="A1269" s="45"/>
    </row>
    <row r="1270" spans="1:1" x14ac:dyDescent="0.25">
      <c r="A1270" s="45"/>
    </row>
    <row r="1271" spans="1:1" x14ac:dyDescent="0.25">
      <c r="A1271" s="45"/>
    </row>
    <row r="1272" spans="1:1" x14ac:dyDescent="0.25">
      <c r="A1272" s="45"/>
    </row>
    <row r="1273" spans="1:1" x14ac:dyDescent="0.25">
      <c r="A1273" s="45"/>
    </row>
    <row r="1274" spans="1:1" x14ac:dyDescent="0.25">
      <c r="A1274" s="45"/>
    </row>
    <row r="1275" spans="1:1" x14ac:dyDescent="0.25">
      <c r="A1275" s="45"/>
    </row>
    <row r="1276" spans="1:1" x14ac:dyDescent="0.25">
      <c r="A1276" s="45"/>
    </row>
    <row r="1277" spans="1:1" x14ac:dyDescent="0.25">
      <c r="A1277" s="45"/>
    </row>
    <row r="1278" spans="1:1" x14ac:dyDescent="0.25">
      <c r="A1278" s="45"/>
    </row>
    <row r="1279" spans="1:1" x14ac:dyDescent="0.25">
      <c r="A1279" s="45"/>
    </row>
    <row r="1280" spans="1:1" x14ac:dyDescent="0.25">
      <c r="A1280" s="45"/>
    </row>
    <row r="1281" spans="1:1" x14ac:dyDescent="0.25">
      <c r="A1281" s="45"/>
    </row>
    <row r="1282" spans="1:1" x14ac:dyDescent="0.25">
      <c r="A1282" s="45"/>
    </row>
    <row r="1283" spans="1:1" x14ac:dyDescent="0.25">
      <c r="A1283" s="45"/>
    </row>
    <row r="1284" spans="1:1" x14ac:dyDescent="0.25">
      <c r="A1284" s="45"/>
    </row>
    <row r="1285" spans="1:1" x14ac:dyDescent="0.25">
      <c r="A1285" s="45"/>
    </row>
    <row r="1286" spans="1:1" x14ac:dyDescent="0.25">
      <c r="A1286" s="45"/>
    </row>
    <row r="1287" spans="1:1" x14ac:dyDescent="0.25">
      <c r="A1287" s="45"/>
    </row>
    <row r="1288" spans="1:1" x14ac:dyDescent="0.25">
      <c r="A1288" s="45"/>
    </row>
    <row r="1289" spans="1:1" x14ac:dyDescent="0.25">
      <c r="A1289" s="45"/>
    </row>
    <row r="1290" spans="1:1" x14ac:dyDescent="0.25">
      <c r="A1290" s="45"/>
    </row>
    <row r="1291" spans="1:1" x14ac:dyDescent="0.25">
      <c r="A1291" s="45"/>
    </row>
    <row r="1292" spans="1:1" x14ac:dyDescent="0.25">
      <c r="A1292" s="45"/>
    </row>
    <row r="1293" spans="1:1" x14ac:dyDescent="0.25">
      <c r="A1293" s="45"/>
    </row>
    <row r="1294" spans="1:1" x14ac:dyDescent="0.25">
      <c r="A1294" s="45"/>
    </row>
    <row r="1295" spans="1:1" x14ac:dyDescent="0.25">
      <c r="A1295" s="45"/>
    </row>
    <row r="1296" spans="1:1" x14ac:dyDescent="0.25">
      <c r="A1296" s="45"/>
    </row>
    <row r="1297" spans="1:1" x14ac:dyDescent="0.25">
      <c r="A1297" s="45"/>
    </row>
    <row r="1298" spans="1:1" x14ac:dyDescent="0.25">
      <c r="A1298" s="45"/>
    </row>
    <row r="1299" spans="1:1" x14ac:dyDescent="0.25">
      <c r="A1299" s="45"/>
    </row>
    <row r="1300" spans="1:1" x14ac:dyDescent="0.25">
      <c r="A1300" s="45"/>
    </row>
    <row r="1301" spans="1:1" x14ac:dyDescent="0.25">
      <c r="A1301" s="45"/>
    </row>
    <row r="1302" spans="1:1" x14ac:dyDescent="0.25">
      <c r="A1302" s="45"/>
    </row>
    <row r="1303" spans="1:1" x14ac:dyDescent="0.25">
      <c r="A1303" s="45"/>
    </row>
    <row r="1304" spans="1:1" x14ac:dyDescent="0.25">
      <c r="A1304" s="45"/>
    </row>
    <row r="1305" spans="1:1" x14ac:dyDescent="0.25">
      <c r="A1305" s="45"/>
    </row>
    <row r="1306" spans="1:1" x14ac:dyDescent="0.25">
      <c r="A1306" s="45"/>
    </row>
    <row r="1307" spans="1:1" x14ac:dyDescent="0.25">
      <c r="A1307" s="45"/>
    </row>
    <row r="1308" spans="1:1" x14ac:dyDescent="0.25">
      <c r="A1308" s="45"/>
    </row>
    <row r="1309" spans="1:1" x14ac:dyDescent="0.25">
      <c r="A1309" s="45"/>
    </row>
    <row r="1310" spans="1:1" x14ac:dyDescent="0.25">
      <c r="A1310" s="45"/>
    </row>
    <row r="1311" spans="1:1" x14ac:dyDescent="0.25">
      <c r="A1311" s="45"/>
    </row>
    <row r="1312" spans="1:1" x14ac:dyDescent="0.25">
      <c r="A1312" s="45"/>
    </row>
    <row r="1313" spans="1:1" x14ac:dyDescent="0.25">
      <c r="A1313" s="45"/>
    </row>
    <row r="1314" spans="1:1" x14ac:dyDescent="0.25">
      <c r="A1314" s="45"/>
    </row>
    <row r="1315" spans="1:1" x14ac:dyDescent="0.25">
      <c r="A1315" s="45"/>
    </row>
    <row r="1316" spans="1:1" x14ac:dyDescent="0.25">
      <c r="A1316" s="45"/>
    </row>
    <row r="1317" spans="1:1" x14ac:dyDescent="0.25">
      <c r="A1317" s="45"/>
    </row>
    <row r="1318" spans="1:1" x14ac:dyDescent="0.25">
      <c r="A1318" s="45"/>
    </row>
    <row r="1319" spans="1:1" x14ac:dyDescent="0.25">
      <c r="A1319" s="45"/>
    </row>
    <row r="1320" spans="1:1" x14ac:dyDescent="0.25">
      <c r="A1320" s="45"/>
    </row>
    <row r="1321" spans="1:1" x14ac:dyDescent="0.25">
      <c r="A1321" s="45"/>
    </row>
    <row r="1322" spans="1:1" x14ac:dyDescent="0.25">
      <c r="A1322" s="45"/>
    </row>
    <row r="1323" spans="1:1" x14ac:dyDescent="0.25">
      <c r="A1323" s="45"/>
    </row>
    <row r="1324" spans="1:1" x14ac:dyDescent="0.25">
      <c r="A1324" s="45"/>
    </row>
    <row r="1325" spans="1:1" x14ac:dyDescent="0.25">
      <c r="A1325" s="45"/>
    </row>
    <row r="1326" spans="1:1" x14ac:dyDescent="0.25">
      <c r="A1326" s="45"/>
    </row>
    <row r="1327" spans="1:1" x14ac:dyDescent="0.25">
      <c r="A1327" s="45"/>
    </row>
    <row r="1328" spans="1:1" x14ac:dyDescent="0.25">
      <c r="A1328" s="45"/>
    </row>
    <row r="1329" spans="1:1" x14ac:dyDescent="0.25">
      <c r="A1329" s="45"/>
    </row>
    <row r="1330" spans="1:1" x14ac:dyDescent="0.25">
      <c r="A1330" s="45"/>
    </row>
    <row r="1331" spans="1:1" x14ac:dyDescent="0.25">
      <c r="A1331" s="45"/>
    </row>
    <row r="1332" spans="1:1" x14ac:dyDescent="0.25">
      <c r="A1332" s="45"/>
    </row>
    <row r="1333" spans="1:1" x14ac:dyDescent="0.25">
      <c r="A1333" s="45"/>
    </row>
    <row r="1334" spans="1:1" x14ac:dyDescent="0.25">
      <c r="A1334" s="45"/>
    </row>
    <row r="1335" spans="1:1" x14ac:dyDescent="0.25">
      <c r="A1335" s="45"/>
    </row>
    <row r="1336" spans="1:1" x14ac:dyDescent="0.25">
      <c r="A1336" s="45"/>
    </row>
    <row r="1337" spans="1:1" x14ac:dyDescent="0.25">
      <c r="A1337" s="45"/>
    </row>
    <row r="1338" spans="1:1" x14ac:dyDescent="0.25">
      <c r="A1338" s="45"/>
    </row>
    <row r="1339" spans="1:1" x14ac:dyDescent="0.25">
      <c r="A1339" s="45"/>
    </row>
    <row r="1340" spans="1:1" x14ac:dyDescent="0.25">
      <c r="A1340" s="45"/>
    </row>
    <row r="1341" spans="1:1" x14ac:dyDescent="0.25">
      <c r="A1341" s="45"/>
    </row>
    <row r="1342" spans="1:1" x14ac:dyDescent="0.25">
      <c r="A1342" s="45"/>
    </row>
    <row r="1343" spans="1:1" x14ac:dyDescent="0.25">
      <c r="A1343" s="45"/>
    </row>
    <row r="1344" spans="1:1" x14ac:dyDescent="0.25">
      <c r="A1344" s="45"/>
    </row>
    <row r="1345" spans="1:1" x14ac:dyDescent="0.25">
      <c r="A1345" s="45"/>
    </row>
    <row r="1346" spans="1:1" x14ac:dyDescent="0.25">
      <c r="A1346" s="45"/>
    </row>
    <row r="1347" spans="1:1" x14ac:dyDescent="0.25">
      <c r="A1347" s="45"/>
    </row>
    <row r="1348" spans="1:1" x14ac:dyDescent="0.25">
      <c r="A1348" s="45"/>
    </row>
    <row r="1349" spans="1:1" x14ac:dyDescent="0.25">
      <c r="A1349" s="45"/>
    </row>
    <row r="1350" spans="1:1" x14ac:dyDescent="0.25">
      <c r="A1350" s="45"/>
    </row>
    <row r="1351" spans="1:1" x14ac:dyDescent="0.25">
      <c r="A1351" s="45"/>
    </row>
    <row r="1352" spans="1:1" x14ac:dyDescent="0.25">
      <c r="A1352" s="45"/>
    </row>
    <row r="1353" spans="1:1" x14ac:dyDescent="0.25">
      <c r="A1353" s="45"/>
    </row>
    <row r="1354" spans="1:1" x14ac:dyDescent="0.25">
      <c r="A1354" s="45"/>
    </row>
    <row r="1355" spans="1:1" x14ac:dyDescent="0.25">
      <c r="A1355" s="45"/>
    </row>
    <row r="1356" spans="1:1" x14ac:dyDescent="0.25">
      <c r="A1356" s="45"/>
    </row>
    <row r="1357" spans="1:1" x14ac:dyDescent="0.25">
      <c r="A1357" s="45"/>
    </row>
    <row r="1358" spans="1:1" x14ac:dyDescent="0.25">
      <c r="A1358" s="45"/>
    </row>
    <row r="1359" spans="1:1" x14ac:dyDescent="0.25">
      <c r="A1359" s="45"/>
    </row>
    <row r="1360" spans="1:1" x14ac:dyDescent="0.25">
      <c r="A1360" s="45"/>
    </row>
    <row r="1361" spans="1:1" x14ac:dyDescent="0.25">
      <c r="A1361" s="45"/>
    </row>
    <row r="1362" spans="1:1" x14ac:dyDescent="0.25">
      <c r="A1362" s="45"/>
    </row>
    <row r="1363" spans="1:1" x14ac:dyDescent="0.25">
      <c r="A1363" s="45"/>
    </row>
    <row r="1364" spans="1:1" x14ac:dyDescent="0.25">
      <c r="A1364" s="45"/>
    </row>
    <row r="1365" spans="1:1" x14ac:dyDescent="0.25">
      <c r="A1365" s="45"/>
    </row>
    <row r="1366" spans="1:1" x14ac:dyDescent="0.25">
      <c r="A1366" s="45"/>
    </row>
    <row r="1367" spans="1:1" x14ac:dyDescent="0.25">
      <c r="A1367" s="45"/>
    </row>
    <row r="1368" spans="1:1" x14ac:dyDescent="0.25">
      <c r="A1368" s="45"/>
    </row>
    <row r="1369" spans="1:1" x14ac:dyDescent="0.25">
      <c r="A1369" s="45"/>
    </row>
    <row r="1370" spans="1:1" x14ac:dyDescent="0.25">
      <c r="A1370" s="45"/>
    </row>
    <row r="1371" spans="1:1" x14ac:dyDescent="0.25">
      <c r="A1371" s="45"/>
    </row>
    <row r="1372" spans="1:1" x14ac:dyDescent="0.25">
      <c r="A1372" s="45"/>
    </row>
    <row r="1373" spans="1:1" x14ac:dyDescent="0.25">
      <c r="A1373" s="45"/>
    </row>
    <row r="1374" spans="1:1" x14ac:dyDescent="0.25">
      <c r="A1374" s="45"/>
    </row>
    <row r="1375" spans="1:1" x14ac:dyDescent="0.25">
      <c r="A1375" s="45"/>
    </row>
    <row r="1376" spans="1:1" x14ac:dyDescent="0.25">
      <c r="A1376" s="45"/>
    </row>
    <row r="1377" spans="1:1" x14ac:dyDescent="0.25">
      <c r="A1377" s="45"/>
    </row>
    <row r="1378" spans="1:1" x14ac:dyDescent="0.25">
      <c r="A1378" s="45"/>
    </row>
    <row r="1379" spans="1:1" x14ac:dyDescent="0.25">
      <c r="A1379" s="45"/>
    </row>
    <row r="1380" spans="1:1" x14ac:dyDescent="0.25">
      <c r="A1380" s="45"/>
    </row>
    <row r="1381" spans="1:1" x14ac:dyDescent="0.25">
      <c r="A1381" s="45"/>
    </row>
    <row r="1382" spans="1:1" x14ac:dyDescent="0.25">
      <c r="A1382" s="45"/>
    </row>
    <row r="1383" spans="1:1" x14ac:dyDescent="0.25">
      <c r="A1383" s="45"/>
    </row>
    <row r="1384" spans="1:1" x14ac:dyDescent="0.25">
      <c r="A1384" s="45"/>
    </row>
    <row r="1385" spans="1:1" x14ac:dyDescent="0.25">
      <c r="A1385" s="45"/>
    </row>
    <row r="1386" spans="1:1" x14ac:dyDescent="0.25">
      <c r="A1386" s="45"/>
    </row>
    <row r="1387" spans="1:1" x14ac:dyDescent="0.25">
      <c r="A1387" s="45"/>
    </row>
    <row r="1388" spans="1:1" x14ac:dyDescent="0.25">
      <c r="A1388" s="45"/>
    </row>
    <row r="1389" spans="1:1" x14ac:dyDescent="0.25">
      <c r="A1389" s="45"/>
    </row>
    <row r="1390" spans="1:1" x14ac:dyDescent="0.25">
      <c r="A1390" s="45"/>
    </row>
    <row r="1391" spans="1:1" x14ac:dyDescent="0.25">
      <c r="A1391" s="45"/>
    </row>
    <row r="1392" spans="1:1" x14ac:dyDescent="0.25">
      <c r="A1392" s="45"/>
    </row>
    <row r="1393" spans="1:1" x14ac:dyDescent="0.25">
      <c r="A1393" s="45"/>
    </row>
    <row r="1394" spans="1:1" x14ac:dyDescent="0.25">
      <c r="A1394" s="45"/>
    </row>
    <row r="1395" spans="1:1" x14ac:dyDescent="0.25">
      <c r="A1395" s="45"/>
    </row>
    <row r="1396" spans="1:1" x14ac:dyDescent="0.25">
      <c r="A1396" s="45"/>
    </row>
    <row r="1397" spans="1:1" x14ac:dyDescent="0.25">
      <c r="A1397" s="45"/>
    </row>
    <row r="1398" spans="1:1" x14ac:dyDescent="0.25">
      <c r="A1398" s="45"/>
    </row>
    <row r="1399" spans="1:1" x14ac:dyDescent="0.25">
      <c r="A1399" s="45"/>
    </row>
    <row r="1400" spans="1:1" x14ac:dyDescent="0.25">
      <c r="A1400" s="45"/>
    </row>
    <row r="1401" spans="1:1" x14ac:dyDescent="0.25">
      <c r="A1401" s="45"/>
    </row>
    <row r="1402" spans="1:1" x14ac:dyDescent="0.25">
      <c r="A1402" s="45"/>
    </row>
    <row r="1403" spans="1:1" x14ac:dyDescent="0.25">
      <c r="A1403" s="45"/>
    </row>
    <row r="1404" spans="1:1" x14ac:dyDescent="0.25">
      <c r="A1404" s="45"/>
    </row>
    <row r="1405" spans="1:1" x14ac:dyDescent="0.25">
      <c r="A1405" s="45"/>
    </row>
    <row r="1406" spans="1:1" x14ac:dyDescent="0.25">
      <c r="A1406" s="45"/>
    </row>
    <row r="1407" spans="1:1" x14ac:dyDescent="0.25">
      <c r="A1407" s="45"/>
    </row>
    <row r="1408" spans="1:1" x14ac:dyDescent="0.25">
      <c r="A1408" s="45"/>
    </row>
    <row r="1409" spans="1:1" x14ac:dyDescent="0.25">
      <c r="A1409" s="45"/>
    </row>
    <row r="1410" spans="1:1" x14ac:dyDescent="0.25">
      <c r="A1410" s="45"/>
    </row>
    <row r="1411" spans="1:1" x14ac:dyDescent="0.25">
      <c r="A1411" s="45"/>
    </row>
    <row r="1412" spans="1:1" x14ac:dyDescent="0.25">
      <c r="A1412" s="45"/>
    </row>
    <row r="1413" spans="1:1" x14ac:dyDescent="0.25">
      <c r="A1413" s="45"/>
    </row>
    <row r="1414" spans="1:1" x14ac:dyDescent="0.25">
      <c r="A1414" s="45"/>
    </row>
    <row r="1415" spans="1:1" x14ac:dyDescent="0.25">
      <c r="A1415" s="45"/>
    </row>
    <row r="1416" spans="1:1" x14ac:dyDescent="0.25">
      <c r="A1416" s="45"/>
    </row>
    <row r="1417" spans="1:1" x14ac:dyDescent="0.25">
      <c r="A1417" s="45"/>
    </row>
    <row r="1418" spans="1:1" x14ac:dyDescent="0.25">
      <c r="A1418" s="45"/>
    </row>
    <row r="1419" spans="1:1" x14ac:dyDescent="0.25">
      <c r="A1419" s="45"/>
    </row>
    <row r="1420" spans="1:1" x14ac:dyDescent="0.25">
      <c r="A1420" s="45"/>
    </row>
    <row r="1421" spans="1:1" x14ac:dyDescent="0.25">
      <c r="A1421" s="45"/>
    </row>
    <row r="1422" spans="1:1" x14ac:dyDescent="0.25">
      <c r="A1422" s="45"/>
    </row>
    <row r="1423" spans="1:1" x14ac:dyDescent="0.25">
      <c r="A1423" s="45"/>
    </row>
    <row r="1424" spans="1:1" x14ac:dyDescent="0.25">
      <c r="A1424" s="45"/>
    </row>
    <row r="1425" spans="1:1" x14ac:dyDescent="0.25">
      <c r="A1425" s="45"/>
    </row>
    <row r="1426" spans="1:1" x14ac:dyDescent="0.25">
      <c r="A1426" s="45"/>
    </row>
    <row r="1427" spans="1:1" x14ac:dyDescent="0.25">
      <c r="A1427" s="45"/>
    </row>
    <row r="1428" spans="1:1" x14ac:dyDescent="0.25">
      <c r="A1428" s="45"/>
    </row>
    <row r="1429" spans="1:1" x14ac:dyDescent="0.25">
      <c r="A1429" s="45"/>
    </row>
    <row r="1430" spans="1:1" x14ac:dyDescent="0.25">
      <c r="A1430" s="45"/>
    </row>
    <row r="1431" spans="1:1" x14ac:dyDescent="0.25">
      <c r="A1431" s="45"/>
    </row>
    <row r="1432" spans="1:1" x14ac:dyDescent="0.25">
      <c r="A1432" s="45"/>
    </row>
    <row r="1433" spans="1:1" x14ac:dyDescent="0.25">
      <c r="A1433" s="45"/>
    </row>
    <row r="1434" spans="1:1" x14ac:dyDescent="0.25">
      <c r="A1434" s="45"/>
    </row>
    <row r="1435" spans="1:1" x14ac:dyDescent="0.25">
      <c r="A1435" s="45"/>
    </row>
    <row r="1436" spans="1:1" x14ac:dyDescent="0.25">
      <c r="A1436" s="45"/>
    </row>
    <row r="1437" spans="1:1" x14ac:dyDescent="0.25">
      <c r="A1437" s="45"/>
    </row>
    <row r="1438" spans="1:1" x14ac:dyDescent="0.25">
      <c r="A1438" s="45"/>
    </row>
    <row r="1439" spans="1:1" x14ac:dyDescent="0.25">
      <c r="A1439" s="45"/>
    </row>
    <row r="1440" spans="1:1" x14ac:dyDescent="0.25">
      <c r="A1440" s="45"/>
    </row>
    <row r="1441" spans="1:1" x14ac:dyDescent="0.25">
      <c r="A1441" s="45"/>
    </row>
    <row r="1442" spans="1:1" x14ac:dyDescent="0.25">
      <c r="A1442" s="45"/>
    </row>
    <row r="1443" spans="1:1" x14ac:dyDescent="0.25">
      <c r="A1443" s="45"/>
    </row>
    <row r="1444" spans="1:1" x14ac:dyDescent="0.25">
      <c r="A1444" s="45"/>
    </row>
    <row r="1445" spans="1:1" x14ac:dyDescent="0.25">
      <c r="A1445" s="45"/>
    </row>
    <row r="1446" spans="1:1" x14ac:dyDescent="0.25">
      <c r="A1446" s="45"/>
    </row>
    <row r="1447" spans="1:1" x14ac:dyDescent="0.25">
      <c r="A1447" s="45"/>
    </row>
    <row r="1448" spans="1:1" x14ac:dyDescent="0.25">
      <c r="A1448" s="45"/>
    </row>
    <row r="1449" spans="1:1" x14ac:dyDescent="0.25">
      <c r="A1449" s="45"/>
    </row>
    <row r="1450" spans="1:1" x14ac:dyDescent="0.25">
      <c r="A1450" s="45"/>
    </row>
    <row r="1451" spans="1:1" x14ac:dyDescent="0.25">
      <c r="A1451" s="45"/>
    </row>
    <row r="1452" spans="1:1" x14ac:dyDescent="0.25">
      <c r="A1452" s="45"/>
    </row>
    <row r="1453" spans="1:1" x14ac:dyDescent="0.25">
      <c r="A1453" s="45"/>
    </row>
    <row r="1454" spans="1:1" x14ac:dyDescent="0.25">
      <c r="A1454" s="45"/>
    </row>
    <row r="1455" spans="1:1" x14ac:dyDescent="0.25">
      <c r="A1455" s="45"/>
    </row>
    <row r="1456" spans="1:1" x14ac:dyDescent="0.25">
      <c r="A1456" s="45"/>
    </row>
    <row r="1457" spans="1:1" x14ac:dyDescent="0.25">
      <c r="A1457" s="45"/>
    </row>
    <row r="1458" spans="1:1" x14ac:dyDescent="0.25">
      <c r="A1458" s="45"/>
    </row>
    <row r="1459" spans="1:1" x14ac:dyDescent="0.25">
      <c r="A1459" s="45"/>
    </row>
    <row r="1460" spans="1:1" x14ac:dyDescent="0.25">
      <c r="A1460" s="45"/>
    </row>
    <row r="1461" spans="1:1" x14ac:dyDescent="0.25">
      <c r="A1461" s="45"/>
    </row>
    <row r="1462" spans="1:1" x14ac:dyDescent="0.25">
      <c r="A1462" s="45"/>
    </row>
    <row r="1463" spans="1:1" x14ac:dyDescent="0.25">
      <c r="A1463" s="45"/>
    </row>
    <row r="1464" spans="1:1" x14ac:dyDescent="0.25">
      <c r="A1464" s="45"/>
    </row>
    <row r="1465" spans="1:1" x14ac:dyDescent="0.25">
      <c r="A1465" s="45"/>
    </row>
    <row r="1466" spans="1:1" x14ac:dyDescent="0.25">
      <c r="A1466" s="45"/>
    </row>
    <row r="1467" spans="1:1" x14ac:dyDescent="0.25">
      <c r="A1467" s="45"/>
    </row>
    <row r="1468" spans="1:1" x14ac:dyDescent="0.25">
      <c r="A1468" s="45"/>
    </row>
    <row r="1469" spans="1:1" x14ac:dyDescent="0.25">
      <c r="A1469" s="45"/>
    </row>
    <row r="1470" spans="1:1" x14ac:dyDescent="0.25">
      <c r="A1470" s="45"/>
    </row>
    <row r="1471" spans="1:1" x14ac:dyDescent="0.25">
      <c r="A1471" s="45"/>
    </row>
    <row r="1472" spans="1:1" x14ac:dyDescent="0.25">
      <c r="A1472" s="45"/>
    </row>
    <row r="1473" spans="1:1" x14ac:dyDescent="0.25">
      <c r="A1473" s="45"/>
    </row>
    <row r="1474" spans="1:1" x14ac:dyDescent="0.25">
      <c r="A1474" s="45"/>
    </row>
    <row r="1475" spans="1:1" x14ac:dyDescent="0.25">
      <c r="A1475" s="45"/>
    </row>
    <row r="1476" spans="1:1" x14ac:dyDescent="0.25">
      <c r="A1476" s="45"/>
    </row>
    <row r="1477" spans="1:1" x14ac:dyDescent="0.25">
      <c r="A1477" s="45"/>
    </row>
    <row r="1478" spans="1:1" x14ac:dyDescent="0.25">
      <c r="A1478" s="45"/>
    </row>
    <row r="1479" spans="1:1" x14ac:dyDescent="0.25">
      <c r="A1479" s="45"/>
    </row>
    <row r="1480" spans="1:1" x14ac:dyDescent="0.25">
      <c r="A1480" s="45"/>
    </row>
    <row r="1481" spans="1:1" x14ac:dyDescent="0.25">
      <c r="A1481" s="45"/>
    </row>
    <row r="1482" spans="1:1" x14ac:dyDescent="0.25">
      <c r="A1482" s="45"/>
    </row>
    <row r="1483" spans="1:1" x14ac:dyDescent="0.25">
      <c r="A1483" s="45"/>
    </row>
    <row r="1484" spans="1:1" x14ac:dyDescent="0.25">
      <c r="A1484" s="45"/>
    </row>
    <row r="1485" spans="1:1" x14ac:dyDescent="0.25">
      <c r="A1485" s="45"/>
    </row>
    <row r="1486" spans="1:1" x14ac:dyDescent="0.25">
      <c r="A1486" s="45"/>
    </row>
    <row r="1487" spans="1:1" x14ac:dyDescent="0.25">
      <c r="A1487" s="45"/>
    </row>
    <row r="1488" spans="1:1" x14ac:dyDescent="0.25">
      <c r="A1488" s="45"/>
    </row>
    <row r="1489" spans="1:1" x14ac:dyDescent="0.25">
      <c r="A1489" s="45"/>
    </row>
    <row r="1490" spans="1:1" x14ac:dyDescent="0.25">
      <c r="A1490" s="45"/>
    </row>
    <row r="1491" spans="1:1" x14ac:dyDescent="0.25">
      <c r="A1491" s="45"/>
    </row>
    <row r="1492" spans="1:1" x14ac:dyDescent="0.25">
      <c r="A1492" s="45"/>
    </row>
    <row r="1493" spans="1:1" x14ac:dyDescent="0.25">
      <c r="A1493" s="45"/>
    </row>
    <row r="1494" spans="1:1" x14ac:dyDescent="0.25">
      <c r="A1494" s="45"/>
    </row>
    <row r="1495" spans="1:1" x14ac:dyDescent="0.25">
      <c r="A1495" s="45"/>
    </row>
    <row r="1496" spans="1:1" x14ac:dyDescent="0.25">
      <c r="A1496" s="45"/>
    </row>
    <row r="1497" spans="1:1" x14ac:dyDescent="0.25">
      <c r="A1497" s="45"/>
    </row>
    <row r="1498" spans="1:1" x14ac:dyDescent="0.25">
      <c r="A1498" s="45"/>
    </row>
    <row r="1499" spans="1:1" x14ac:dyDescent="0.25">
      <c r="A1499" s="45"/>
    </row>
    <row r="1500" spans="1:1" x14ac:dyDescent="0.25">
      <c r="A1500" s="45"/>
    </row>
    <row r="1501" spans="1:1" x14ac:dyDescent="0.25">
      <c r="A1501" s="45"/>
    </row>
    <row r="1502" spans="1:1" x14ac:dyDescent="0.25">
      <c r="A1502" s="45"/>
    </row>
    <row r="1503" spans="1:1" x14ac:dyDescent="0.25">
      <c r="A1503" s="45"/>
    </row>
    <row r="1504" spans="1:1" x14ac:dyDescent="0.25">
      <c r="A1504" s="45"/>
    </row>
    <row r="1505" spans="1:1" x14ac:dyDescent="0.25">
      <c r="A1505" s="45"/>
    </row>
    <row r="1506" spans="1:1" x14ac:dyDescent="0.25">
      <c r="A1506" s="45"/>
    </row>
    <row r="1507" spans="1:1" x14ac:dyDescent="0.25">
      <c r="A1507" s="45"/>
    </row>
    <row r="1508" spans="1:1" x14ac:dyDescent="0.25">
      <c r="A1508" s="45"/>
    </row>
    <row r="1509" spans="1:1" x14ac:dyDescent="0.25">
      <c r="A1509" s="45"/>
    </row>
    <row r="1510" spans="1:1" x14ac:dyDescent="0.25">
      <c r="A1510" s="45"/>
    </row>
    <row r="1511" spans="1:1" x14ac:dyDescent="0.25">
      <c r="A1511" s="45"/>
    </row>
    <row r="1512" spans="1:1" x14ac:dyDescent="0.25">
      <c r="A1512" s="45"/>
    </row>
    <row r="1513" spans="1:1" x14ac:dyDescent="0.25">
      <c r="A1513" s="45"/>
    </row>
    <row r="1514" spans="1:1" x14ac:dyDescent="0.25">
      <c r="A1514" s="45"/>
    </row>
    <row r="1515" spans="1:1" x14ac:dyDescent="0.25">
      <c r="A1515" s="45"/>
    </row>
    <row r="1516" spans="1:1" x14ac:dyDescent="0.25">
      <c r="A1516" s="45"/>
    </row>
    <row r="1517" spans="1:1" x14ac:dyDescent="0.25">
      <c r="A1517" s="45"/>
    </row>
    <row r="1518" spans="1:1" x14ac:dyDescent="0.25">
      <c r="A1518" s="45"/>
    </row>
    <row r="1519" spans="1:1" x14ac:dyDescent="0.25">
      <c r="A1519" s="45"/>
    </row>
    <row r="1520" spans="1:1" x14ac:dyDescent="0.25">
      <c r="A1520" s="45"/>
    </row>
    <row r="1521" spans="1:1" x14ac:dyDescent="0.25">
      <c r="A1521" s="45"/>
    </row>
    <row r="1522" spans="1:1" x14ac:dyDescent="0.25">
      <c r="A1522" s="45"/>
    </row>
    <row r="1523" spans="1:1" x14ac:dyDescent="0.25">
      <c r="A1523" s="45"/>
    </row>
    <row r="1524" spans="1:1" x14ac:dyDescent="0.25">
      <c r="A1524" s="45"/>
    </row>
    <row r="1525" spans="1:1" x14ac:dyDescent="0.25">
      <c r="A1525" s="45"/>
    </row>
    <row r="1526" spans="1:1" x14ac:dyDescent="0.25">
      <c r="A1526" s="45"/>
    </row>
    <row r="1527" spans="1:1" x14ac:dyDescent="0.25">
      <c r="A1527" s="45"/>
    </row>
    <row r="1528" spans="1:1" x14ac:dyDescent="0.25">
      <c r="A1528" s="45"/>
    </row>
    <row r="1529" spans="1:1" x14ac:dyDescent="0.25">
      <c r="A1529" s="45"/>
    </row>
    <row r="1530" spans="1:1" x14ac:dyDescent="0.25">
      <c r="A1530" s="45"/>
    </row>
    <row r="1531" spans="1:1" x14ac:dyDescent="0.25">
      <c r="A1531" s="45"/>
    </row>
    <row r="1532" spans="1:1" x14ac:dyDescent="0.25">
      <c r="A1532" s="45"/>
    </row>
    <row r="1533" spans="1:1" x14ac:dyDescent="0.25">
      <c r="A1533" s="45"/>
    </row>
    <row r="1534" spans="1:1" x14ac:dyDescent="0.25">
      <c r="A1534" s="45"/>
    </row>
    <row r="1535" spans="1:1" x14ac:dyDescent="0.25">
      <c r="A1535" s="45"/>
    </row>
    <row r="1536" spans="1:1" x14ac:dyDescent="0.25">
      <c r="A1536" s="45"/>
    </row>
    <row r="1537" spans="1:1" x14ac:dyDescent="0.25">
      <c r="A1537" s="45"/>
    </row>
    <row r="1538" spans="1:1" x14ac:dyDescent="0.25">
      <c r="A1538" s="45"/>
    </row>
    <row r="1539" spans="1:1" x14ac:dyDescent="0.25">
      <c r="A1539" s="45"/>
    </row>
    <row r="1540" spans="1:1" x14ac:dyDescent="0.25">
      <c r="A1540" s="45"/>
    </row>
    <row r="1541" spans="1:1" x14ac:dyDescent="0.25">
      <c r="A1541" s="45"/>
    </row>
    <row r="1542" spans="1:1" x14ac:dyDescent="0.25">
      <c r="A1542" s="45"/>
    </row>
    <row r="1543" spans="1:1" x14ac:dyDescent="0.25">
      <c r="A1543" s="45"/>
    </row>
    <row r="1544" spans="1:1" x14ac:dyDescent="0.25">
      <c r="A1544" s="45"/>
    </row>
    <row r="1545" spans="1:1" x14ac:dyDescent="0.25">
      <c r="A1545" s="45"/>
    </row>
    <row r="1546" spans="1:1" x14ac:dyDescent="0.25">
      <c r="A1546" s="45"/>
    </row>
    <row r="1547" spans="1:1" x14ac:dyDescent="0.25">
      <c r="A1547" s="45"/>
    </row>
    <row r="1548" spans="1:1" x14ac:dyDescent="0.25">
      <c r="A1548" s="45"/>
    </row>
    <row r="1549" spans="1:1" x14ac:dyDescent="0.25">
      <c r="A1549" s="45"/>
    </row>
    <row r="1550" spans="1:1" x14ac:dyDescent="0.25">
      <c r="A1550" s="45"/>
    </row>
    <row r="1551" spans="1:1" x14ac:dyDescent="0.25">
      <c r="A1551" s="45"/>
    </row>
    <row r="1552" spans="1:1" x14ac:dyDescent="0.25">
      <c r="A1552" s="45"/>
    </row>
    <row r="1553" spans="1:1" x14ac:dyDescent="0.25">
      <c r="A1553" s="45"/>
    </row>
    <row r="1554" spans="1:1" x14ac:dyDescent="0.25">
      <c r="A1554" s="45"/>
    </row>
    <row r="1555" spans="1:1" x14ac:dyDescent="0.25">
      <c r="A1555" s="45"/>
    </row>
    <row r="1556" spans="1:1" x14ac:dyDescent="0.25">
      <c r="A1556" s="45"/>
    </row>
    <row r="1557" spans="1:1" x14ac:dyDescent="0.25">
      <c r="A1557" s="45"/>
    </row>
    <row r="1558" spans="1:1" x14ac:dyDescent="0.25">
      <c r="A1558" s="45"/>
    </row>
    <row r="1559" spans="1:1" x14ac:dyDescent="0.25">
      <c r="A1559" s="45"/>
    </row>
    <row r="1560" spans="1:1" x14ac:dyDescent="0.25">
      <c r="A1560" s="45"/>
    </row>
    <row r="1561" spans="1:1" x14ac:dyDescent="0.25">
      <c r="A1561" s="45"/>
    </row>
    <row r="1562" spans="1:1" x14ac:dyDescent="0.25">
      <c r="A1562" s="45"/>
    </row>
    <row r="1563" spans="1:1" x14ac:dyDescent="0.25">
      <c r="A1563" s="45"/>
    </row>
    <row r="1564" spans="1:1" x14ac:dyDescent="0.25">
      <c r="A1564" s="45"/>
    </row>
    <row r="1565" spans="1:1" x14ac:dyDescent="0.25">
      <c r="A1565" s="45"/>
    </row>
    <row r="1566" spans="1:1" x14ac:dyDescent="0.25">
      <c r="A1566" s="45"/>
    </row>
    <row r="1567" spans="1:1" x14ac:dyDescent="0.25">
      <c r="A1567" s="45"/>
    </row>
    <row r="1568" spans="1:1" x14ac:dyDescent="0.25">
      <c r="A1568" s="45"/>
    </row>
    <row r="1569" spans="1:1" x14ac:dyDescent="0.25">
      <c r="A1569" s="45"/>
    </row>
    <row r="1570" spans="1:1" x14ac:dyDescent="0.25">
      <c r="A1570" s="45"/>
    </row>
    <row r="1571" spans="1:1" x14ac:dyDescent="0.25">
      <c r="A1571" s="45"/>
    </row>
    <row r="1572" spans="1:1" x14ac:dyDescent="0.25">
      <c r="A1572" s="45"/>
    </row>
    <row r="1573" spans="1:1" x14ac:dyDescent="0.25">
      <c r="A1573" s="45"/>
    </row>
    <row r="1574" spans="1:1" x14ac:dyDescent="0.25">
      <c r="A1574" s="45"/>
    </row>
    <row r="1575" spans="1:1" x14ac:dyDescent="0.25">
      <c r="A1575" s="45"/>
    </row>
    <row r="1576" spans="1:1" x14ac:dyDescent="0.25">
      <c r="A1576" s="45"/>
    </row>
    <row r="1577" spans="1:1" x14ac:dyDescent="0.25">
      <c r="A1577" s="45"/>
    </row>
    <row r="1578" spans="1:1" x14ac:dyDescent="0.25">
      <c r="A1578" s="45"/>
    </row>
    <row r="1579" spans="1:1" x14ac:dyDescent="0.25">
      <c r="A1579" s="45"/>
    </row>
    <row r="1580" spans="1:1" x14ac:dyDescent="0.25">
      <c r="A1580" s="45"/>
    </row>
    <row r="1581" spans="1:1" x14ac:dyDescent="0.25">
      <c r="A1581" s="45"/>
    </row>
    <row r="1582" spans="1:1" x14ac:dyDescent="0.25">
      <c r="A1582" s="45"/>
    </row>
    <row r="1583" spans="1:1" x14ac:dyDescent="0.25">
      <c r="A1583" s="45"/>
    </row>
    <row r="1584" spans="1:1" x14ac:dyDescent="0.25">
      <c r="A1584" s="45"/>
    </row>
    <row r="1585" spans="1:1" x14ac:dyDescent="0.25">
      <c r="A1585" s="45"/>
    </row>
    <row r="1586" spans="1:1" x14ac:dyDescent="0.25">
      <c r="A1586" s="45"/>
    </row>
    <row r="1587" spans="1:1" x14ac:dyDescent="0.25">
      <c r="A1587" s="45"/>
    </row>
    <row r="1588" spans="1:1" x14ac:dyDescent="0.25">
      <c r="A1588" s="45"/>
    </row>
    <row r="1589" spans="1:1" x14ac:dyDescent="0.25">
      <c r="A1589" s="45"/>
    </row>
    <row r="1590" spans="1:1" x14ac:dyDescent="0.25">
      <c r="A1590" s="45"/>
    </row>
    <row r="1591" spans="1:1" x14ac:dyDescent="0.25">
      <c r="A1591" s="45"/>
    </row>
    <row r="1592" spans="1:1" x14ac:dyDescent="0.25">
      <c r="A1592" s="45"/>
    </row>
    <row r="1593" spans="1:1" x14ac:dyDescent="0.25">
      <c r="A1593" s="45"/>
    </row>
    <row r="1594" spans="1:1" x14ac:dyDescent="0.25">
      <c r="A1594" s="45"/>
    </row>
    <row r="1595" spans="1:1" x14ac:dyDescent="0.25">
      <c r="A1595" s="45"/>
    </row>
    <row r="1596" spans="1:1" x14ac:dyDescent="0.25">
      <c r="A1596" s="45"/>
    </row>
    <row r="1597" spans="1:1" x14ac:dyDescent="0.25">
      <c r="A1597" s="45"/>
    </row>
    <row r="1598" spans="1:1" x14ac:dyDescent="0.25">
      <c r="A1598" s="45"/>
    </row>
    <row r="1599" spans="1:1" x14ac:dyDescent="0.25">
      <c r="A1599" s="45"/>
    </row>
    <row r="1600" spans="1:1" x14ac:dyDescent="0.25">
      <c r="A1600" s="45"/>
    </row>
    <row r="1601" spans="1:1" x14ac:dyDescent="0.25">
      <c r="A1601" s="45"/>
    </row>
    <row r="1602" spans="1:1" x14ac:dyDescent="0.25">
      <c r="A1602" s="45"/>
    </row>
    <row r="1603" spans="1:1" x14ac:dyDescent="0.25">
      <c r="A1603" s="45"/>
    </row>
    <row r="1604" spans="1:1" x14ac:dyDescent="0.25">
      <c r="A1604" s="45"/>
    </row>
    <row r="1605" spans="1:1" x14ac:dyDescent="0.25">
      <c r="A1605" s="45"/>
    </row>
    <row r="1606" spans="1:1" x14ac:dyDescent="0.25">
      <c r="A1606" s="45"/>
    </row>
    <row r="1607" spans="1:1" x14ac:dyDescent="0.25">
      <c r="A1607" s="45"/>
    </row>
    <row r="1608" spans="1:1" x14ac:dyDescent="0.25">
      <c r="A1608" s="45"/>
    </row>
    <row r="1609" spans="1:1" x14ac:dyDescent="0.25">
      <c r="A1609" s="45"/>
    </row>
    <row r="1610" spans="1:1" x14ac:dyDescent="0.25">
      <c r="A1610" s="45"/>
    </row>
    <row r="1611" spans="1:1" x14ac:dyDescent="0.25">
      <c r="A1611" s="45"/>
    </row>
    <row r="1612" spans="1:1" x14ac:dyDescent="0.25">
      <c r="A1612" s="45"/>
    </row>
    <row r="1613" spans="1:1" x14ac:dyDescent="0.25">
      <c r="A1613" s="45"/>
    </row>
    <row r="1614" spans="1:1" x14ac:dyDescent="0.25">
      <c r="A1614" s="45"/>
    </row>
    <row r="1615" spans="1:1" x14ac:dyDescent="0.25">
      <c r="A1615" s="45"/>
    </row>
    <row r="1616" spans="1:1" x14ac:dyDescent="0.25">
      <c r="A1616" s="45"/>
    </row>
    <row r="1617" spans="1:1" x14ac:dyDescent="0.25">
      <c r="A1617" s="45"/>
    </row>
    <row r="1618" spans="1:1" x14ac:dyDescent="0.25">
      <c r="A1618" s="45"/>
    </row>
    <row r="1619" spans="1:1" x14ac:dyDescent="0.25">
      <c r="A1619" s="45"/>
    </row>
    <row r="1620" spans="1:1" x14ac:dyDescent="0.25">
      <c r="A1620" s="45"/>
    </row>
    <row r="1621" spans="1:1" x14ac:dyDescent="0.25">
      <c r="A1621" s="45"/>
    </row>
    <row r="1622" spans="1:1" x14ac:dyDescent="0.25">
      <c r="A1622" s="45"/>
    </row>
    <row r="1623" spans="1:1" x14ac:dyDescent="0.25">
      <c r="A1623" s="45"/>
    </row>
    <row r="1624" spans="1:1" x14ac:dyDescent="0.25">
      <c r="A1624" s="45"/>
    </row>
    <row r="1625" spans="1:1" x14ac:dyDescent="0.25">
      <c r="A1625" s="45"/>
    </row>
    <row r="1626" spans="1:1" x14ac:dyDescent="0.25">
      <c r="A1626" s="45"/>
    </row>
    <row r="1627" spans="1:1" x14ac:dyDescent="0.25">
      <c r="A1627" s="45"/>
    </row>
    <row r="1628" spans="1:1" x14ac:dyDescent="0.25">
      <c r="A1628" s="45"/>
    </row>
    <row r="1629" spans="1:1" x14ac:dyDescent="0.25">
      <c r="A1629" s="45"/>
    </row>
    <row r="1630" spans="1:1" x14ac:dyDescent="0.25">
      <c r="A1630" s="45"/>
    </row>
    <row r="1631" spans="1:1" x14ac:dyDescent="0.25">
      <c r="A1631" s="45"/>
    </row>
    <row r="1632" spans="1:1" x14ac:dyDescent="0.25">
      <c r="A1632" s="45"/>
    </row>
    <row r="1633" spans="1:1" x14ac:dyDescent="0.25">
      <c r="A1633" s="45"/>
    </row>
    <row r="1634" spans="1:1" x14ac:dyDescent="0.25">
      <c r="A1634" s="45"/>
    </row>
    <row r="1635" spans="1:1" x14ac:dyDescent="0.25">
      <c r="A1635" s="45"/>
    </row>
    <row r="1636" spans="1:1" x14ac:dyDescent="0.25">
      <c r="A1636" s="45"/>
    </row>
    <row r="1637" spans="1:1" x14ac:dyDescent="0.25">
      <c r="A1637" s="45"/>
    </row>
    <row r="1638" spans="1:1" x14ac:dyDescent="0.25">
      <c r="A1638" s="45"/>
    </row>
    <row r="1639" spans="1:1" x14ac:dyDescent="0.25">
      <c r="A1639" s="45"/>
    </row>
    <row r="1640" spans="1:1" x14ac:dyDescent="0.25">
      <c r="A1640" s="45"/>
    </row>
    <row r="1641" spans="1:1" x14ac:dyDescent="0.25">
      <c r="A1641" s="45"/>
    </row>
    <row r="1642" spans="1:1" x14ac:dyDescent="0.25">
      <c r="A1642" s="45"/>
    </row>
    <row r="1643" spans="1:1" x14ac:dyDescent="0.25">
      <c r="A1643" s="45"/>
    </row>
    <row r="1644" spans="1:1" x14ac:dyDescent="0.25">
      <c r="A1644" s="45"/>
    </row>
    <row r="1645" spans="1:1" x14ac:dyDescent="0.25">
      <c r="A1645" s="45"/>
    </row>
    <row r="1646" spans="1:1" x14ac:dyDescent="0.25">
      <c r="A1646" s="45"/>
    </row>
    <row r="1647" spans="1:1" x14ac:dyDescent="0.25">
      <c r="A1647" s="45"/>
    </row>
    <row r="1648" spans="1:1" x14ac:dyDescent="0.25">
      <c r="A1648" s="45"/>
    </row>
    <row r="1649" spans="1:1" x14ac:dyDescent="0.25">
      <c r="A1649" s="45"/>
    </row>
    <row r="1650" spans="1:1" x14ac:dyDescent="0.25">
      <c r="A1650" s="45"/>
    </row>
    <row r="1651" spans="1:1" x14ac:dyDescent="0.25">
      <c r="A1651" s="45"/>
    </row>
    <row r="1652" spans="1:1" x14ac:dyDescent="0.25">
      <c r="A1652" s="45"/>
    </row>
    <row r="1653" spans="1:1" x14ac:dyDescent="0.25">
      <c r="A1653" s="45"/>
    </row>
    <row r="1654" spans="1:1" x14ac:dyDescent="0.25">
      <c r="A1654" s="45"/>
    </row>
    <row r="1655" spans="1:1" x14ac:dyDescent="0.25">
      <c r="A1655" s="45"/>
    </row>
    <row r="1656" spans="1:1" x14ac:dyDescent="0.25">
      <c r="A1656" s="45"/>
    </row>
    <row r="1657" spans="1:1" x14ac:dyDescent="0.25">
      <c r="A1657" s="45"/>
    </row>
    <row r="1658" spans="1:1" x14ac:dyDescent="0.25">
      <c r="A1658" s="45"/>
    </row>
    <row r="1659" spans="1:1" x14ac:dyDescent="0.25">
      <c r="A1659" s="45"/>
    </row>
    <row r="1660" spans="1:1" x14ac:dyDescent="0.25">
      <c r="A1660" s="45"/>
    </row>
    <row r="1661" spans="1:1" x14ac:dyDescent="0.25">
      <c r="A1661" s="45"/>
    </row>
    <row r="1662" spans="1:1" x14ac:dyDescent="0.25">
      <c r="A1662" s="45"/>
    </row>
    <row r="1663" spans="1:1" x14ac:dyDescent="0.25">
      <c r="A1663" s="45"/>
    </row>
    <row r="1664" spans="1:1" x14ac:dyDescent="0.25">
      <c r="A1664" s="45"/>
    </row>
    <row r="1665" spans="1:1" x14ac:dyDescent="0.25">
      <c r="A1665" s="45"/>
    </row>
    <row r="1666" spans="1:1" x14ac:dyDescent="0.25">
      <c r="A1666" s="45"/>
    </row>
    <row r="1667" spans="1:1" x14ac:dyDescent="0.25">
      <c r="A1667" s="45"/>
    </row>
    <row r="1668" spans="1:1" x14ac:dyDescent="0.25">
      <c r="A1668" s="45"/>
    </row>
    <row r="1669" spans="1:1" x14ac:dyDescent="0.25">
      <c r="A1669" s="45"/>
    </row>
    <row r="1670" spans="1:1" x14ac:dyDescent="0.25">
      <c r="A1670" s="45"/>
    </row>
    <row r="1671" spans="1:1" x14ac:dyDescent="0.25">
      <c r="A1671" s="45"/>
    </row>
    <row r="1672" spans="1:1" x14ac:dyDescent="0.25">
      <c r="A1672" s="45"/>
    </row>
    <row r="1673" spans="1:1" x14ac:dyDescent="0.25">
      <c r="A1673" s="45"/>
    </row>
    <row r="1674" spans="1:1" x14ac:dyDescent="0.25">
      <c r="A1674" s="45"/>
    </row>
    <row r="1675" spans="1:1" x14ac:dyDescent="0.25">
      <c r="A1675" s="45"/>
    </row>
    <row r="1676" spans="1:1" x14ac:dyDescent="0.25">
      <c r="A1676" s="45"/>
    </row>
    <row r="1677" spans="1:1" x14ac:dyDescent="0.25">
      <c r="A1677" s="45"/>
    </row>
    <row r="1678" spans="1:1" x14ac:dyDescent="0.25">
      <c r="A1678" s="45"/>
    </row>
    <row r="1679" spans="1:1" x14ac:dyDescent="0.25">
      <c r="A1679" s="45"/>
    </row>
    <row r="1680" spans="1:1" x14ac:dyDescent="0.25">
      <c r="A1680" s="45"/>
    </row>
    <row r="1681" spans="1:1" x14ac:dyDescent="0.25">
      <c r="A1681" s="45"/>
    </row>
    <row r="1682" spans="1:1" x14ac:dyDescent="0.25">
      <c r="A1682" s="45"/>
    </row>
    <row r="1683" spans="1:1" x14ac:dyDescent="0.25">
      <c r="A1683" s="45"/>
    </row>
    <row r="1684" spans="1:1" x14ac:dyDescent="0.25">
      <c r="A1684" s="45"/>
    </row>
    <row r="1685" spans="1:1" x14ac:dyDescent="0.25">
      <c r="A1685" s="45"/>
    </row>
    <row r="1686" spans="1:1" x14ac:dyDescent="0.25">
      <c r="A1686" s="45"/>
    </row>
    <row r="1687" spans="1:1" x14ac:dyDescent="0.25">
      <c r="A1687" s="45"/>
    </row>
    <row r="1688" spans="1:1" x14ac:dyDescent="0.25">
      <c r="A1688" s="45"/>
    </row>
    <row r="1689" spans="1:1" x14ac:dyDescent="0.25">
      <c r="A1689" s="45"/>
    </row>
    <row r="1690" spans="1:1" x14ac:dyDescent="0.25">
      <c r="A1690" s="45"/>
    </row>
    <row r="1691" spans="1:1" x14ac:dyDescent="0.25">
      <c r="A1691" s="45"/>
    </row>
    <row r="1692" spans="1:1" x14ac:dyDescent="0.25">
      <c r="A1692" s="45"/>
    </row>
    <row r="1693" spans="1:1" x14ac:dyDescent="0.25">
      <c r="A1693" s="45"/>
    </row>
    <row r="1694" spans="1:1" x14ac:dyDescent="0.25">
      <c r="A1694" s="45"/>
    </row>
    <row r="1695" spans="1:1" x14ac:dyDescent="0.25">
      <c r="A1695" s="45"/>
    </row>
    <row r="1696" spans="1:1" x14ac:dyDescent="0.25">
      <c r="A1696" s="45"/>
    </row>
    <row r="1697" spans="1:1" x14ac:dyDescent="0.25">
      <c r="A1697" s="45"/>
    </row>
    <row r="1698" spans="1:1" x14ac:dyDescent="0.25">
      <c r="A1698" s="45"/>
    </row>
    <row r="1699" spans="1:1" x14ac:dyDescent="0.25">
      <c r="A1699" s="45"/>
    </row>
    <row r="1700" spans="1:1" x14ac:dyDescent="0.25">
      <c r="A1700" s="45"/>
    </row>
    <row r="1701" spans="1:1" x14ac:dyDescent="0.25">
      <c r="A1701" s="45"/>
    </row>
    <row r="1702" spans="1:1" x14ac:dyDescent="0.25">
      <c r="A1702" s="45"/>
    </row>
    <row r="1703" spans="1:1" x14ac:dyDescent="0.25">
      <c r="A1703" s="45"/>
    </row>
    <row r="1704" spans="1:1" x14ac:dyDescent="0.25">
      <c r="A1704" s="45"/>
    </row>
    <row r="1705" spans="1:1" x14ac:dyDescent="0.25">
      <c r="A1705" s="45"/>
    </row>
    <row r="1706" spans="1:1" x14ac:dyDescent="0.25">
      <c r="A1706" s="45"/>
    </row>
    <row r="1707" spans="1:1" x14ac:dyDescent="0.25">
      <c r="A1707" s="45"/>
    </row>
    <row r="1708" spans="1:1" x14ac:dyDescent="0.25">
      <c r="A1708" s="45"/>
    </row>
    <row r="1709" spans="1:1" x14ac:dyDescent="0.25">
      <c r="A1709" s="45"/>
    </row>
    <row r="1710" spans="1:1" x14ac:dyDescent="0.25">
      <c r="A1710" s="45"/>
    </row>
    <row r="1711" spans="1:1" x14ac:dyDescent="0.25">
      <c r="A1711" s="45"/>
    </row>
    <row r="1712" spans="1:1" x14ac:dyDescent="0.25">
      <c r="A1712" s="45"/>
    </row>
    <row r="1713" spans="1:1" x14ac:dyDescent="0.25">
      <c r="A1713" s="45"/>
    </row>
    <row r="1714" spans="1:1" x14ac:dyDescent="0.25">
      <c r="A1714" s="45"/>
    </row>
    <row r="1715" spans="1:1" x14ac:dyDescent="0.25">
      <c r="A1715" s="45"/>
    </row>
    <row r="1716" spans="1:1" x14ac:dyDescent="0.25">
      <c r="A1716" s="45"/>
    </row>
    <row r="1717" spans="1:1" x14ac:dyDescent="0.25">
      <c r="A1717" s="45"/>
    </row>
    <row r="1718" spans="1:1" x14ac:dyDescent="0.25">
      <c r="A1718" s="45"/>
    </row>
    <row r="1719" spans="1:1" x14ac:dyDescent="0.25">
      <c r="A1719" s="45"/>
    </row>
    <row r="1720" spans="1:1" x14ac:dyDescent="0.25">
      <c r="A1720" s="45"/>
    </row>
    <row r="1721" spans="1:1" x14ac:dyDescent="0.25">
      <c r="A1721" s="45"/>
    </row>
    <row r="1722" spans="1:1" x14ac:dyDescent="0.25">
      <c r="A1722" s="45"/>
    </row>
    <row r="1723" spans="1:1" x14ac:dyDescent="0.25">
      <c r="A1723" s="45"/>
    </row>
    <row r="1724" spans="1:1" x14ac:dyDescent="0.25">
      <c r="A1724" s="45"/>
    </row>
    <row r="1725" spans="1:1" x14ac:dyDescent="0.25">
      <c r="A1725" s="45"/>
    </row>
    <row r="1726" spans="1:1" x14ac:dyDescent="0.25">
      <c r="A1726" s="45"/>
    </row>
    <row r="1727" spans="1:1" x14ac:dyDescent="0.25">
      <c r="A1727" s="45"/>
    </row>
    <row r="1728" spans="1:1" x14ac:dyDescent="0.25">
      <c r="A1728" s="45"/>
    </row>
    <row r="1729" spans="1:1" x14ac:dyDescent="0.25">
      <c r="A1729" s="45"/>
    </row>
    <row r="1730" spans="1:1" x14ac:dyDescent="0.25">
      <c r="A1730" s="45"/>
    </row>
    <row r="1731" spans="1:1" x14ac:dyDescent="0.25">
      <c r="A1731" s="45"/>
    </row>
    <row r="1732" spans="1:1" x14ac:dyDescent="0.25">
      <c r="A1732" s="45"/>
    </row>
    <row r="1733" spans="1:1" x14ac:dyDescent="0.25">
      <c r="A1733" s="45"/>
    </row>
    <row r="1734" spans="1:1" x14ac:dyDescent="0.25">
      <c r="A1734" s="45"/>
    </row>
    <row r="1735" spans="1:1" x14ac:dyDescent="0.25">
      <c r="A1735" s="45"/>
    </row>
    <row r="1736" spans="1:1" x14ac:dyDescent="0.25">
      <c r="A1736" s="45"/>
    </row>
    <row r="1737" spans="1:1" x14ac:dyDescent="0.25">
      <c r="A1737" s="45"/>
    </row>
    <row r="1738" spans="1:1" x14ac:dyDescent="0.25">
      <c r="A1738" s="45"/>
    </row>
    <row r="1739" spans="1:1" x14ac:dyDescent="0.25">
      <c r="A1739" s="45"/>
    </row>
    <row r="1740" spans="1:1" x14ac:dyDescent="0.25">
      <c r="A1740" s="45"/>
    </row>
    <row r="1741" spans="1:1" x14ac:dyDescent="0.25">
      <c r="A1741" s="45"/>
    </row>
    <row r="1742" spans="1:1" x14ac:dyDescent="0.25">
      <c r="A1742" s="45"/>
    </row>
    <row r="1743" spans="1:1" x14ac:dyDescent="0.25">
      <c r="A1743" s="45"/>
    </row>
    <row r="1744" spans="1:1" x14ac:dyDescent="0.25">
      <c r="A1744" s="45"/>
    </row>
    <row r="1745" spans="1:1" x14ac:dyDescent="0.25">
      <c r="A1745" s="45"/>
    </row>
    <row r="1746" spans="1:1" x14ac:dyDescent="0.25">
      <c r="A1746" s="45"/>
    </row>
    <row r="1747" spans="1:1" x14ac:dyDescent="0.25">
      <c r="A1747" s="45"/>
    </row>
    <row r="1748" spans="1:1" x14ac:dyDescent="0.25">
      <c r="A1748" s="45"/>
    </row>
    <row r="1749" spans="1:1" x14ac:dyDescent="0.25">
      <c r="A1749" s="45"/>
    </row>
    <row r="1750" spans="1:1" x14ac:dyDescent="0.25">
      <c r="A1750" s="45"/>
    </row>
    <row r="1751" spans="1:1" x14ac:dyDescent="0.25">
      <c r="A1751" s="45"/>
    </row>
    <row r="1752" spans="1:1" x14ac:dyDescent="0.25">
      <c r="A1752" s="45"/>
    </row>
    <row r="1753" spans="1:1" x14ac:dyDescent="0.25">
      <c r="A1753" s="45"/>
    </row>
    <row r="1754" spans="1:1" x14ac:dyDescent="0.25">
      <c r="A1754" s="45"/>
    </row>
    <row r="1755" spans="1:1" x14ac:dyDescent="0.25">
      <c r="A1755" s="45"/>
    </row>
    <row r="1756" spans="1:1" x14ac:dyDescent="0.25">
      <c r="A1756" s="45"/>
    </row>
    <row r="1757" spans="1:1" x14ac:dyDescent="0.25">
      <c r="A1757" s="45"/>
    </row>
    <row r="1758" spans="1:1" x14ac:dyDescent="0.25">
      <c r="A1758" s="45"/>
    </row>
    <row r="1759" spans="1:1" x14ac:dyDescent="0.25">
      <c r="A1759" s="45"/>
    </row>
    <row r="1760" spans="1:1" x14ac:dyDescent="0.25">
      <c r="A1760" s="45"/>
    </row>
    <row r="1761" spans="1:1" x14ac:dyDescent="0.25">
      <c r="A1761" s="45"/>
    </row>
    <row r="1762" spans="1:1" x14ac:dyDescent="0.25">
      <c r="A1762" s="45"/>
    </row>
    <row r="1763" spans="1:1" x14ac:dyDescent="0.25">
      <c r="A1763" s="45"/>
    </row>
    <row r="1764" spans="1:1" x14ac:dyDescent="0.25">
      <c r="A1764" s="45"/>
    </row>
    <row r="1765" spans="1:1" x14ac:dyDescent="0.25">
      <c r="A1765" s="45"/>
    </row>
    <row r="1766" spans="1:1" x14ac:dyDescent="0.25">
      <c r="A1766" s="45"/>
    </row>
    <row r="1767" spans="1:1" x14ac:dyDescent="0.25">
      <c r="A1767" s="45"/>
    </row>
    <row r="1768" spans="1:1" x14ac:dyDescent="0.25">
      <c r="A1768" s="45"/>
    </row>
    <row r="1769" spans="1:1" x14ac:dyDescent="0.25">
      <c r="A1769" s="45"/>
    </row>
    <row r="1770" spans="1:1" x14ac:dyDescent="0.25">
      <c r="A1770" s="45"/>
    </row>
    <row r="1771" spans="1:1" x14ac:dyDescent="0.25">
      <c r="A1771" s="45"/>
    </row>
    <row r="1772" spans="1:1" x14ac:dyDescent="0.25">
      <c r="A1772" s="45"/>
    </row>
    <row r="1773" spans="1:1" x14ac:dyDescent="0.25">
      <c r="A1773" s="45"/>
    </row>
    <row r="1774" spans="1:1" x14ac:dyDescent="0.25">
      <c r="A1774" s="45"/>
    </row>
    <row r="1775" spans="1:1" x14ac:dyDescent="0.25">
      <c r="A1775" s="45"/>
    </row>
    <row r="1776" spans="1:1" x14ac:dyDescent="0.25">
      <c r="A1776" s="45"/>
    </row>
    <row r="1777" spans="1:1" x14ac:dyDescent="0.25">
      <c r="A1777" s="45"/>
    </row>
    <row r="1778" spans="1:1" x14ac:dyDescent="0.25">
      <c r="A1778" s="45"/>
    </row>
    <row r="1779" spans="1:1" x14ac:dyDescent="0.25">
      <c r="A1779" s="45"/>
    </row>
    <row r="1780" spans="1:1" x14ac:dyDescent="0.25">
      <c r="A1780" s="45"/>
    </row>
    <row r="1781" spans="1:1" x14ac:dyDescent="0.25">
      <c r="A1781" s="45"/>
    </row>
    <row r="1782" spans="1:1" x14ac:dyDescent="0.25">
      <c r="A1782" s="45"/>
    </row>
    <row r="1783" spans="1:1" x14ac:dyDescent="0.25">
      <c r="A1783" s="45"/>
    </row>
    <row r="1784" spans="1:1" x14ac:dyDescent="0.25">
      <c r="A1784" s="45"/>
    </row>
    <row r="1785" spans="1:1" x14ac:dyDescent="0.25">
      <c r="A1785" s="45"/>
    </row>
    <row r="1786" spans="1:1" x14ac:dyDescent="0.25">
      <c r="A1786" s="45"/>
    </row>
    <row r="1787" spans="1:1" x14ac:dyDescent="0.25">
      <c r="A1787" s="45"/>
    </row>
    <row r="1788" spans="1:1" x14ac:dyDescent="0.25">
      <c r="A1788" s="45"/>
    </row>
    <row r="1789" spans="1:1" x14ac:dyDescent="0.25">
      <c r="A1789" s="45"/>
    </row>
    <row r="1790" spans="1:1" x14ac:dyDescent="0.25">
      <c r="A1790" s="45"/>
    </row>
    <row r="1791" spans="1:1" x14ac:dyDescent="0.25">
      <c r="A1791" s="45"/>
    </row>
    <row r="1792" spans="1:1" x14ac:dyDescent="0.25">
      <c r="A1792" s="45"/>
    </row>
    <row r="1793" spans="1:1" x14ac:dyDescent="0.25">
      <c r="A1793" s="45"/>
    </row>
    <row r="1794" spans="1:1" x14ac:dyDescent="0.25">
      <c r="A1794" s="45"/>
    </row>
    <row r="1795" spans="1:1" x14ac:dyDescent="0.25">
      <c r="A1795" s="45"/>
    </row>
    <row r="1796" spans="1:1" x14ac:dyDescent="0.25">
      <c r="A1796" s="45"/>
    </row>
    <row r="1797" spans="1:1" x14ac:dyDescent="0.25">
      <c r="A1797" s="45"/>
    </row>
    <row r="1798" spans="1:1" x14ac:dyDescent="0.25">
      <c r="A1798" s="45"/>
    </row>
    <row r="1799" spans="1:1" x14ac:dyDescent="0.25">
      <c r="A1799" s="45"/>
    </row>
    <row r="1800" spans="1:1" x14ac:dyDescent="0.25">
      <c r="A1800" s="45"/>
    </row>
    <row r="1801" spans="1:1" x14ac:dyDescent="0.25">
      <c r="A1801" s="45"/>
    </row>
    <row r="1802" spans="1:1" x14ac:dyDescent="0.25">
      <c r="A1802" s="45"/>
    </row>
    <row r="1803" spans="1:1" x14ac:dyDescent="0.25">
      <c r="A1803" s="45"/>
    </row>
    <row r="1804" spans="1:1" x14ac:dyDescent="0.25">
      <c r="A1804" s="45"/>
    </row>
    <row r="1805" spans="1:1" x14ac:dyDescent="0.25">
      <c r="A1805" s="45"/>
    </row>
    <row r="1806" spans="1:1" x14ac:dyDescent="0.25">
      <c r="A1806" s="45"/>
    </row>
    <row r="1807" spans="1:1" x14ac:dyDescent="0.25">
      <c r="A1807" s="45"/>
    </row>
    <row r="1808" spans="1:1" x14ac:dyDescent="0.25">
      <c r="A1808" s="45"/>
    </row>
    <row r="1809" spans="1:1" x14ac:dyDescent="0.25">
      <c r="A1809" s="45"/>
    </row>
    <row r="1810" spans="1:1" x14ac:dyDescent="0.25">
      <c r="A1810" s="45"/>
    </row>
    <row r="1811" spans="1:1" x14ac:dyDescent="0.25">
      <c r="A1811" s="45"/>
    </row>
    <row r="1812" spans="1:1" x14ac:dyDescent="0.25">
      <c r="A1812" s="45"/>
    </row>
    <row r="1813" spans="1:1" x14ac:dyDescent="0.25">
      <c r="A1813" s="45"/>
    </row>
    <row r="1814" spans="1:1" x14ac:dyDescent="0.25">
      <c r="A1814" s="45"/>
    </row>
    <row r="1815" spans="1:1" x14ac:dyDescent="0.25">
      <c r="A1815" s="45"/>
    </row>
    <row r="1816" spans="1:1" x14ac:dyDescent="0.25">
      <c r="A1816" s="45"/>
    </row>
    <row r="1817" spans="1:1" x14ac:dyDescent="0.25">
      <c r="A1817" s="45"/>
    </row>
    <row r="1818" spans="1:1" x14ac:dyDescent="0.25">
      <c r="A1818" s="45"/>
    </row>
    <row r="1819" spans="1:1" x14ac:dyDescent="0.25">
      <c r="A1819" s="45"/>
    </row>
    <row r="1820" spans="1:1" x14ac:dyDescent="0.25">
      <c r="A1820" s="45"/>
    </row>
    <row r="1821" spans="1:1" x14ac:dyDescent="0.25">
      <c r="A1821" s="45"/>
    </row>
    <row r="1822" spans="1:1" x14ac:dyDescent="0.25">
      <c r="A1822" s="45"/>
    </row>
    <row r="1823" spans="1:1" x14ac:dyDescent="0.25">
      <c r="A1823" s="45"/>
    </row>
    <row r="1824" spans="1:1" x14ac:dyDescent="0.25">
      <c r="A1824" s="45"/>
    </row>
    <row r="1825" spans="1:1" x14ac:dyDescent="0.25">
      <c r="A1825" s="45"/>
    </row>
    <row r="1826" spans="1:1" x14ac:dyDescent="0.25">
      <c r="A1826" s="45"/>
    </row>
    <row r="1827" spans="1:1" x14ac:dyDescent="0.25">
      <c r="A1827" s="45"/>
    </row>
    <row r="1828" spans="1:1" x14ac:dyDescent="0.25">
      <c r="A1828" s="4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8</vt:i4>
      </vt:variant>
    </vt:vector>
  </HeadingPairs>
  <TitlesOfParts>
    <vt:vector size="13" baseType="lpstr">
      <vt:lpstr>Instructions - Follow Steps</vt:lpstr>
      <vt:lpstr>Summary </vt:lpstr>
      <vt:lpstr>Detailed Budget</vt:lpstr>
      <vt:lpstr>Reference worksheet Do NOT edit</vt:lpstr>
      <vt:lpstr>Sheet2</vt:lpstr>
      <vt:lpstr>ClusterP</vt:lpstr>
      <vt:lpstr>ClusterT</vt:lpstr>
      <vt:lpstr>FundingType</vt:lpstr>
      <vt:lpstr>PDFM</vt:lpstr>
      <vt:lpstr>PDFP</vt:lpstr>
      <vt:lpstr>PDFT</vt:lpstr>
      <vt:lpstr>StandardP</vt:lpstr>
      <vt:lpstr>StandardT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smah</dc:creator>
  <cp:lastModifiedBy>Taurean McCarthy</cp:lastModifiedBy>
  <cp:lastPrinted>2015-02-06T21:27:31Z</cp:lastPrinted>
  <dcterms:created xsi:type="dcterms:W3CDTF">2013-12-01T07:51:13Z</dcterms:created>
  <dcterms:modified xsi:type="dcterms:W3CDTF">2017-06-22T21:50:41Z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5dc9f90d-fe97-40c2-b893-e7ba7d80dc83</vt:lpwstr>
  </property>
</Properties>
</file>