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E5A66EFC-E602-4F0D-A5F9-972C81F5DA6D}" xr6:coauthVersionLast="47" xr6:coauthVersionMax="47" xr10:uidLastSave="{00000000-0000-0000-0000-000000000000}"/>
  <bookViews>
    <workbookView xWindow="-120" yWindow="-120" windowWidth="20730" windowHeight="11040" xr2:uid="{B01A46EE-D567-4FD1-B838-42C481036969}"/>
  </bookViews>
  <sheets>
    <sheet name="Desafio" sheetId="1" r:id="rId1"/>
    <sheet name="Planilha2" sheetId="2" state="hidden" r:id="rId2"/>
  </sheets>
  <definedNames>
    <definedName name="aporte">Desafio!$D$21</definedName>
    <definedName name="qtd_anos">Desafio!$D$22</definedName>
    <definedName name="rendimento_carteira">Desafio!$D$17</definedName>
    <definedName name="salario">Desafio!$D$16</definedName>
    <definedName name="taxa_mensal">Desafio!$D$23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  <c r="D44" i="1" s="1"/>
  <c r="C43" i="1"/>
  <c r="D43" i="1" s="1"/>
  <c r="C42" i="1"/>
  <c r="D42" i="1" s="1"/>
  <c r="C41" i="1"/>
  <c r="D41" i="1" s="1"/>
  <c r="C40" i="1"/>
  <c r="D40" i="1" s="1"/>
  <c r="C39" i="1"/>
  <c r="D39" i="1" s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3" i="2"/>
  <c r="C35" i="1"/>
  <c r="D18" i="1"/>
  <c r="D21" i="1" s="1"/>
  <c r="C29" i="1" s="1"/>
  <c r="D29" i="1" s="1"/>
  <c r="D24" i="1" l="1"/>
  <c r="D25" i="1" s="1"/>
  <c r="C32" i="1"/>
  <c r="D32" i="1" s="1"/>
  <c r="C30" i="1"/>
  <c r="D30" i="1" s="1"/>
  <c r="C28" i="1"/>
  <c r="D28" i="1" s="1"/>
  <c r="C31" i="1"/>
  <c r="D31" i="1" s="1"/>
</calcChain>
</file>

<file path=xl/sharedStrings.xml><?xml version="1.0" encoding="utf-8"?>
<sst xmlns="http://schemas.openxmlformats.org/spreadsheetml/2006/main" count="69" uniqueCount="33">
  <si>
    <t>Por quantos anos?</t>
  </si>
  <si>
    <t>Quando investir por mês?</t>
  </si>
  <si>
    <t>Patrimônio acumulado?</t>
  </si>
  <si>
    <t>Taxa de Rendimento mensal?</t>
  </si>
  <si>
    <t>Dividendos Mensais?</t>
  </si>
  <si>
    <t>INVESTIMENTO MENSAL</t>
  </si>
  <si>
    <t>Cenários</t>
  </si>
  <si>
    <t>2 anos</t>
  </si>
  <si>
    <t>5 anos</t>
  </si>
  <si>
    <t>10 anos</t>
  </si>
  <si>
    <t>20 anos</t>
  </si>
  <si>
    <t>30 anos</t>
  </si>
  <si>
    <t>Dividendos Mensais</t>
  </si>
  <si>
    <t>CONFIGURAÇÕES</t>
  </si>
  <si>
    <t>Salário</t>
  </si>
  <si>
    <t>Rendimento Carteira</t>
  </si>
  <si>
    <t>Sugestão de investimento</t>
  </si>
  <si>
    <t>PERFIL</t>
  </si>
  <si>
    <t>Moderado</t>
  </si>
  <si>
    <t>Agressivo</t>
  </si>
  <si>
    <t>Conservador</t>
  </si>
  <si>
    <t>Valor a ser investido por mês</t>
  </si>
  <si>
    <t>TIPO DE FII</t>
  </si>
  <si>
    <t>PAPEL</t>
  </si>
  <si>
    <t>TIJOLO</t>
  </si>
  <si>
    <t>HÍBRIDOS</t>
  </si>
  <si>
    <t>FOF'S</t>
  </si>
  <si>
    <t>DESENVOLVIMENTO</t>
  </si>
  <si>
    <t>HOTELARIAS</t>
  </si>
  <si>
    <t>Percentual Sugerido</t>
  </si>
  <si>
    <t>Valores</t>
  </si>
  <si>
    <t>CHAVE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</si>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</sst>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%"/>
    <numFmt numFmtId="166" formatCode="&quot;R$&quot;\ #,##0.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22"/>
      <color theme="0"/>
      <name val="Segoe UI"/>
      <family val="2"/>
    </font>
    <font>
      <b/>
      <sz val="16"/>
      <color theme="0"/>
      <name val="Segoe UI"/>
      <family val="2"/>
    </font>
    <font>
      <b/>
      <sz val="14"/>
      <color theme="0"/>
      <name val="Segoe UI"/>
      <family val="2"/>
    </font>
    <font>
      <b/>
      <sz val="12"/>
      <color theme="0"/>
      <name val="Segoe UI"/>
      <family val="2"/>
    </font>
    <font>
      <sz val="11"/>
      <color theme="0"/>
      <name val="Segoe UI"/>
      <family val="2"/>
    </font>
    <font>
      <sz val="14"/>
      <color theme="1"/>
      <name val="Segoe UI"/>
      <family val="2"/>
    </font>
    <font>
      <b/>
      <sz val="14"/>
      <color theme="1"/>
      <name val="Segoe UI"/>
      <family val="2"/>
    </font>
    <font>
      <sz val="16"/>
      <color theme="1"/>
      <name val="Segoe UI"/>
      <family val="2"/>
    </font>
    <font>
      <b/>
      <sz val="11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</fills>
  <borders count="20">
    <border>
      <left/>
      <right/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/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n">
        <color theme="0" tint="-0.24994659260841701"/>
      </top>
      <bottom style="thick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theme="1"/>
      </right>
      <top/>
      <bottom style="thin">
        <color theme="0" tint="-0.14996795556505021"/>
      </bottom>
      <diagonal/>
    </border>
    <border>
      <left style="thick">
        <color theme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ck">
        <color theme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ck">
        <color theme="1"/>
      </left>
      <right style="thin">
        <color theme="0" tint="-0.14996795556505021"/>
      </right>
      <top style="thin">
        <color theme="0" tint="-0.14996795556505021"/>
      </top>
      <bottom style="thick">
        <color theme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theme="1"/>
      </bottom>
      <diagonal/>
    </border>
    <border>
      <left style="thin">
        <color theme="0" tint="-0.14996795556505021"/>
      </left>
      <right style="thick">
        <color theme="1"/>
      </right>
      <top style="thin">
        <color theme="0" tint="-0.14996795556505021"/>
      </top>
      <bottom style="thick">
        <color theme="1"/>
      </bottom>
      <diagonal/>
    </border>
    <border>
      <left style="thick">
        <color theme="1"/>
      </left>
      <right/>
      <top/>
      <bottom style="thin">
        <color theme="0" tint="-0.24994659260841701"/>
      </bottom>
      <diagonal/>
    </border>
    <border>
      <left style="thick">
        <color theme="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theme="1"/>
      </left>
      <right/>
      <top style="thin">
        <color theme="0" tint="-0.24994659260841701"/>
      </top>
      <bottom style="thick">
        <color theme="1"/>
      </bottom>
      <diagonal/>
    </border>
    <border>
      <left/>
      <right style="thick">
        <color theme="1"/>
      </right>
      <top/>
      <bottom style="thin">
        <color theme="0" tint="-0.24994659260841701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6" fillId="3" borderId="2" xfId="0" applyFont="1" applyFill="1" applyBorder="1" applyAlignment="1">
      <alignment horizontal="center" vertical="center"/>
    </xf>
    <xf numFmtId="0" fontId="2" fillId="0" borderId="0" xfId="0" applyFont="1"/>
    <xf numFmtId="0" fontId="7" fillId="0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166" fontId="8" fillId="0" borderId="9" xfId="1" applyNumberFormat="1" applyFont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10" fontId="8" fillId="0" borderId="11" xfId="2" applyNumberFormat="1" applyFont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2" borderId="1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164" fontId="8" fillId="0" borderId="11" xfId="2" applyNumberFormat="1" applyFont="1" applyBorder="1" applyAlignment="1">
      <alignment horizontal="center"/>
    </xf>
    <xf numFmtId="8" fontId="8" fillId="2" borderId="11" xfId="0" applyNumberFormat="1" applyFont="1" applyFill="1" applyBorder="1" applyAlignment="1">
      <alignment horizontal="center"/>
    </xf>
    <xf numFmtId="8" fontId="8" fillId="2" borderId="14" xfId="0" applyNumberFormat="1" applyFont="1" applyFill="1" applyBorder="1" applyAlignment="1">
      <alignment horizontal="center"/>
    </xf>
    <xf numFmtId="8" fontId="8" fillId="2" borderId="5" xfId="1" applyNumberFormat="1" applyFont="1" applyFill="1" applyBorder="1" applyAlignment="1">
      <alignment horizontal="center"/>
    </xf>
    <xf numFmtId="0" fontId="8" fillId="2" borderId="15" xfId="0" applyFont="1" applyFill="1" applyBorder="1"/>
    <xf numFmtId="0" fontId="8" fillId="2" borderId="16" xfId="0" applyFont="1" applyFill="1" applyBorder="1"/>
    <xf numFmtId="0" fontId="8" fillId="2" borderId="17" xfId="0" applyFont="1" applyFill="1" applyBorder="1"/>
    <xf numFmtId="8" fontId="8" fillId="2" borderId="18" xfId="1" applyNumberFormat="1" applyFont="1" applyFill="1" applyBorder="1" applyAlignment="1">
      <alignment horizontal="center"/>
    </xf>
    <xf numFmtId="8" fontId="8" fillId="2" borderId="0" xfId="1" applyNumberFormat="1" applyFont="1" applyFill="1" applyBorder="1" applyAlignment="1">
      <alignment horizontal="center"/>
    </xf>
    <xf numFmtId="8" fontId="8" fillId="2" borderId="3" xfId="1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166" fontId="8" fillId="2" borderId="14" xfId="0" applyNumberFormat="1" applyFont="1" applyFill="1" applyBorder="1" applyAlignment="1">
      <alignment horizontal="center"/>
    </xf>
    <xf numFmtId="0" fontId="2" fillId="5" borderId="0" xfId="0" applyFont="1" applyFill="1"/>
    <xf numFmtId="0" fontId="2" fillId="2" borderId="0" xfId="0" applyFont="1" applyFill="1"/>
    <xf numFmtId="166" fontId="10" fillId="2" borderId="0" xfId="0" applyNumberFormat="1" applyFont="1" applyFill="1" applyAlignment="1">
      <alignment horizontal="center"/>
    </xf>
    <xf numFmtId="0" fontId="2" fillId="6" borderId="0" xfId="0" applyFont="1" applyFill="1"/>
    <xf numFmtId="166" fontId="2" fillId="0" borderId="0" xfId="0" applyNumberFormat="1" applyFont="1"/>
    <xf numFmtId="0" fontId="11" fillId="6" borderId="0" xfId="0" applyFont="1" applyFill="1" applyAlignment="1">
      <alignment horizontal="center"/>
    </xf>
    <xf numFmtId="9" fontId="2" fillId="0" borderId="0" xfId="0" applyNumberFormat="1" applyFont="1" applyAlignment="1">
      <alignment horizontal="center"/>
    </xf>
    <xf numFmtId="0" fontId="0" fillId="0" borderId="19" xfId="0" applyBorder="1"/>
    <xf numFmtId="0" fontId="0" fillId="0" borderId="0" xfId="0" applyAlignment="1">
      <alignment horizontal="left"/>
    </xf>
    <xf numFmtId="9" fontId="0" fillId="0" borderId="0" xfId="2" applyFont="1" applyAlignment="1">
      <alignment horizontal="center"/>
    </xf>
    <xf numFmtId="9" fontId="2" fillId="0" borderId="0" xfId="2" applyFont="1" applyAlignment="1">
      <alignment horizontal="center"/>
    </xf>
    <xf numFmtId="9" fontId="2" fillId="0" borderId="19" xfId="2" applyFont="1" applyBorder="1" applyAlignment="1">
      <alignment horizontal="center"/>
    </xf>
    <xf numFmtId="9" fontId="2" fillId="0" borderId="0" xfId="2" applyFont="1" applyFill="1" applyBorder="1" applyAlignment="1">
      <alignment horizontal="center"/>
    </xf>
    <xf numFmtId="9" fontId="0" fillId="0" borderId="19" xfId="2" applyFont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5" borderId="0" xfId="0" applyFont="1" applyFill="1" applyAlignme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190501</xdr:colOff>
      <xdr:row>2</xdr:row>
      <xdr:rowOff>111126</xdr:rowOff>
    </xdr:from>
    <xdr:to>
      <xdr:col>2</xdr:col>
      <xdr:colOff>5597181</xdr:colOff>
      <xdr:row>12</xdr:row>
      <xdr:rowOff>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8882F1-C73E-AA39-239F-9402DAECF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1" y="523876"/>
          <a:ext cx="5406680" cy="19526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B7DB-7722-4AF2-8847-71AB52BEE7B5}">
  <dimension ref="A14:F54"/>
  <sheetViews>
    <sheetView showGridLines="0" tabSelected="1" zoomScale="80" zoomScaleNormal="80" workbookViewId="0">
      <selection activeCell="B1" sqref="B1"/>
    </sheetView>
  </sheetViews>
  <sheetFormatPr defaultColWidth="0" defaultRowHeight="16.5" x14ac:dyDescent="0.3"/>
  <cols>
    <col min="1" max="1" width="7.7109375" style="3" customWidth="1"/>
    <col min="2" max="2" width="33.85546875" style="3" customWidth="1"/>
    <col min="3" max="3" width="87.42578125" style="3" customWidth="1"/>
    <col min="4" max="4" width="28.7109375" style="3" bestFit="1" customWidth="1"/>
    <col min="5" max="5" width="2.140625" style="3" customWidth="1"/>
    <col min="6" max="6" width="20.5703125" style="3" hidden="1" customWidth="1"/>
    <col min="7" max="7" width="9.140625" style="3" hidden="1" customWidth="1"/>
    <col min="8" max="16384" width="9.140625" style="3" hidden="1"/>
  </cols>
  <sheetData>
    <row r="14" spans="2:4" ht="17.25" thickBot="1" x14ac:dyDescent="0.35"/>
    <row r="15" spans="2:4" ht="33.75" thickTop="1" x14ac:dyDescent="0.3">
      <c r="B15" s="9" t="s">
        <v>13</v>
      </c>
      <c r="C15" s="10"/>
      <c r="D15" s="38"/>
    </row>
    <row r="16" spans="2:4" ht="20.25" x14ac:dyDescent="0.35">
      <c r="B16" s="13" t="s">
        <v>14</v>
      </c>
      <c r="C16" s="11"/>
      <c r="D16" s="14">
        <v>5000</v>
      </c>
    </row>
    <row r="17" spans="1:4" ht="20.25" x14ac:dyDescent="0.35">
      <c r="B17" s="15" t="s">
        <v>15</v>
      </c>
      <c r="C17" s="12"/>
      <c r="D17" s="16">
        <v>8.8999999999999999E-3</v>
      </c>
    </row>
    <row r="18" spans="1:4" ht="21" thickBot="1" x14ac:dyDescent="0.4">
      <c r="B18" s="17" t="s">
        <v>16</v>
      </c>
      <c r="C18" s="18"/>
      <c r="D18" s="39">
        <f>salario*30%</f>
        <v>1500</v>
      </c>
    </row>
    <row r="19" spans="1:4" ht="18" thickTop="1" thickBot="1" x14ac:dyDescent="0.35"/>
    <row r="20" spans="1:4" ht="33.75" thickTop="1" x14ac:dyDescent="0.3">
      <c r="B20" s="5" t="s">
        <v>5</v>
      </c>
      <c r="C20" s="7"/>
      <c r="D20" s="6"/>
    </row>
    <row r="21" spans="1:4" ht="20.25" x14ac:dyDescent="0.35">
      <c r="B21" s="19" t="s">
        <v>1</v>
      </c>
      <c r="C21" s="20"/>
      <c r="D21" s="14">
        <f>D18</f>
        <v>1500</v>
      </c>
    </row>
    <row r="22" spans="1:4" ht="20.25" x14ac:dyDescent="0.35">
      <c r="B22" s="21" t="s">
        <v>0</v>
      </c>
      <c r="C22" s="22"/>
      <c r="D22" s="27">
        <v>3</v>
      </c>
    </row>
    <row r="23" spans="1:4" ht="20.25" x14ac:dyDescent="0.35">
      <c r="B23" s="21" t="s">
        <v>3</v>
      </c>
      <c r="C23" s="22"/>
      <c r="D23" s="28">
        <v>0.01</v>
      </c>
    </row>
    <row r="24" spans="1:4" ht="20.25" x14ac:dyDescent="0.35">
      <c r="B24" s="23" t="s">
        <v>2</v>
      </c>
      <c r="C24" s="24"/>
      <c r="D24" s="29">
        <f>FV(taxa_mensal,qtd_anos*12,aporte*-1)</f>
        <v>64615.317538737152</v>
      </c>
    </row>
    <row r="25" spans="1:4" ht="21" thickBot="1" x14ac:dyDescent="0.4">
      <c r="B25" s="25" t="s">
        <v>4</v>
      </c>
      <c r="C25" s="26"/>
      <c r="D25" s="30">
        <f>D24*D17</f>
        <v>575.0763260947607</v>
      </c>
    </row>
    <row r="26" spans="1:4" ht="18" thickTop="1" thickBot="1" x14ac:dyDescent="0.35"/>
    <row r="27" spans="1:4" ht="33.75" thickTop="1" x14ac:dyDescent="0.3">
      <c r="B27" s="5" t="s">
        <v>6</v>
      </c>
      <c r="C27" s="7"/>
      <c r="D27" s="2" t="s">
        <v>12</v>
      </c>
    </row>
    <row r="28" spans="1:4" ht="20.25" x14ac:dyDescent="0.35">
      <c r="B28" s="32" t="s">
        <v>7</v>
      </c>
      <c r="C28" s="36">
        <f>FV($D$23,$A32*12,$D$21*-1)</f>
        <v>40460.197279787244</v>
      </c>
      <c r="D28" s="35">
        <f>C28*rendimento_carteira</f>
        <v>360.09575579010647</v>
      </c>
    </row>
    <row r="29" spans="1:4" ht="20.25" x14ac:dyDescent="0.35">
      <c r="B29" s="33" t="s">
        <v>8</v>
      </c>
      <c r="C29" s="36">
        <f>FV($D$23,$A33*12,$D$21*-1)</f>
        <v>122504.50478461369</v>
      </c>
      <c r="D29" s="35">
        <f>C29*rendimento_carteira</f>
        <v>1090.2900925830618</v>
      </c>
    </row>
    <row r="30" spans="1:4" ht="20.25" x14ac:dyDescent="0.35">
      <c r="B30" s="33" t="s">
        <v>9</v>
      </c>
      <c r="C30" s="36">
        <f>FV($D$23,$A34*12,$D$21*-1)</f>
        <v>345058.03418605047</v>
      </c>
      <c r="D30" s="35">
        <f>C30*rendimento_carteira</f>
        <v>3071.0165042558492</v>
      </c>
    </row>
    <row r="31" spans="1:4" ht="20.25" x14ac:dyDescent="0.35">
      <c r="B31" s="33" t="s">
        <v>10</v>
      </c>
      <c r="C31" s="36">
        <f>FV($D$23,$A35*12,$D$21*-1)</f>
        <v>1483883.0480810446</v>
      </c>
      <c r="D31" s="35">
        <f>C31*rendimento_carteira</f>
        <v>13206.559127921297</v>
      </c>
    </row>
    <row r="32" spans="1:4" ht="21" thickBot="1" x14ac:dyDescent="0.4">
      <c r="A32" s="4">
        <v>2</v>
      </c>
      <c r="B32" s="34" t="s">
        <v>11</v>
      </c>
      <c r="C32" s="37">
        <f>FV($D$23,$A36*12,$D$21*-1)</f>
        <v>5242446.1991527593</v>
      </c>
      <c r="D32" s="31">
        <f>C32*rendimento_carteira</f>
        <v>46657.771172459557</v>
      </c>
    </row>
    <row r="33" spans="1:4" ht="17.25" thickTop="1" x14ac:dyDescent="0.3">
      <c r="A33" s="4">
        <v>5</v>
      </c>
    </row>
    <row r="34" spans="1:4" ht="25.5" x14ac:dyDescent="0.5">
      <c r="A34" s="4">
        <v>10</v>
      </c>
      <c r="B34" s="56" t="s">
        <v>17</v>
      </c>
      <c r="C34" s="55" t="s">
        <v>19</v>
      </c>
      <c r="D34" s="40"/>
    </row>
    <row r="35" spans="1:4" ht="25.5" x14ac:dyDescent="0.5">
      <c r="A35" s="4">
        <v>20</v>
      </c>
      <c r="B35" s="54" t="s">
        <v>21</v>
      </c>
      <c r="C35" s="42">
        <f>aporte</f>
        <v>1500</v>
      </c>
      <c r="D35" s="41"/>
    </row>
    <row r="36" spans="1:4" x14ac:dyDescent="0.3">
      <c r="A36" s="4">
        <v>30</v>
      </c>
    </row>
    <row r="38" spans="1:4" x14ac:dyDescent="0.3">
      <c r="B38" s="45" t="s">
        <v>22</v>
      </c>
      <c r="C38" s="45" t="s">
        <v>29</v>
      </c>
      <c r="D38" s="45" t="s">
        <v>30</v>
      </c>
    </row>
    <row r="39" spans="1:4" x14ac:dyDescent="0.3">
      <c r="B39" s="8" t="s">
        <v>23</v>
      </c>
      <c r="C39" s="46">
        <f>VLOOKUP($C$34&amp;"-"&amp;B39,Planilha2!A:D,4,FALSE)</f>
        <v>0.5</v>
      </c>
      <c r="D39" s="44">
        <f>C39*$C$35</f>
        <v>750</v>
      </c>
    </row>
    <row r="40" spans="1:4" x14ac:dyDescent="0.3">
      <c r="B40" s="8" t="s">
        <v>24</v>
      </c>
      <c r="C40" s="46">
        <f>VLOOKUP($C$34&amp;"-"&amp;B40,Planilha2!A:D,4,FALSE)</f>
        <v>0.1</v>
      </c>
      <c r="D40" s="44">
        <f t="shared" ref="D40:D44" si="0">C40*$C$35</f>
        <v>150</v>
      </c>
    </row>
    <row r="41" spans="1:4" x14ac:dyDescent="0.3">
      <c r="B41" s="8" t="s">
        <v>25</v>
      </c>
      <c r="C41" s="46">
        <f>VLOOKUP($C$34&amp;"-"&amp;B41,Planilha2!A:D,4,FALSE)</f>
        <v>0.05</v>
      </c>
      <c r="D41" s="44">
        <f t="shared" si="0"/>
        <v>75</v>
      </c>
    </row>
    <row r="42" spans="1:4" x14ac:dyDescent="0.3">
      <c r="B42" s="8" t="s">
        <v>26</v>
      </c>
      <c r="C42" s="46">
        <f>VLOOKUP($C$34&amp;"-"&amp;B42,Planilha2!A:D,4,FALSE)</f>
        <v>0.05</v>
      </c>
      <c r="D42" s="44">
        <f t="shared" si="0"/>
        <v>75</v>
      </c>
    </row>
    <row r="43" spans="1:4" x14ac:dyDescent="0.3">
      <c r="B43" s="8" t="s">
        <v>27</v>
      </c>
      <c r="C43" s="46">
        <f>VLOOKUP($C$34&amp;"-"&amp;B43,Planilha2!A:D,4,FALSE)</f>
        <v>0.2</v>
      </c>
      <c r="D43" s="44">
        <f t="shared" si="0"/>
        <v>300</v>
      </c>
    </row>
    <row r="44" spans="1:4" x14ac:dyDescent="0.3">
      <c r="B44" s="8" t="s">
        <v>28</v>
      </c>
      <c r="C44" s="46">
        <f>VLOOKUP($C$34&amp;"-"&amp;B44,Planilha2!A:D,4,FALSE)</f>
        <v>0.1</v>
      </c>
      <c r="D44" s="44">
        <f t="shared" si="0"/>
        <v>150</v>
      </c>
    </row>
    <row r="45" spans="1:4" x14ac:dyDescent="0.3">
      <c r="B45" s="43"/>
      <c r="C45" s="43"/>
      <c r="D45" s="43"/>
    </row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  <row r="54" s="3" customFormat="1" x14ac:dyDescent="0.3"/>
  </sheetData>
  <mergeCells count="11">
    <mergeCell ref="B16:C16"/>
    <mergeCell ref="B17:C17"/>
    <mergeCell ref="B18:C18"/>
    <mergeCell ref="B15:D15"/>
    <mergeCell ref="B20:D20"/>
    <mergeCell ref="B25:C25"/>
    <mergeCell ref="B27:C27"/>
    <mergeCell ref="B21:C21"/>
    <mergeCell ref="B22:C22"/>
    <mergeCell ref="B23:C23"/>
    <mergeCell ref="B24:C24"/>
  </mergeCells>
  <dataValidations count="1">
    <dataValidation type="list" allowBlank="1" showInputMessage="1" showErrorMessage="1" sqref="C34" xr:uid="{A34B65E1-B2B5-4128-B4DC-C362562867CD}">
      <formula1>"Conservador,Moderado,Agressivo"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A9A4C-BBDE-4172-B6B3-A676358F3350}">
  <dimension ref="A2:D20"/>
  <sheetViews>
    <sheetView workbookViewId="0">
      <selection activeCell="A3" sqref="A3"/>
    </sheetView>
  </sheetViews>
  <sheetFormatPr defaultRowHeight="15" x14ac:dyDescent="0.25"/>
  <cols>
    <col min="1" max="1" width="31.28515625" bestFit="1" customWidth="1"/>
    <col min="2" max="2" width="12.140625" bestFit="1" customWidth="1"/>
    <col min="3" max="3" width="19" bestFit="1" customWidth="1"/>
  </cols>
  <sheetData>
    <row r="2" spans="1:4" x14ac:dyDescent="0.25">
      <c r="A2" s="48" t="s">
        <v>31</v>
      </c>
      <c r="B2" s="1" t="s">
        <v>17</v>
      </c>
      <c r="C2" s="1" t="s">
        <v>22</v>
      </c>
      <c r="D2" s="49" t="s">
        <v>32</v>
      </c>
    </row>
    <row r="3" spans="1:4" ht="16.5" x14ac:dyDescent="0.3">
      <c r="A3" t="str">
        <f>B3&amp;"-"&amp;C3</f>
        <v>Conservador-PAPEL</v>
      </c>
      <c r="B3" t="s">
        <v>20</v>
      </c>
      <c r="C3" t="s">
        <v>23</v>
      </c>
      <c r="D3" s="50">
        <v>0.3</v>
      </c>
    </row>
    <row r="4" spans="1:4" ht="16.5" x14ac:dyDescent="0.3">
      <c r="A4" t="str">
        <f t="shared" ref="A4:A20" si="0">B4&amp;"-"&amp;C4</f>
        <v>Conservador-TIJOLO</v>
      </c>
      <c r="B4" t="s">
        <v>20</v>
      </c>
      <c r="C4" t="s">
        <v>24</v>
      </c>
      <c r="D4" s="50">
        <v>0.5</v>
      </c>
    </row>
    <row r="5" spans="1:4" ht="16.5" x14ac:dyDescent="0.3">
      <c r="A5" t="str">
        <f t="shared" si="0"/>
        <v>Conservador-HÍBRIDOS</v>
      </c>
      <c r="B5" t="s">
        <v>20</v>
      </c>
      <c r="C5" t="s">
        <v>25</v>
      </c>
      <c r="D5" s="50">
        <v>0.1</v>
      </c>
    </row>
    <row r="6" spans="1:4" ht="16.5" x14ac:dyDescent="0.3">
      <c r="A6" t="str">
        <f t="shared" si="0"/>
        <v>Conservador-FOF'S</v>
      </c>
      <c r="B6" t="s">
        <v>20</v>
      </c>
      <c r="C6" t="s">
        <v>26</v>
      </c>
      <c r="D6" s="50">
        <v>0.1</v>
      </c>
    </row>
    <row r="7" spans="1:4" ht="16.5" x14ac:dyDescent="0.3">
      <c r="A7" t="str">
        <f t="shared" si="0"/>
        <v>Conservador-DESENVOLVIMENTO</v>
      </c>
      <c r="B7" t="s">
        <v>20</v>
      </c>
      <c r="C7" t="s">
        <v>27</v>
      </c>
      <c r="D7" s="50">
        <v>0</v>
      </c>
    </row>
    <row r="8" spans="1:4" ht="17.25" thickBot="1" x14ac:dyDescent="0.35">
      <c r="A8" s="47" t="str">
        <f t="shared" si="0"/>
        <v>Conservador-HOTELARIAS</v>
      </c>
      <c r="B8" s="47" t="s">
        <v>20</v>
      </c>
      <c r="C8" s="47" t="s">
        <v>28</v>
      </c>
      <c r="D8" s="51">
        <v>0</v>
      </c>
    </row>
    <row r="9" spans="1:4" ht="16.5" x14ac:dyDescent="0.3">
      <c r="A9" t="str">
        <f t="shared" si="0"/>
        <v>Moderado-PAPEL</v>
      </c>
      <c r="B9" t="s">
        <v>18</v>
      </c>
      <c r="C9" t="s">
        <v>23</v>
      </c>
      <c r="D9" s="52">
        <v>0.32</v>
      </c>
    </row>
    <row r="10" spans="1:4" ht="16.5" x14ac:dyDescent="0.3">
      <c r="A10" t="str">
        <f t="shared" si="0"/>
        <v>Moderado-TIJOLO</v>
      </c>
      <c r="B10" t="s">
        <v>18</v>
      </c>
      <c r="C10" t="s">
        <v>24</v>
      </c>
      <c r="D10" s="52">
        <v>0.3</v>
      </c>
    </row>
    <row r="11" spans="1:4" ht="16.5" x14ac:dyDescent="0.3">
      <c r="A11" t="str">
        <f t="shared" si="0"/>
        <v>Moderado-HÍBRIDOS</v>
      </c>
      <c r="B11" t="s">
        <v>18</v>
      </c>
      <c r="C11" t="s">
        <v>25</v>
      </c>
      <c r="D11" s="52">
        <v>0.08</v>
      </c>
    </row>
    <row r="12" spans="1:4" ht="16.5" x14ac:dyDescent="0.3">
      <c r="A12" t="str">
        <f t="shared" si="0"/>
        <v>Moderado-FOF'S</v>
      </c>
      <c r="B12" t="s">
        <v>18</v>
      </c>
      <c r="C12" t="s">
        <v>26</v>
      </c>
      <c r="D12" s="52">
        <v>0.1</v>
      </c>
    </row>
    <row r="13" spans="1:4" ht="16.5" x14ac:dyDescent="0.3">
      <c r="A13" t="str">
        <f t="shared" si="0"/>
        <v>Moderado-DESENVOLVIMENTO</v>
      </c>
      <c r="B13" t="s">
        <v>18</v>
      </c>
      <c r="C13" t="s">
        <v>27</v>
      </c>
      <c r="D13" s="52">
        <v>0.1</v>
      </c>
    </row>
    <row r="14" spans="1:4" ht="15.75" thickBot="1" x14ac:dyDescent="0.3">
      <c r="A14" s="47" t="str">
        <f t="shared" si="0"/>
        <v>Moderado-HOTELARIAS</v>
      </c>
      <c r="B14" s="47" t="s">
        <v>18</v>
      </c>
      <c r="C14" s="47" t="s">
        <v>28</v>
      </c>
      <c r="D14" s="53">
        <v>0.1</v>
      </c>
    </row>
    <row r="15" spans="1:4" ht="16.5" x14ac:dyDescent="0.3">
      <c r="A15" t="str">
        <f t="shared" si="0"/>
        <v>Agressivo-PAPEL</v>
      </c>
      <c r="B15" t="s">
        <v>19</v>
      </c>
      <c r="C15" t="s">
        <v>23</v>
      </c>
      <c r="D15" s="52">
        <v>0.5</v>
      </c>
    </row>
    <row r="16" spans="1:4" ht="16.5" x14ac:dyDescent="0.3">
      <c r="A16" t="str">
        <f t="shared" si="0"/>
        <v>Agressivo-TIJOLO</v>
      </c>
      <c r="B16" t="s">
        <v>19</v>
      </c>
      <c r="C16" t="s">
        <v>24</v>
      </c>
      <c r="D16" s="52">
        <v>0.1</v>
      </c>
    </row>
    <row r="17" spans="1:4" ht="16.5" x14ac:dyDescent="0.3">
      <c r="A17" t="str">
        <f t="shared" si="0"/>
        <v>Agressivo-HÍBRIDOS</v>
      </c>
      <c r="B17" t="s">
        <v>19</v>
      </c>
      <c r="C17" t="s">
        <v>25</v>
      </c>
      <c r="D17" s="52">
        <v>0.05</v>
      </c>
    </row>
    <row r="18" spans="1:4" ht="16.5" x14ac:dyDescent="0.3">
      <c r="A18" t="str">
        <f t="shared" si="0"/>
        <v>Agressivo-FOF'S</v>
      </c>
      <c r="B18" t="s">
        <v>19</v>
      </c>
      <c r="C18" t="s">
        <v>26</v>
      </c>
      <c r="D18" s="52">
        <v>0.05</v>
      </c>
    </row>
    <row r="19" spans="1:4" x14ac:dyDescent="0.25">
      <c r="A19" t="str">
        <f t="shared" si="0"/>
        <v>Agressivo-DESENVOLVIMENTO</v>
      </c>
      <c r="B19" t="s">
        <v>19</v>
      </c>
      <c r="C19" t="s">
        <v>27</v>
      </c>
      <c r="D19" s="49">
        <v>0.2</v>
      </c>
    </row>
    <row r="20" spans="1:4" ht="16.5" x14ac:dyDescent="0.3">
      <c r="A20" t="str">
        <f t="shared" si="0"/>
        <v>Agressivo-HOTELARIAS</v>
      </c>
      <c r="B20" t="s">
        <v>19</v>
      </c>
      <c r="C20" t="s">
        <v>28</v>
      </c>
      <c r="D20" s="52">
        <v>0.1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5</vt:i4>
      </vt:variant>
    </vt:vector>
  </HeadingPairs>
  <TitlesOfParts>
    <vt:vector size="7" baseType="lpstr">
      <vt:lpstr>Desafio</vt:lpstr>
      <vt:lpstr>Planilha2</vt:lpstr>
      <vt:lpstr>aporte</vt:lpstr>
      <vt:lpstr>qtd_anos</vt:lpstr>
      <vt:lpstr>rendimento_carteira</vt:lpstr>
      <vt:lpstr>salario</vt:lpstr>
      <vt:lpstr>taxa_mensal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Domingos</dc:creator>
  <cp:lastModifiedBy>Gabriel Domingos</cp:lastModifiedBy>
  <cp:lastPrinted>2025-07-21T22:33:41Z</cp:lastPrinted>
  <dcterms:created xsi:type="dcterms:W3CDTF">2025-07-21T21:39:09Z</dcterms:created>
  <dcterms:modified xsi:type="dcterms:W3CDTF">2025-07-21T23:45:20Z</dcterms:modified>
</cp:coreProperties>
</file>